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dan/Downloads/"/>
    </mc:Choice>
  </mc:AlternateContent>
  <xr:revisionPtr revIDLastSave="0" documentId="13_ncr:1_{64702145-2C3B-D446-97BF-DCA493FA3E0F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Whole Dataset" sheetId="1" r:id="rId1"/>
    <sheet name="PD_BL Vs PD_FU" sheetId="2" r:id="rId2"/>
    <sheet name="PD_BL Vs PD_FU (2)" sheetId="3" r:id="rId3"/>
    <sheet name="PD_BL Vs PD_FU (3)" sheetId="4" r:id="rId4"/>
    <sheet name="PD_BL Vs PD_FU (4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4" i="2" l="1"/>
  <c r="BS73" i="1"/>
  <c r="K74" i="1"/>
  <c r="BQ49" i="5" l="1"/>
  <c r="BR49" i="5"/>
  <c r="BS49" i="5"/>
  <c r="BT49" i="5"/>
  <c r="BU49" i="5"/>
  <c r="BV49" i="5"/>
  <c r="BW49" i="5"/>
  <c r="BX49" i="5"/>
  <c r="BY49" i="5"/>
  <c r="BZ49" i="5"/>
  <c r="BJ49" i="5"/>
  <c r="BK49" i="5"/>
  <c r="BL49" i="5"/>
  <c r="BM49" i="5"/>
  <c r="BN49" i="5"/>
  <c r="BO49" i="5"/>
  <c r="BP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AU49" i="5"/>
  <c r="AV49" i="5"/>
  <c r="AW49" i="5"/>
  <c r="AK49" i="5"/>
  <c r="AL49" i="5"/>
  <c r="AM49" i="5"/>
  <c r="AN49" i="5"/>
  <c r="AO49" i="5"/>
  <c r="AP49" i="5"/>
  <c r="AQ49" i="5"/>
  <c r="AR49" i="5"/>
  <c r="AS49" i="5"/>
  <c r="AT49" i="5"/>
  <c r="AC49" i="5"/>
  <c r="AD49" i="5"/>
  <c r="AE49" i="5"/>
  <c r="AF49" i="5"/>
  <c r="AG49" i="5"/>
  <c r="AH49" i="5"/>
  <c r="AI49" i="5"/>
  <c r="AJ49" i="5"/>
  <c r="AB49" i="5"/>
  <c r="V63" i="5"/>
  <c r="Y63" i="5" s="1"/>
  <c r="V61" i="5"/>
  <c r="Y61" i="5" s="1"/>
  <c r="Q60" i="5"/>
  <c r="R60" i="5" s="1"/>
  <c r="M60" i="5"/>
  <c r="N60" i="5" s="1"/>
  <c r="V59" i="5"/>
  <c r="Y59" i="5" s="1"/>
  <c r="V57" i="5"/>
  <c r="Y57" i="5" s="1"/>
  <c r="Q57" i="5"/>
  <c r="R57" i="5" s="1"/>
  <c r="M57" i="5"/>
  <c r="N57" i="5" s="1"/>
  <c r="V55" i="5"/>
  <c r="Y55" i="5" s="1"/>
  <c r="Q54" i="5"/>
  <c r="R54" i="5" s="1"/>
  <c r="M54" i="5"/>
  <c r="M65" i="5" s="1"/>
  <c r="C54" i="5"/>
  <c r="V53" i="5"/>
  <c r="Y53" i="5" s="1"/>
  <c r="V51" i="5"/>
  <c r="Y51" i="5" s="1"/>
  <c r="Q51" i="5"/>
  <c r="R51" i="5" s="1"/>
  <c r="M51" i="5"/>
  <c r="N51" i="5" s="1"/>
  <c r="C51" i="5"/>
  <c r="O48" i="5"/>
  <c r="V47" i="5"/>
  <c r="Q47" i="5"/>
  <c r="O47" i="5"/>
  <c r="CX46" i="5"/>
  <c r="CX45" i="5"/>
  <c r="DE44" i="5"/>
  <c r="DC44" i="5"/>
  <c r="DA44" i="5"/>
  <c r="CY44" i="5"/>
  <c r="CV44" i="5"/>
  <c r="CT44" i="5"/>
  <c r="CQ44" i="5"/>
  <c r="CL44" i="5"/>
  <c r="CC44" i="5"/>
  <c r="BW44" i="5"/>
  <c r="BJ44" i="5"/>
  <c r="BA44" i="5"/>
  <c r="AV44" i="5"/>
  <c r="U44" i="5"/>
  <c r="P44" i="5"/>
  <c r="M44" i="5"/>
  <c r="H44" i="5"/>
  <c r="G44" i="5"/>
  <c r="E44" i="5"/>
  <c r="DS43" i="5"/>
  <c r="DR43" i="5"/>
  <c r="DP43" i="5"/>
  <c r="DO43" i="5"/>
  <c r="DN43" i="5"/>
  <c r="DM43" i="5"/>
  <c r="DL43" i="5"/>
  <c r="DK43" i="5"/>
  <c r="DJ43" i="5"/>
  <c r="DI43" i="5"/>
  <c r="DH43" i="5"/>
  <c r="DG43" i="5"/>
  <c r="DF43" i="5"/>
  <c r="DE43" i="5"/>
  <c r="DD43" i="5"/>
  <c r="DC43" i="5"/>
  <c r="DB43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Z43" i="5"/>
  <c r="Y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DS42" i="5"/>
  <c r="DR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Z42" i="5"/>
  <c r="Y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X5" i="5"/>
  <c r="W5" i="5"/>
  <c r="X3" i="5"/>
  <c r="W3" i="5"/>
  <c r="X2" i="5"/>
  <c r="W2" i="5"/>
  <c r="X34" i="5"/>
  <c r="W34" i="5"/>
  <c r="X28" i="5"/>
  <c r="W28" i="5"/>
  <c r="X9" i="5"/>
  <c r="W9" i="5"/>
  <c r="X11" i="5"/>
  <c r="W11" i="5"/>
  <c r="X10" i="5"/>
  <c r="W10" i="5"/>
  <c r="X30" i="5"/>
  <c r="W30" i="5"/>
  <c r="X19" i="5"/>
  <c r="W19" i="5"/>
  <c r="X24" i="5"/>
  <c r="W24" i="5"/>
  <c r="X26" i="5"/>
  <c r="W26" i="5"/>
  <c r="X14" i="5"/>
  <c r="W14" i="5"/>
  <c r="X18" i="5"/>
  <c r="W18" i="5"/>
  <c r="X22" i="5"/>
  <c r="W22" i="5"/>
  <c r="X13" i="5"/>
  <c r="W13" i="5"/>
  <c r="X36" i="5"/>
  <c r="W36" i="5"/>
  <c r="X38" i="5"/>
  <c r="W38" i="5"/>
  <c r="X23" i="5"/>
  <c r="W23" i="5"/>
  <c r="X25" i="5"/>
  <c r="W25" i="5"/>
  <c r="X21" i="5"/>
  <c r="W21" i="5"/>
  <c r="X20" i="5"/>
  <c r="W20" i="5"/>
  <c r="X33" i="5"/>
  <c r="W33" i="5"/>
  <c r="X17" i="5"/>
  <c r="W17" i="5"/>
  <c r="X6" i="5"/>
  <c r="W6" i="5"/>
  <c r="X4" i="5"/>
  <c r="W4" i="5"/>
  <c r="X7" i="5"/>
  <c r="W7" i="5"/>
  <c r="X27" i="5"/>
  <c r="W27" i="5"/>
  <c r="X29" i="5"/>
  <c r="W29" i="5"/>
  <c r="X35" i="5"/>
  <c r="W35" i="5"/>
  <c r="X12" i="5"/>
  <c r="W12" i="5"/>
  <c r="X8" i="5"/>
  <c r="W8" i="5"/>
  <c r="X16" i="5"/>
  <c r="W16" i="5"/>
  <c r="X32" i="5"/>
  <c r="W32" i="5"/>
  <c r="CN50" i="3"/>
  <c r="CM50" i="3"/>
  <c r="CL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CQ50" i="3"/>
  <c r="CR50" i="3"/>
  <c r="CS50" i="3"/>
  <c r="CT50" i="3"/>
  <c r="CV50" i="3"/>
  <c r="CW50" i="3"/>
  <c r="CX50" i="3"/>
  <c r="CY50" i="3"/>
  <c r="DA50" i="3"/>
  <c r="DB50" i="3"/>
  <c r="DC50" i="3"/>
  <c r="DD50" i="3"/>
  <c r="DE50" i="3"/>
  <c r="CO50" i="3"/>
  <c r="Y65" i="5" l="1"/>
  <c r="R65" i="5"/>
  <c r="X47" i="5"/>
  <c r="Z59" i="5"/>
  <c r="N54" i="5"/>
  <c r="N65" i="5" s="1"/>
  <c r="Q65" i="5"/>
  <c r="V65" i="5"/>
  <c r="DT48" i="3"/>
  <c r="CW48" i="3"/>
  <c r="CX48" i="3"/>
  <c r="CY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U48" i="3"/>
  <c r="CV48" i="3"/>
  <c r="CS49" i="3"/>
  <c r="AR50" i="3"/>
  <c r="AT50" i="3"/>
  <c r="AT49" i="3"/>
  <c r="AR49" i="3"/>
  <c r="AO49" i="3"/>
  <c r="AL49" i="3"/>
  <c r="AN10" i="3"/>
  <c r="AN11" i="3"/>
  <c r="AN12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2" i="3"/>
  <c r="AN33" i="3"/>
  <c r="AN34" i="3"/>
  <c r="AN35" i="3"/>
  <c r="AN36" i="3"/>
  <c r="AN38" i="3"/>
  <c r="AN39" i="3"/>
  <c r="AN40" i="3"/>
  <c r="AN9" i="3"/>
  <c r="AN42" i="3" s="1"/>
  <c r="AH51" i="3"/>
  <c r="AF51" i="3"/>
  <c r="AD51" i="3"/>
  <c r="K45" i="3"/>
  <c r="G60" i="3"/>
  <c r="G78" i="3"/>
  <c r="H60" i="3"/>
  <c r="H78" i="3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20" i="4"/>
  <c r="W21" i="4"/>
  <c r="W22" i="4"/>
  <c r="W23" i="4"/>
  <c r="W25" i="4"/>
  <c r="W26" i="4"/>
  <c r="W28" i="4"/>
  <c r="W29" i="4"/>
  <c r="W30" i="4"/>
  <c r="W32" i="4"/>
  <c r="W33" i="4"/>
  <c r="W34" i="4"/>
  <c r="W35" i="4"/>
  <c r="W37" i="4"/>
  <c r="W38" i="4"/>
  <c r="W39" i="4"/>
  <c r="W40" i="4"/>
  <c r="W2" i="4"/>
  <c r="X47" i="4" s="1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20" i="4"/>
  <c r="X21" i="4"/>
  <c r="X22" i="4"/>
  <c r="X23" i="4"/>
  <c r="X25" i="4"/>
  <c r="X26" i="4"/>
  <c r="X28" i="4"/>
  <c r="X29" i="4"/>
  <c r="X30" i="4"/>
  <c r="X32" i="4"/>
  <c r="X33" i="4"/>
  <c r="X34" i="4"/>
  <c r="X35" i="4"/>
  <c r="X37" i="4"/>
  <c r="X38" i="4"/>
  <c r="X39" i="4"/>
  <c r="X40" i="4"/>
  <c r="X2" i="4"/>
  <c r="O47" i="4"/>
  <c r="Q47" i="4"/>
  <c r="V47" i="4"/>
  <c r="C54" i="4"/>
  <c r="C51" i="4"/>
  <c r="DE44" i="4"/>
  <c r="DC44" i="4"/>
  <c r="DA44" i="4"/>
  <c r="CY44" i="4"/>
  <c r="CV44" i="4"/>
  <c r="CT44" i="4"/>
  <c r="CQ44" i="4"/>
  <c r="CL44" i="4"/>
  <c r="CC44" i="4"/>
  <c r="BW44" i="4"/>
  <c r="BJ44" i="4"/>
  <c r="AV44" i="4"/>
  <c r="U44" i="4"/>
  <c r="P44" i="4"/>
  <c r="M44" i="4"/>
  <c r="H44" i="4"/>
  <c r="G44" i="4"/>
  <c r="E44" i="4"/>
  <c r="DS43" i="4"/>
  <c r="DR43" i="4"/>
  <c r="DP43" i="4"/>
  <c r="DO43" i="4"/>
  <c r="DN43" i="4"/>
  <c r="DM43" i="4"/>
  <c r="DL43" i="4"/>
  <c r="DK43" i="4"/>
  <c r="DJ43" i="4"/>
  <c r="DI43" i="4"/>
  <c r="DH43" i="4"/>
  <c r="DG43" i="4"/>
  <c r="DF43" i="4"/>
  <c r="DE43" i="4"/>
  <c r="DD43" i="4"/>
  <c r="DC43" i="4"/>
  <c r="DB43" i="4"/>
  <c r="DA43" i="4"/>
  <c r="CZ43" i="4"/>
  <c r="CY43" i="4"/>
  <c r="CW43" i="4"/>
  <c r="CV43" i="4"/>
  <c r="CU43" i="4"/>
  <c r="CT43" i="4"/>
  <c r="CR43" i="4"/>
  <c r="CQ43" i="4"/>
  <c r="CP43" i="4"/>
  <c r="CO43" i="4"/>
  <c r="CM43" i="4"/>
  <c r="CL43" i="4"/>
  <c r="CK43" i="4"/>
  <c r="CJ43" i="4"/>
  <c r="CI43" i="4"/>
  <c r="CH43" i="4"/>
  <c r="CG43" i="4"/>
  <c r="CF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K43" i="4"/>
  <c r="BJ43" i="4"/>
  <c r="BI43" i="4"/>
  <c r="BH43" i="4"/>
  <c r="BG43" i="4"/>
  <c r="BF43" i="4"/>
  <c r="BE43" i="4"/>
  <c r="BD43" i="4"/>
  <c r="AZ43" i="4"/>
  <c r="AY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Z43" i="4"/>
  <c r="Y43" i="4"/>
  <c r="U43" i="4"/>
  <c r="S43" i="4"/>
  <c r="R43" i="4"/>
  <c r="P43" i="4"/>
  <c r="N43" i="4"/>
  <c r="M43" i="4"/>
  <c r="L43" i="4"/>
  <c r="K43" i="4"/>
  <c r="I43" i="4"/>
  <c r="H43" i="4"/>
  <c r="G43" i="4"/>
  <c r="F43" i="4"/>
  <c r="E43" i="4"/>
  <c r="D43" i="4"/>
  <c r="C43" i="4"/>
  <c r="B43" i="4"/>
  <c r="DS42" i="4"/>
  <c r="DR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DD42" i="4"/>
  <c r="DC42" i="4"/>
  <c r="DB42" i="4"/>
  <c r="DA42" i="4"/>
  <c r="CZ42" i="4"/>
  <c r="CY42" i="4"/>
  <c r="CW42" i="4"/>
  <c r="CV42" i="4"/>
  <c r="CU42" i="4"/>
  <c r="CT42" i="4"/>
  <c r="CR42" i="4"/>
  <c r="CQ42" i="4"/>
  <c r="CP42" i="4"/>
  <c r="CO42" i="4"/>
  <c r="CM42" i="4"/>
  <c r="CL42" i="4"/>
  <c r="CK42" i="4"/>
  <c r="CJ42" i="4"/>
  <c r="CI42" i="4"/>
  <c r="CH42" i="4"/>
  <c r="CG42" i="4"/>
  <c r="CF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K42" i="4"/>
  <c r="BJ42" i="4"/>
  <c r="BI42" i="4"/>
  <c r="BH42" i="4"/>
  <c r="BG42" i="4"/>
  <c r="BF42" i="4"/>
  <c r="BE42" i="4"/>
  <c r="BD42" i="4"/>
  <c r="AZ42" i="4"/>
  <c r="AY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Z42" i="4"/>
  <c r="Y42" i="4"/>
  <c r="U42" i="4"/>
  <c r="S42" i="4"/>
  <c r="R42" i="4"/>
  <c r="P42" i="4"/>
  <c r="N42" i="4"/>
  <c r="M42" i="4"/>
  <c r="L42" i="4"/>
  <c r="K42" i="4"/>
  <c r="I42" i="4"/>
  <c r="H42" i="4"/>
  <c r="G42" i="4"/>
  <c r="F42" i="4"/>
  <c r="E42" i="4"/>
  <c r="D42" i="4"/>
  <c r="C42" i="4"/>
  <c r="B42" i="4"/>
  <c r="CN43" i="4"/>
  <c r="CN42" i="4"/>
  <c r="Q60" i="4"/>
  <c r="R60" i="4" s="1"/>
  <c r="J43" i="4"/>
  <c r="V53" i="4"/>
  <c r="Y53" i="4" s="1"/>
  <c r="CX46" i="4"/>
  <c r="CS42" i="4"/>
  <c r="BC43" i="4"/>
  <c r="T42" i="4"/>
  <c r="BL42" i="4"/>
  <c r="BB43" i="4"/>
  <c r="BA42" i="4"/>
  <c r="AX43" i="4"/>
  <c r="V59" i="4"/>
  <c r="Y59" i="4" s="1"/>
  <c r="T43" i="4"/>
  <c r="Q57" i="4"/>
  <c r="R57" i="4" s="1"/>
  <c r="M54" i="4"/>
  <c r="J42" i="4"/>
  <c r="C54" i="3"/>
  <c r="C51" i="3"/>
  <c r="X18" i="3"/>
  <c r="G65" i="3" s="1"/>
  <c r="X19" i="3"/>
  <c r="G66" i="3" s="1"/>
  <c r="X20" i="3"/>
  <c r="G67" i="3" s="1"/>
  <c r="AN43" i="3" l="1"/>
  <c r="N54" i="4"/>
  <c r="BC42" i="4"/>
  <c r="BB42" i="4"/>
  <c r="Q51" i="4"/>
  <c r="V63" i="4"/>
  <c r="Y63" i="4" s="1"/>
  <c r="Q42" i="4"/>
  <c r="O43" i="4"/>
  <c r="BL43" i="4"/>
  <c r="CS43" i="4"/>
  <c r="Q54" i="4"/>
  <c r="R54" i="4" s="1"/>
  <c r="M57" i="4"/>
  <c r="N57" i="4" s="1"/>
  <c r="V57" i="4"/>
  <c r="Y57" i="4" s="1"/>
  <c r="AX42" i="4"/>
  <c r="Q43" i="4"/>
  <c r="O42" i="4"/>
  <c r="V43" i="4"/>
  <c r="BA43" i="4"/>
  <c r="CX43" i="4"/>
  <c r="BA44" i="4"/>
  <c r="CX45" i="4"/>
  <c r="M51" i="4"/>
  <c r="N51" i="4" s="1"/>
  <c r="V51" i="4"/>
  <c r="M60" i="4"/>
  <c r="N60" i="4" s="1"/>
  <c r="V61" i="4"/>
  <c r="Y61" i="4" s="1"/>
  <c r="Z59" i="4" s="1"/>
  <c r="O48" i="4"/>
  <c r="V42" i="4"/>
  <c r="CX42" i="4"/>
  <c r="V55" i="4"/>
  <c r="Y55" i="4" s="1"/>
  <c r="CZ12" i="3"/>
  <c r="CZ11" i="3"/>
  <c r="CZ10" i="3"/>
  <c r="CZ46" i="3" s="1"/>
  <c r="CZ9" i="3"/>
  <c r="CZ17" i="3"/>
  <c r="CZ16" i="3"/>
  <c r="CZ15" i="3"/>
  <c r="CZ25" i="3"/>
  <c r="CZ24" i="3"/>
  <c r="CZ23" i="3"/>
  <c r="CZ22" i="3"/>
  <c r="CZ21" i="3"/>
  <c r="CZ20" i="3"/>
  <c r="CZ19" i="3"/>
  <c r="CZ29" i="3"/>
  <c r="CZ30" i="3"/>
  <c r="CZ32" i="3"/>
  <c r="CZ33" i="3"/>
  <c r="CZ28" i="3"/>
  <c r="CZ34" i="3"/>
  <c r="CZ40" i="3"/>
  <c r="CZ38" i="3"/>
  <c r="DE44" i="3"/>
  <c r="DC44" i="3"/>
  <c r="DA44" i="3"/>
  <c r="CV44" i="3"/>
  <c r="CU40" i="3"/>
  <c r="CU38" i="3"/>
  <c r="CU24" i="3"/>
  <c r="CU25" i="3"/>
  <c r="CU26" i="3"/>
  <c r="CU27" i="3"/>
  <c r="CU28" i="3"/>
  <c r="CU29" i="3"/>
  <c r="CU30" i="3"/>
  <c r="CU32" i="3"/>
  <c r="CU23" i="3"/>
  <c r="CU18" i="3"/>
  <c r="CU19" i="3"/>
  <c r="CU20" i="3"/>
  <c r="CU21" i="3"/>
  <c r="CU17" i="3"/>
  <c r="CU16" i="3"/>
  <c r="CU15" i="3"/>
  <c r="CU14" i="3"/>
  <c r="CU10" i="3"/>
  <c r="CU11" i="3"/>
  <c r="CU12" i="3"/>
  <c r="CU9" i="3"/>
  <c r="CP32" i="3"/>
  <c r="CP33" i="3"/>
  <c r="CP34" i="3"/>
  <c r="CP35" i="3"/>
  <c r="CP36" i="3"/>
  <c r="CP38" i="3"/>
  <c r="CP40" i="3"/>
  <c r="CP30" i="3"/>
  <c r="CP50" i="3" s="1"/>
  <c r="CG40" i="3"/>
  <c r="CG38" i="3"/>
  <c r="CG30" i="3"/>
  <c r="CG32" i="3"/>
  <c r="CG33" i="3"/>
  <c r="CG34" i="3"/>
  <c r="CG35" i="3"/>
  <c r="CG36" i="3"/>
  <c r="CG29" i="3"/>
  <c r="BN37" i="3"/>
  <c r="BN35" i="3"/>
  <c r="BN27" i="3"/>
  <c r="BN40" i="3"/>
  <c r="BN39" i="3"/>
  <c r="BN38" i="3"/>
  <c r="BN36" i="3"/>
  <c r="BN34" i="3"/>
  <c r="BN33" i="3"/>
  <c r="BN32" i="3"/>
  <c r="BN30" i="3"/>
  <c r="BN29" i="3"/>
  <c r="BN28" i="3"/>
  <c r="BN26" i="3"/>
  <c r="BN25" i="3"/>
  <c r="BN24" i="3"/>
  <c r="BN23" i="3"/>
  <c r="BN22" i="3"/>
  <c r="BN21" i="3"/>
  <c r="BN20" i="3"/>
  <c r="BN19" i="3"/>
  <c r="BN18" i="3"/>
  <c r="BN17" i="3"/>
  <c r="BN16" i="3"/>
  <c r="BN15" i="3"/>
  <c r="BN14" i="3"/>
  <c r="BN12" i="3"/>
  <c r="BN11" i="3"/>
  <c r="BN10" i="3"/>
  <c r="BN9" i="3"/>
  <c r="BN8" i="3"/>
  <c r="BN7" i="3"/>
  <c r="BN6" i="3"/>
  <c r="BN5" i="3"/>
  <c r="BN4" i="3"/>
  <c r="BN3" i="3"/>
  <c r="BN2" i="3"/>
  <c r="AZ40" i="3"/>
  <c r="AZ39" i="3"/>
  <c r="AZ38" i="3"/>
  <c r="AZ36" i="3"/>
  <c r="AZ34" i="3"/>
  <c r="AZ33" i="3"/>
  <c r="AZ32" i="3"/>
  <c r="AZ30" i="3"/>
  <c r="AZ29" i="3"/>
  <c r="AZ28" i="3"/>
  <c r="AZ26" i="3"/>
  <c r="AZ25" i="3"/>
  <c r="AZ24" i="3"/>
  <c r="AZ23" i="3"/>
  <c r="AZ22" i="3"/>
  <c r="AZ21" i="3"/>
  <c r="AZ20" i="3"/>
  <c r="AZ19" i="3"/>
  <c r="AZ18" i="3"/>
  <c r="AZ17" i="3"/>
  <c r="AZ16" i="3"/>
  <c r="AZ15" i="3"/>
  <c r="AZ14" i="3"/>
  <c r="AZ12" i="3"/>
  <c r="AZ11" i="3"/>
  <c r="AZ10" i="3"/>
  <c r="AZ9" i="3"/>
  <c r="AZ8" i="3"/>
  <c r="AZ7" i="3"/>
  <c r="AZ6" i="3"/>
  <c r="AZ5" i="3"/>
  <c r="AZ4" i="3"/>
  <c r="AZ3" i="3"/>
  <c r="AZ2" i="3"/>
  <c r="J40" i="3"/>
  <c r="J39" i="3"/>
  <c r="J38" i="3"/>
  <c r="J37" i="3"/>
  <c r="J36" i="3"/>
  <c r="J35" i="3"/>
  <c r="J34" i="3"/>
  <c r="J33" i="3"/>
  <c r="J32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1" i="3"/>
  <c r="J10" i="3"/>
  <c r="J9" i="3"/>
  <c r="J8" i="3"/>
  <c r="J7" i="3"/>
  <c r="J6" i="3"/>
  <c r="J5" i="3"/>
  <c r="J4" i="3"/>
  <c r="J3" i="3"/>
  <c r="J2" i="3"/>
  <c r="X40" i="3"/>
  <c r="G87" i="3" s="1"/>
  <c r="X39" i="3"/>
  <c r="G86" i="3" s="1"/>
  <c r="X38" i="3"/>
  <c r="G85" i="3" s="1"/>
  <c r="X37" i="3"/>
  <c r="G84" i="3" s="1"/>
  <c r="X36" i="3"/>
  <c r="G83" i="3" s="1"/>
  <c r="X35" i="3"/>
  <c r="G82" i="3" s="1"/>
  <c r="X34" i="3"/>
  <c r="G81" i="3" s="1"/>
  <c r="X33" i="3"/>
  <c r="G80" i="3" s="1"/>
  <c r="X32" i="3"/>
  <c r="G79" i="3" s="1"/>
  <c r="X30" i="3"/>
  <c r="G77" i="3" s="1"/>
  <c r="X29" i="3"/>
  <c r="G76" i="3" s="1"/>
  <c r="X28" i="3"/>
  <c r="G75" i="3" s="1"/>
  <c r="X27" i="3"/>
  <c r="G74" i="3" s="1"/>
  <c r="X26" i="3"/>
  <c r="G73" i="3" s="1"/>
  <c r="X25" i="3"/>
  <c r="G72" i="3" s="1"/>
  <c r="X24" i="3"/>
  <c r="G71" i="3" s="1"/>
  <c r="X23" i="3"/>
  <c r="G70" i="3" s="1"/>
  <c r="X22" i="3"/>
  <c r="G69" i="3" s="1"/>
  <c r="X21" i="3"/>
  <c r="G68" i="3" s="1"/>
  <c r="X17" i="3"/>
  <c r="G64" i="3" s="1"/>
  <c r="X16" i="3"/>
  <c r="G63" i="3" s="1"/>
  <c r="X15" i="3"/>
  <c r="G62" i="3" s="1"/>
  <c r="X14" i="3"/>
  <c r="G61" i="3" s="1"/>
  <c r="X12" i="3"/>
  <c r="G59" i="3" s="1"/>
  <c r="X11" i="3"/>
  <c r="G58" i="3" s="1"/>
  <c r="X10" i="3"/>
  <c r="G57" i="3" s="1"/>
  <c r="X9" i="3"/>
  <c r="G56" i="3" s="1"/>
  <c r="X8" i="3"/>
  <c r="G55" i="3" s="1"/>
  <c r="X7" i="3"/>
  <c r="G54" i="3" s="1"/>
  <c r="X6" i="3"/>
  <c r="G53" i="3" s="1"/>
  <c r="X5" i="3"/>
  <c r="G52" i="3" s="1"/>
  <c r="X4" i="3"/>
  <c r="G51" i="3" s="1"/>
  <c r="X3" i="3"/>
  <c r="X2" i="3"/>
  <c r="G49" i="3" s="1"/>
  <c r="U40" i="3"/>
  <c r="U39" i="3"/>
  <c r="U38" i="3"/>
  <c r="U37" i="3"/>
  <c r="U36" i="3"/>
  <c r="U35" i="3"/>
  <c r="U34" i="3"/>
  <c r="U33" i="3"/>
  <c r="U32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2" i="3"/>
  <c r="U11" i="3"/>
  <c r="U10" i="3"/>
  <c r="U9" i="3"/>
  <c r="U8" i="3"/>
  <c r="U7" i="3"/>
  <c r="U6" i="3"/>
  <c r="U5" i="3"/>
  <c r="U4" i="3"/>
  <c r="U3" i="3"/>
  <c r="U2" i="3"/>
  <c r="R40" i="3"/>
  <c r="H87" i="3" s="1"/>
  <c r="R39" i="3"/>
  <c r="H86" i="3" s="1"/>
  <c r="R38" i="3"/>
  <c r="H85" i="3" s="1"/>
  <c r="R37" i="3"/>
  <c r="H84" i="3" s="1"/>
  <c r="R36" i="3"/>
  <c r="H83" i="3" s="1"/>
  <c r="R35" i="3"/>
  <c r="H82" i="3" s="1"/>
  <c r="R34" i="3"/>
  <c r="H81" i="3" s="1"/>
  <c r="R33" i="3"/>
  <c r="H80" i="3" s="1"/>
  <c r="R32" i="3"/>
  <c r="H79" i="3" s="1"/>
  <c r="R30" i="3"/>
  <c r="H77" i="3" s="1"/>
  <c r="R29" i="3"/>
  <c r="H76" i="3" s="1"/>
  <c r="R28" i="3"/>
  <c r="H75" i="3" s="1"/>
  <c r="R27" i="3"/>
  <c r="H74" i="3" s="1"/>
  <c r="R26" i="3"/>
  <c r="H73" i="3" s="1"/>
  <c r="R25" i="3"/>
  <c r="H72" i="3" s="1"/>
  <c r="R24" i="3"/>
  <c r="H71" i="3" s="1"/>
  <c r="R23" i="3"/>
  <c r="H70" i="3" s="1"/>
  <c r="R22" i="3"/>
  <c r="H69" i="3" s="1"/>
  <c r="R21" i="3"/>
  <c r="H68" i="3" s="1"/>
  <c r="R20" i="3"/>
  <c r="H67" i="3" s="1"/>
  <c r="R19" i="3"/>
  <c r="H66" i="3" s="1"/>
  <c r="R18" i="3"/>
  <c r="H65" i="3" s="1"/>
  <c r="R17" i="3"/>
  <c r="H64" i="3" s="1"/>
  <c r="R16" i="3"/>
  <c r="H63" i="3" s="1"/>
  <c r="R15" i="3"/>
  <c r="H62" i="3" s="1"/>
  <c r="R14" i="3"/>
  <c r="H61" i="3" s="1"/>
  <c r="R12" i="3"/>
  <c r="H59" i="3" s="1"/>
  <c r="R11" i="3"/>
  <c r="H58" i="3" s="1"/>
  <c r="R10" i="3"/>
  <c r="H57" i="3" s="1"/>
  <c r="R9" i="3"/>
  <c r="H56" i="3" s="1"/>
  <c r="R8" i="3"/>
  <c r="H55" i="3" s="1"/>
  <c r="R7" i="3"/>
  <c r="H54" i="3" s="1"/>
  <c r="R6" i="3"/>
  <c r="H53" i="3" s="1"/>
  <c r="R5" i="3"/>
  <c r="H52" i="3" s="1"/>
  <c r="R4" i="3"/>
  <c r="H51" i="3" s="1"/>
  <c r="R3" i="3"/>
  <c r="R2" i="3"/>
  <c r="H49" i="3" s="1"/>
  <c r="O3" i="3"/>
  <c r="O4" i="3"/>
  <c r="O5" i="3"/>
  <c r="O6" i="3"/>
  <c r="O7" i="3"/>
  <c r="O8" i="3"/>
  <c r="O9" i="3"/>
  <c r="O10" i="3"/>
  <c r="O11" i="3"/>
  <c r="O12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2" i="3"/>
  <c r="O33" i="3"/>
  <c r="O34" i="3"/>
  <c r="O35" i="3"/>
  <c r="O36" i="3"/>
  <c r="O37" i="3"/>
  <c r="O38" i="3"/>
  <c r="O39" i="3"/>
  <c r="O40" i="3"/>
  <c r="O2" i="3"/>
  <c r="DG44" i="3"/>
  <c r="CX44" i="3"/>
  <c r="CS44" i="3"/>
  <c r="CN44" i="3"/>
  <c r="CE44" i="3"/>
  <c r="BY44" i="3"/>
  <c r="BL44" i="3"/>
  <c r="AX44" i="3"/>
  <c r="V44" i="3"/>
  <c r="P44" i="3"/>
  <c r="M44" i="3"/>
  <c r="H44" i="3"/>
  <c r="G44" i="3"/>
  <c r="E44" i="3"/>
  <c r="DU43" i="3"/>
  <c r="DT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Y43" i="3"/>
  <c r="CX43" i="3"/>
  <c r="CW43" i="3"/>
  <c r="CV43" i="3"/>
  <c r="CT43" i="3"/>
  <c r="CS43" i="3"/>
  <c r="CR43" i="3"/>
  <c r="CQ43" i="3"/>
  <c r="CO43" i="3"/>
  <c r="CN43" i="3"/>
  <c r="CM43" i="3"/>
  <c r="CL43" i="3"/>
  <c r="CK43" i="3"/>
  <c r="CJ43" i="3"/>
  <c r="CI43" i="3"/>
  <c r="CH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M43" i="3"/>
  <c r="BL43" i="3"/>
  <c r="BK43" i="3"/>
  <c r="BJ43" i="3"/>
  <c r="BI43" i="3"/>
  <c r="BH43" i="3"/>
  <c r="BG43" i="3"/>
  <c r="BF43" i="3"/>
  <c r="BB43" i="3"/>
  <c r="BA43" i="3"/>
  <c r="AY43" i="3"/>
  <c r="AX43" i="3"/>
  <c r="AW43" i="3"/>
  <c r="AV43" i="3"/>
  <c r="AU43" i="3"/>
  <c r="AT43" i="3"/>
  <c r="AS43" i="3"/>
  <c r="AR43" i="3"/>
  <c r="AP43" i="3"/>
  <c r="AO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Z43" i="3"/>
  <c r="Y43" i="3"/>
  <c r="W43" i="3"/>
  <c r="V43" i="3"/>
  <c r="T43" i="3"/>
  <c r="S43" i="3"/>
  <c r="Q43" i="3"/>
  <c r="P43" i="3"/>
  <c r="N43" i="3"/>
  <c r="M43" i="3"/>
  <c r="L43" i="3"/>
  <c r="K43" i="3"/>
  <c r="I43" i="3"/>
  <c r="H43" i="3"/>
  <c r="G43" i="3"/>
  <c r="F43" i="3"/>
  <c r="E43" i="3"/>
  <c r="D43" i="3"/>
  <c r="C43" i="3"/>
  <c r="B43" i="3"/>
  <c r="DU42" i="3"/>
  <c r="DT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Y42" i="3"/>
  <c r="CX42" i="3"/>
  <c r="CW42" i="3"/>
  <c r="CV42" i="3"/>
  <c r="CT42" i="3"/>
  <c r="CS42" i="3"/>
  <c r="CR42" i="3"/>
  <c r="CQ42" i="3"/>
  <c r="CO42" i="3"/>
  <c r="CN42" i="3"/>
  <c r="CM42" i="3"/>
  <c r="CL42" i="3"/>
  <c r="CK42" i="3"/>
  <c r="CJ42" i="3"/>
  <c r="CI42" i="3"/>
  <c r="CH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M42" i="3"/>
  <c r="BL42" i="3"/>
  <c r="BK42" i="3"/>
  <c r="BJ42" i="3"/>
  <c r="BI42" i="3"/>
  <c r="BH42" i="3"/>
  <c r="BG42" i="3"/>
  <c r="BF42" i="3"/>
  <c r="BB42" i="3"/>
  <c r="BA42" i="3"/>
  <c r="AY42" i="3"/>
  <c r="AX42" i="3"/>
  <c r="AW42" i="3"/>
  <c r="AV42" i="3"/>
  <c r="AU42" i="3"/>
  <c r="AT42" i="3"/>
  <c r="AS42" i="3"/>
  <c r="AR42" i="3"/>
  <c r="AP42" i="3"/>
  <c r="AO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Z42" i="3"/>
  <c r="Y42" i="3"/>
  <c r="W42" i="3"/>
  <c r="V42" i="3"/>
  <c r="T42" i="3"/>
  <c r="S42" i="3"/>
  <c r="Q42" i="3"/>
  <c r="P42" i="3"/>
  <c r="N42" i="3"/>
  <c r="M42" i="3"/>
  <c r="L42" i="3"/>
  <c r="K42" i="3"/>
  <c r="I42" i="3"/>
  <c r="H42" i="3"/>
  <c r="G42" i="3"/>
  <c r="F42" i="3"/>
  <c r="E42" i="3"/>
  <c r="D42" i="3"/>
  <c r="C42" i="3"/>
  <c r="B42" i="3"/>
  <c r="BD40" i="3"/>
  <c r="BE40" i="3" s="1"/>
  <c r="BC40" i="3"/>
  <c r="BD39" i="3"/>
  <c r="BE39" i="3" s="1"/>
  <c r="BC39" i="3"/>
  <c r="BD38" i="3"/>
  <c r="BE38" i="3" s="1"/>
  <c r="BC38" i="3"/>
  <c r="BD36" i="3"/>
  <c r="BE36" i="3" s="1"/>
  <c r="BC36" i="3"/>
  <c r="BC35" i="3"/>
  <c r="BD34" i="3"/>
  <c r="BC34" i="3"/>
  <c r="BD33" i="3"/>
  <c r="BC33" i="3"/>
  <c r="BD32" i="3"/>
  <c r="BC32" i="3"/>
  <c r="BD30" i="3"/>
  <c r="BC30" i="3"/>
  <c r="BD29" i="3"/>
  <c r="BC29" i="3"/>
  <c r="BD28" i="3"/>
  <c r="BC28" i="3"/>
  <c r="BC27" i="3"/>
  <c r="BD26" i="3"/>
  <c r="BC26" i="3"/>
  <c r="BD25" i="3"/>
  <c r="BC25" i="3"/>
  <c r="BD24" i="3"/>
  <c r="BC24" i="3"/>
  <c r="BD23" i="3"/>
  <c r="BC23" i="3"/>
  <c r="BD22" i="3"/>
  <c r="BC22" i="3"/>
  <c r="BD21" i="3"/>
  <c r="BC21" i="3"/>
  <c r="BD20" i="3"/>
  <c r="BC20" i="3"/>
  <c r="BD19" i="3"/>
  <c r="BC19" i="3"/>
  <c r="BD18" i="3"/>
  <c r="BC18" i="3"/>
  <c r="BD17" i="3"/>
  <c r="BC17" i="3"/>
  <c r="BD16" i="3"/>
  <c r="BC16" i="3"/>
  <c r="BD15" i="3"/>
  <c r="BC15" i="3"/>
  <c r="BD14" i="3"/>
  <c r="BC14" i="3"/>
  <c r="BD12" i="3"/>
  <c r="BC12" i="3"/>
  <c r="BD11" i="3"/>
  <c r="BC11" i="3"/>
  <c r="BD10" i="3"/>
  <c r="BC10" i="3"/>
  <c r="BD9" i="3"/>
  <c r="BC9" i="3"/>
  <c r="BD8" i="3"/>
  <c r="BC8" i="3"/>
  <c r="BD7" i="3"/>
  <c r="BC7" i="3"/>
  <c r="BD6" i="3"/>
  <c r="BC6" i="3"/>
  <c r="BD5" i="3"/>
  <c r="BC5" i="3"/>
  <c r="BD4" i="3"/>
  <c r="BC4" i="3"/>
  <c r="BD3" i="3"/>
  <c r="BC3" i="3"/>
  <c r="BD2" i="3"/>
  <c r="BC2" i="3"/>
  <c r="G44" i="2"/>
  <c r="E44" i="2"/>
  <c r="C43" i="2"/>
  <c r="C42" i="2"/>
  <c r="B43" i="2"/>
  <c r="B42" i="2"/>
  <c r="BE28" i="3" l="1"/>
  <c r="BE30" i="3"/>
  <c r="BE33" i="3"/>
  <c r="CZ50" i="3"/>
  <c r="CZ48" i="3"/>
  <c r="CZ45" i="3"/>
  <c r="CU42" i="3"/>
  <c r="CU50" i="3"/>
  <c r="BE29" i="3"/>
  <c r="BE32" i="3"/>
  <c r="BE34" i="3"/>
  <c r="BE4" i="3"/>
  <c r="BE6" i="3"/>
  <c r="BE8" i="3"/>
  <c r="BE10" i="3"/>
  <c r="BE12" i="3"/>
  <c r="BE15" i="3"/>
  <c r="BE17" i="3"/>
  <c r="BE19" i="3"/>
  <c r="BE21" i="3"/>
  <c r="BE23" i="3"/>
  <c r="BE25" i="3"/>
  <c r="R60" i="3"/>
  <c r="S60" i="3" s="1"/>
  <c r="R57" i="3"/>
  <c r="S57" i="3" s="1"/>
  <c r="R51" i="3"/>
  <c r="H50" i="3"/>
  <c r="T48" i="3"/>
  <c r="R54" i="3"/>
  <c r="S54" i="3" s="1"/>
  <c r="R63" i="3"/>
  <c r="S63" i="3" s="1"/>
  <c r="BE5" i="3"/>
  <c r="BE9" i="3"/>
  <c r="BE11" i="3"/>
  <c r="BE14" i="3"/>
  <c r="BE16" i="3"/>
  <c r="BE18" i="3"/>
  <c r="BE20" i="3"/>
  <c r="BE22" i="3"/>
  <c r="BE24" i="3"/>
  <c r="BE26" i="3"/>
  <c r="U42" i="3"/>
  <c r="BE3" i="3"/>
  <c r="BE7" i="3"/>
  <c r="M51" i="3"/>
  <c r="N51" i="3" s="1"/>
  <c r="M60" i="3"/>
  <c r="N60" i="3" s="1"/>
  <c r="O48" i="3"/>
  <c r="M57" i="3"/>
  <c r="N57" i="3" s="1"/>
  <c r="M54" i="3"/>
  <c r="N54" i="3" s="1"/>
  <c r="X55" i="3"/>
  <c r="Y55" i="3" s="1"/>
  <c r="X57" i="3"/>
  <c r="Y57" i="3" s="1"/>
  <c r="X53" i="3"/>
  <c r="Y53" i="3" s="1"/>
  <c r="G50" i="3"/>
  <c r="X51" i="3"/>
  <c r="X48" i="3"/>
  <c r="R51" i="4"/>
  <c r="R65" i="4" s="1"/>
  <c r="Q65" i="4"/>
  <c r="M65" i="4"/>
  <c r="Y51" i="4"/>
  <c r="Y65" i="4" s="1"/>
  <c r="V65" i="4"/>
  <c r="N65" i="4"/>
  <c r="CZ43" i="3"/>
  <c r="CZ42" i="3"/>
  <c r="BD42" i="3"/>
  <c r="O43" i="3"/>
  <c r="BE2" i="3"/>
  <c r="BE43" i="3" s="1"/>
  <c r="CU43" i="3"/>
  <c r="O42" i="3"/>
  <c r="CP42" i="3"/>
  <c r="CP43" i="3"/>
  <c r="BN43" i="3"/>
  <c r="BN42" i="3"/>
  <c r="J43" i="3"/>
  <c r="BE42" i="3"/>
  <c r="X43" i="3"/>
  <c r="BC42" i="3"/>
  <c r="U43" i="3"/>
  <c r="R43" i="3"/>
  <c r="AZ43" i="3"/>
  <c r="J42" i="3"/>
  <c r="AZ42" i="3"/>
  <c r="X42" i="3"/>
  <c r="R42" i="3"/>
  <c r="BC44" i="3"/>
  <c r="BC43" i="3"/>
  <c r="BD43" i="3"/>
  <c r="BB44" i="2"/>
  <c r="CL42" i="2"/>
  <c r="CM42" i="2"/>
  <c r="CL43" i="2"/>
  <c r="CM43" i="2"/>
  <c r="CR44" i="2"/>
  <c r="CJ44" i="2"/>
  <c r="CF44" i="2"/>
  <c r="CB44" i="2"/>
  <c r="BT44" i="2"/>
  <c r="BN44" i="2"/>
  <c r="AP44" i="2"/>
  <c r="AM43" i="2"/>
  <c r="AM42" i="2"/>
  <c r="Z59" i="3" l="1"/>
  <c r="S51" i="3"/>
  <c r="S65" i="3" s="1"/>
  <c r="R65" i="3"/>
  <c r="Y51" i="3"/>
  <c r="Y65" i="3" s="1"/>
  <c r="X65" i="3"/>
  <c r="N65" i="3"/>
  <c r="M65" i="3"/>
  <c r="R44" i="2"/>
  <c r="N44" i="2"/>
  <c r="L44" i="2"/>
  <c r="H44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N43" i="2"/>
  <c r="AO43" i="2"/>
  <c r="AP43" i="2"/>
  <c r="AQ43" i="2"/>
  <c r="AR43" i="2"/>
  <c r="AS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E43" i="2"/>
  <c r="DF43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N42" i="2"/>
  <c r="AO42" i="2"/>
  <c r="AP42" i="2"/>
  <c r="AQ42" i="2"/>
  <c r="AR42" i="2"/>
  <c r="AS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E42" i="2"/>
  <c r="DF42" i="2"/>
  <c r="D43" i="2"/>
  <c r="D42" i="2"/>
  <c r="AU40" i="2"/>
  <c r="AU39" i="2"/>
  <c r="AU38" i="2"/>
  <c r="AU36" i="2"/>
  <c r="AU34" i="2"/>
  <c r="AU33" i="2"/>
  <c r="AU32" i="2"/>
  <c r="AU30" i="2"/>
  <c r="AU29" i="2"/>
  <c r="AU28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U3" i="2"/>
  <c r="AU2" i="2"/>
  <c r="AT40" i="2"/>
  <c r="AT39" i="2"/>
  <c r="AT38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  <c r="AT2" i="2"/>
  <c r="AU43" i="2" l="1"/>
  <c r="AT44" i="2"/>
  <c r="AU42" i="2"/>
  <c r="AT42" i="2"/>
  <c r="AT43" i="2"/>
  <c r="AI47" i="1"/>
  <c r="AI48" i="1"/>
  <c r="AI49" i="1"/>
  <c r="AI50" i="1"/>
  <c r="AI51" i="1"/>
  <c r="AI52" i="1"/>
  <c r="AI53" i="1"/>
  <c r="AI54" i="1"/>
  <c r="AI55" i="1"/>
  <c r="AI56" i="1"/>
  <c r="AI57" i="1"/>
  <c r="AI58" i="1"/>
  <c r="AI60" i="1"/>
  <c r="AI61" i="1"/>
  <c r="AI62" i="1"/>
  <c r="AI63" i="1"/>
  <c r="AI64" i="1"/>
  <c r="AI65" i="1"/>
  <c r="AI66" i="1"/>
  <c r="AI67" i="1"/>
  <c r="CP3" i="1" l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8" i="1"/>
  <c r="CP29" i="1"/>
  <c r="CP30" i="1"/>
  <c r="CP32" i="1"/>
  <c r="CP33" i="1"/>
  <c r="CP34" i="1"/>
  <c r="CP36" i="1"/>
  <c r="CP38" i="1"/>
  <c r="CP39" i="1"/>
  <c r="CP40" i="1"/>
  <c r="CP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8" i="1"/>
  <c r="AI39" i="1"/>
  <c r="AI40" i="1"/>
  <c r="A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danilo genovese</author>
    <author>Windows User</author>
  </authors>
  <commentList>
    <comment ref="B1" authorId="0" shapeId="0" xr:uid="{2D863EC8-8EFF-744C-907D-53E279EED996}">
      <text>
        <r>
          <rPr>
            <b/>
            <sz val="10"/>
            <color rgb="FF000000"/>
            <rFont val="Tahoma"/>
            <family val="2"/>
          </rPr>
          <t>danilo genovese: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group 0 = PD
</t>
        </r>
        <r>
          <rPr>
            <sz val="10"/>
            <color rgb="FF000000"/>
            <rFont val="Tahoma"/>
            <family val="2"/>
          </rPr>
          <t xml:space="preserve">group 1 = HC
</t>
        </r>
      </text>
    </comment>
    <comment ref="D1" authorId="0" shapeId="0" xr:uid="{535C8F0C-DCF3-2B42-A4ED-99468BAE3F3E}">
      <text>
        <r>
          <rPr>
            <b/>
            <sz val="10"/>
            <color rgb="FF000000"/>
            <rFont val="Tahoma"/>
            <family val="2"/>
          </rPr>
          <t>danilo genovese: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gender 0 = F
</t>
        </r>
        <r>
          <rPr>
            <sz val="10"/>
            <color rgb="FF000000"/>
            <rFont val="Tahoma"/>
            <family val="2"/>
          </rPr>
          <t>gender 1 = M</t>
        </r>
      </text>
    </comment>
    <comment ref="J3" authorId="1" shapeId="0" xr:uid="{00000000-0006-0000-00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ricalcolato 895</t>
        </r>
      </text>
    </comment>
    <comment ref="J4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ricalcolata 1100</t>
        </r>
      </text>
    </comment>
    <comment ref="I8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dx</t>
        </r>
      </text>
    </comment>
    <comment ref="J10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+ Xadago 1398</t>
        </r>
      </text>
    </comment>
    <comment ref="BR10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 + Xadago 1248</t>
        </r>
      </text>
    </comment>
    <comment ref="J11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741 ricalcolata</t>
        </r>
      </text>
    </comment>
    <comment ref="J13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ricalcolata 475</t>
        </r>
      </text>
    </comment>
    <comment ref="BR13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incongruenza folder. Scritto led 0 ma avrebbe sospeso solo PMX</t>
        </r>
      </text>
    </comment>
    <comment ref="BR20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as per chart notes</t>
        </r>
      </text>
    </comment>
    <comment ref="J25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 eye tracking, no FU TUG
</t>
        </r>
      </text>
    </comment>
    <comment ref="J3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0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 PD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Mania, Daniella</author>
    <author>Windows User</author>
  </authors>
  <commentList>
    <comment ref="AW3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Mania, Daniella:</t>
        </r>
        <r>
          <rPr>
            <sz val="9"/>
            <color indexed="81"/>
            <rFont val="Tahoma"/>
            <family val="2"/>
          </rPr>
          <t xml:space="preserve">
what is query?</t>
        </r>
      </text>
    </comment>
    <comment ref="BN44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Making art DID NOT worsen hallucinations!
</t>
        </r>
      </text>
    </comment>
    <comment ref="CR44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navon local improves without increasing RT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Mania, Daniella</author>
    <author>Windows User</author>
  </authors>
  <commentList>
    <comment ref="BG3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Mania, Daniella:</t>
        </r>
        <r>
          <rPr>
            <sz val="9"/>
            <color indexed="81"/>
            <rFont val="Tahoma"/>
            <family val="2"/>
          </rPr>
          <t xml:space="preserve">
what is query?</t>
        </r>
      </text>
    </comment>
    <comment ref="BY44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Making art DID NOT worsen hallucinations!
</t>
        </r>
      </text>
    </comment>
    <comment ref="DG44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navon local improves without increasing RT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Mania, Daniella</author>
    <author>Windows User</author>
  </authors>
  <commentList>
    <comment ref="BE3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Mania, Daniella:</t>
        </r>
        <r>
          <rPr>
            <sz val="9"/>
            <color indexed="81"/>
            <rFont val="Tahoma"/>
            <family val="2"/>
          </rPr>
          <t xml:space="preserve">
what is query?</t>
        </r>
      </text>
    </comment>
    <comment ref="BW44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Making art DID NOT worsen hallucinations!
</t>
        </r>
      </text>
    </comment>
    <comment ref="DE44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navon local improves without increasing RT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Mania, Daniella</author>
    <author>Windows User</author>
  </authors>
  <commentList>
    <comment ref="BE3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Mania, Daniella:</t>
        </r>
        <r>
          <rPr>
            <sz val="9"/>
            <color indexed="81"/>
            <rFont val="Tahoma"/>
            <family val="2"/>
          </rPr>
          <t xml:space="preserve">
what is query?</t>
        </r>
      </text>
    </comment>
    <comment ref="BW44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Making art DID NOT worsen hallucinations!
</t>
        </r>
      </text>
    </comment>
    <comment ref="DE44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navon local improves without increasing RT
</t>
        </r>
      </text>
    </comment>
  </commentList>
</comments>
</file>

<file path=xl/sharedStrings.xml><?xml version="1.0" encoding="utf-8"?>
<sst xmlns="http://schemas.openxmlformats.org/spreadsheetml/2006/main" count="1370" uniqueCount="248">
  <si>
    <t>GROUP</t>
  </si>
  <si>
    <t>AGE</t>
  </si>
  <si>
    <t>GENDER</t>
  </si>
  <si>
    <t>EDUCATION (years)</t>
  </si>
  <si>
    <t>HAND DOMINANCE</t>
  </si>
  <si>
    <t>AGE AT PD ONSET</t>
  </si>
  <si>
    <t>PD DURATION</t>
  </si>
  <si>
    <t>SIDE</t>
  </si>
  <si>
    <t>MoCa Tot BL</t>
  </si>
  <si>
    <t>MoCa Visual BL</t>
  </si>
  <si>
    <t>BDI BL</t>
  </si>
  <si>
    <t>BAI BL</t>
  </si>
  <si>
    <t>UPDRS Tot BL</t>
  </si>
  <si>
    <t>UPDRS_I BL</t>
  </si>
  <si>
    <t xml:space="preserve">UPDRS_II BL </t>
  </si>
  <si>
    <t>UPDRS_III BL</t>
  </si>
  <si>
    <t>LEDD BL</t>
  </si>
  <si>
    <t>H&amp;Y BL</t>
  </si>
  <si>
    <t xml:space="preserve">UPDRS_IV BL </t>
  </si>
  <si>
    <t>MFIS Tot BL</t>
  </si>
  <si>
    <t>MFIS Phys BL</t>
  </si>
  <si>
    <t>MFIS Cognitive BL</t>
  </si>
  <si>
    <t>MFIS PsychoSocial BL</t>
  </si>
  <si>
    <t>PROMIS Emotions BL</t>
  </si>
  <si>
    <t>PROMIS Social BL</t>
  </si>
  <si>
    <t>PROMIS Symptoms BL</t>
  </si>
  <si>
    <t>PROMIS Meds BL</t>
  </si>
  <si>
    <t>PROMIS_ADL BL</t>
  </si>
  <si>
    <t>TUG_1 BL</t>
  </si>
  <si>
    <t>TUG_2 BL</t>
  </si>
  <si>
    <t>TUG_3 BL</t>
  </si>
  <si>
    <t>TUG Cost BL</t>
  </si>
  <si>
    <t>PDQ39 Tot BL</t>
  </si>
  <si>
    <t>PDQ39 Mobility BL</t>
  </si>
  <si>
    <t>PDQ39 _ADL BL</t>
  </si>
  <si>
    <t>PDQ39 Emotions BL</t>
  </si>
  <si>
    <t>PDQ39 Stigma BL</t>
  </si>
  <si>
    <t>PDQ39 Social Support BL</t>
  </si>
  <si>
    <t>PDQ39 Cognitive BL</t>
  </si>
  <si>
    <t xml:space="preserve"> PDQ39 Communication BL</t>
  </si>
  <si>
    <t>PDQ39 Bodily Discom BL</t>
  </si>
  <si>
    <t>SAPS Tot BL</t>
  </si>
  <si>
    <t>SAPS Minor Hall BL</t>
  </si>
  <si>
    <t>SAPS Major Hall BL</t>
  </si>
  <si>
    <t>Perceived Stress Scale BL</t>
  </si>
  <si>
    <t>Toronto Alexithymia Scale BL</t>
  </si>
  <si>
    <t>Apathy BL</t>
  </si>
  <si>
    <t>Balance Confidence Total BL</t>
  </si>
  <si>
    <t>Balance Confidence % BL</t>
  </si>
  <si>
    <t>Pegboard Dominant BL</t>
  </si>
  <si>
    <t>Pegboard Non_Dominant BL</t>
  </si>
  <si>
    <t>Navon None BL</t>
  </si>
  <si>
    <t>Navon Local BL</t>
  </si>
  <si>
    <t xml:space="preserve">Navon Global BL </t>
  </si>
  <si>
    <t>Navon Errors BL</t>
  </si>
  <si>
    <t>Visual Search Total BL</t>
  </si>
  <si>
    <t>Benton Corr BL</t>
  </si>
  <si>
    <t xml:space="preserve">Benton Periph Err BL </t>
  </si>
  <si>
    <t>Benton Major Rot BL</t>
  </si>
  <si>
    <t>Benton Major Dist BL</t>
  </si>
  <si>
    <t>Benton Fail Resp BL</t>
  </si>
  <si>
    <t>Rey Copy Corr BL</t>
  </si>
  <si>
    <t>H&amp;Y FU</t>
  </si>
  <si>
    <t>MoCa Tot FU</t>
  </si>
  <si>
    <t>MoCa Visual FU</t>
  </si>
  <si>
    <t>BDI FU</t>
  </si>
  <si>
    <t>BAI FU</t>
  </si>
  <si>
    <t>UPDRS Tot FU</t>
  </si>
  <si>
    <t>UPDRS_I FU</t>
  </si>
  <si>
    <t xml:space="preserve">UPDRS_II FU </t>
  </si>
  <si>
    <t>UPDRS_III FU</t>
  </si>
  <si>
    <t>UPDRS_IV FU</t>
  </si>
  <si>
    <t>MFIS Tot FU</t>
  </si>
  <si>
    <t>MFIS Phys FU</t>
  </si>
  <si>
    <t>MFIS Cognitive FU</t>
  </si>
  <si>
    <t>MFIS PsychoSocial FU</t>
  </si>
  <si>
    <t>PROMIS Emotions FU</t>
  </si>
  <si>
    <t>PROMIS Social FU</t>
  </si>
  <si>
    <t>PROMIS Symptoms FU</t>
  </si>
  <si>
    <t>PROMIS Meds FU</t>
  </si>
  <si>
    <t>PROMIS_ADL FU</t>
  </si>
  <si>
    <t>TUG_1 FU</t>
  </si>
  <si>
    <t>TUG_2 FU</t>
  </si>
  <si>
    <t>TUG_3 FU</t>
  </si>
  <si>
    <t>TUG Cost FU</t>
  </si>
  <si>
    <t>PDQ39 Tot FU</t>
  </si>
  <si>
    <t>PDQ39 Mobility FU</t>
  </si>
  <si>
    <t>PDQ39 _ADL FU</t>
  </si>
  <si>
    <t>PDQ39 Emotions FU</t>
  </si>
  <si>
    <t>PDQ39 Stigma FU</t>
  </si>
  <si>
    <t>PDQ39 Social Support FU</t>
  </si>
  <si>
    <t>PDQ39 Cognitive FU</t>
  </si>
  <si>
    <t xml:space="preserve"> PDQ39 Communication FU</t>
  </si>
  <si>
    <t>PDQ39 Bodily Discom FU</t>
  </si>
  <si>
    <t>SAPS Tot FU</t>
  </si>
  <si>
    <t>SAPS Minor Hall FU</t>
  </si>
  <si>
    <t>SAPS Major Hall FU</t>
  </si>
  <si>
    <t>Perceived Stress Scale FU</t>
  </si>
  <si>
    <t>Toronto Alexithymia Scale FU</t>
  </si>
  <si>
    <t>Apathy FU</t>
  </si>
  <si>
    <t>Balance Confidence Total FU</t>
  </si>
  <si>
    <t>Balance Confidence % FU</t>
  </si>
  <si>
    <t>Pegboard Dominant FU</t>
  </si>
  <si>
    <t>Pegboard Non_Dominant FU</t>
  </si>
  <si>
    <t>Navon None FU</t>
  </si>
  <si>
    <t>Navon Local FU</t>
  </si>
  <si>
    <t>Navon Global FU</t>
  </si>
  <si>
    <t>Navon Errors FU</t>
  </si>
  <si>
    <t>Visual Search Total FU</t>
  </si>
  <si>
    <t>Benton Corr FU</t>
  </si>
  <si>
    <t>Benton Periph Err FU</t>
  </si>
  <si>
    <t>Benton Major Rot FU</t>
  </si>
  <si>
    <t>Benton Major Dist FU</t>
  </si>
  <si>
    <t>Benton Fail Resp FU</t>
  </si>
  <si>
    <t>Rey Copy Corr FU</t>
  </si>
  <si>
    <t>SUBJECT ID</t>
  </si>
  <si>
    <t>Simple Reaction Time FU</t>
  </si>
  <si>
    <t>Simple Reaction Time BL</t>
  </si>
  <si>
    <r>
      <t>SD</t>
    </r>
    <r>
      <rPr>
        <sz val="11"/>
        <color theme="1"/>
        <rFont val="Calibri"/>
        <family val="2"/>
      </rPr>
      <t>±</t>
    </r>
  </si>
  <si>
    <t>mean</t>
  </si>
  <si>
    <t xml:space="preserve">paired t </t>
  </si>
  <si>
    <t>Benton Fail Resp HC</t>
  </si>
  <si>
    <t>delta</t>
  </si>
  <si>
    <t>&gt;5</t>
  </si>
  <si>
    <t>&lt;5</t>
  </si>
  <si>
    <t>&gt;0</t>
  </si>
  <si>
    <t>&lt;=0</t>
  </si>
  <si>
    <t>&gt;8</t>
  </si>
  <si>
    <t>&lt;=-8</t>
  </si>
  <si>
    <t>&gt;2</t>
  </si>
  <si>
    <t>&gt;-2</t>
  </si>
  <si>
    <t>&lt;=2</t>
  </si>
  <si>
    <t>&lt;=-2</t>
  </si>
  <si>
    <t>&lt;=8</t>
  </si>
  <si>
    <t>&gt;=0</t>
  </si>
  <si>
    <t>&lt;=-10</t>
  </si>
  <si>
    <t>&gt;-9</t>
  </si>
  <si>
    <t>&lt;=-9</t>
  </si>
  <si>
    <t>&lt;=-6</t>
  </si>
  <si>
    <t>&lt;=-4</t>
  </si>
  <si>
    <t>&gt;-4</t>
  </si>
  <si>
    <t>UV46:Y65PDRS_III BL</t>
  </si>
  <si>
    <t>&gt;=-6</t>
  </si>
  <si>
    <t>&lt;-6</t>
  </si>
  <si>
    <t>&lt;=4</t>
  </si>
  <si>
    <t>&lt;=10</t>
  </si>
  <si>
    <t>&gt;=-2</t>
  </si>
  <si>
    <t>&lt;-2</t>
  </si>
  <si>
    <t>LEDD FU</t>
  </si>
  <si>
    <t>6/14/2017</t>
  </si>
  <si>
    <t>9/6/2017</t>
  </si>
  <si>
    <t>5/30/2017</t>
  </si>
  <si>
    <t>9/5/2017</t>
  </si>
  <si>
    <t>6/13/2017</t>
  </si>
  <si>
    <t>7/26/2017</t>
  </si>
  <si>
    <t>7/27/2017</t>
  </si>
  <si>
    <t>9/19/2017</t>
  </si>
  <si>
    <t>9/20/2017</t>
  </si>
  <si>
    <t>3/9/2018</t>
  </si>
  <si>
    <t>7/9/2018</t>
  </si>
  <si>
    <t>3/14/2018</t>
  </si>
  <si>
    <t>7/10/2018</t>
  </si>
  <si>
    <t>3/22/2018</t>
  </si>
  <si>
    <t>6/27/2018</t>
  </si>
  <si>
    <t>invariata?</t>
  </si>
  <si>
    <t>5/16/2017</t>
  </si>
  <si>
    <t>8/31/2017</t>
  </si>
  <si>
    <t>5/24/2017</t>
  </si>
  <si>
    <t>invariata</t>
  </si>
  <si>
    <t>9/1/2017</t>
  </si>
  <si>
    <t>3/23/2018</t>
  </si>
  <si>
    <t>6/26/2018</t>
  </si>
  <si>
    <t>3/27/2018</t>
  </si>
  <si>
    <t>7/5/2018</t>
  </si>
  <si>
    <t>3/28/2018</t>
  </si>
  <si>
    <t>3/29/2018</t>
  </si>
  <si>
    <t>6/28/2018</t>
  </si>
  <si>
    <t>4/2/2018</t>
  </si>
  <si>
    <t>4/4/2018</t>
  </si>
  <si>
    <t>7/11/2018</t>
  </si>
  <si>
    <t>4/6/2018</t>
  </si>
  <si>
    <t>7/12/2018</t>
  </si>
  <si>
    <t>4/8/2018</t>
  </si>
  <si>
    <t>8/31/2018</t>
  </si>
  <si>
    <t>12/10/2018</t>
  </si>
  <si>
    <t>9/12/2018</t>
  </si>
  <si>
    <t>12/12/2018</t>
  </si>
  <si>
    <t>9/19/2018</t>
  </si>
  <si>
    <t>12/13/2018</t>
  </si>
  <si>
    <t>9/20/2018</t>
  </si>
  <si>
    <t>12/06/2018</t>
  </si>
  <si>
    <t>12/14/2018</t>
  </si>
  <si>
    <t>9/24/2018</t>
  </si>
  <si>
    <t>12/6/2018</t>
  </si>
  <si>
    <t>9/25/2018</t>
  </si>
  <si>
    <t>12/3/2018</t>
  </si>
  <si>
    <t>6/21/2018</t>
  </si>
  <si>
    <t>6/20/2018</t>
  </si>
  <si>
    <t>7/17/2018</t>
  </si>
  <si>
    <t>8/16/2018</t>
  </si>
  <si>
    <t>8/21/2018</t>
  </si>
  <si>
    <t>8/23/2018</t>
  </si>
  <si>
    <t>3/13/2019</t>
  </si>
  <si>
    <t>7/1/2019</t>
  </si>
  <si>
    <t>3/20/2019</t>
  </si>
  <si>
    <t>7/8/2019</t>
  </si>
  <si>
    <t>3/26/2019</t>
  </si>
  <si>
    <t>7/11/2019</t>
  </si>
  <si>
    <t>12/19/2018</t>
  </si>
  <si>
    <t>10/4/2018</t>
  </si>
  <si>
    <t>4/19/2019</t>
  </si>
  <si>
    <t>7/15/2019</t>
  </si>
  <si>
    <t>5/3/2019</t>
  </si>
  <si>
    <t>6/19/2019</t>
  </si>
  <si>
    <t>10/10/2019</t>
  </si>
  <si>
    <t>1/7/2020</t>
  </si>
  <si>
    <t>10/11/2019</t>
  </si>
  <si>
    <t>1/10/2020</t>
  </si>
  <si>
    <t>11/5/2019</t>
  </si>
  <si>
    <t>11/7/2019</t>
  </si>
  <si>
    <t>4/15/2019</t>
  </si>
  <si>
    <t>7/10/2019</t>
  </si>
  <si>
    <t>4/16/2019</t>
  </si>
  <si>
    <t>7/2/2019</t>
  </si>
  <si>
    <t>10/2/2019</t>
  </si>
  <si>
    <t>50 PSP</t>
  </si>
  <si>
    <t>4/18/2019</t>
  </si>
  <si>
    <t>6/27/2019</t>
  </si>
  <si>
    <t>1/6/2020</t>
  </si>
  <si>
    <t>10/4/2019</t>
  </si>
  <si>
    <t>1/3/2020</t>
  </si>
  <si>
    <t>47, 3, 34,59 lost to FU</t>
  </si>
  <si>
    <t>10/7/2019</t>
  </si>
  <si>
    <t>1/9/2020</t>
  </si>
  <si>
    <t>10/9/2019</t>
  </si>
  <si>
    <t>k</t>
  </si>
  <si>
    <r>
      <t>The value of </t>
    </r>
    <r>
      <rPr>
        <i/>
        <sz val="11"/>
        <color rgb="FF000000"/>
        <rFont val="Open Sans"/>
      </rPr>
      <t>z</t>
    </r>
    <r>
      <rPr>
        <sz val="11"/>
        <color rgb="FF000000"/>
        <rFont val="Open Sans"/>
      </rPr>
      <t> is-0.0349. The </t>
    </r>
    <r>
      <rPr>
        <i/>
        <sz val="11"/>
        <color rgb="FF000000"/>
        <rFont val="Open Sans"/>
      </rPr>
      <t>p</t>
    </r>
    <r>
      <rPr>
        <sz val="11"/>
        <color rgb="FF000000"/>
        <rFont val="Open Sans"/>
      </rPr>
      <t>-value is .97606.</t>
    </r>
  </si>
  <si>
    <t>Date BL</t>
  </si>
  <si>
    <t xml:space="preserve">corrected LEDD </t>
  </si>
  <si>
    <t>corrected LEDD FU</t>
  </si>
  <si>
    <t>FU date</t>
  </si>
  <si>
    <t>57 No PD</t>
  </si>
  <si>
    <t>PD</t>
  </si>
  <si>
    <t>controlli</t>
  </si>
  <si>
    <t>M</t>
  </si>
  <si>
    <t>F</t>
  </si>
  <si>
    <t>pts with complete imaging</t>
  </si>
  <si>
    <t>left handed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</si>
</sst>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0"/>
    <numFmt numFmtId="166" formatCode="0.00000"/>
    <numFmt numFmtId="167" formatCode="0.0000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10"/>
      <color rgb="FFFFFF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color rgb="FF00B050"/>
      <name val="Arial"/>
      <family val="2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rgb="FF7030A0"/>
      <name val="Arial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rgb="FF000000"/>
      <name val="Open Sans"/>
    </font>
    <font>
      <i/>
      <sz val="11"/>
      <color rgb="FF000000"/>
      <name val="Open Sans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0" tint="-0.249977111117893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EBEBEB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0" applyNumberFormat="0" applyBorder="0" applyAlignment="0" applyProtection="0"/>
  </cellStyleXfs>
  <cellXfs count="120">
    <xf numFmtId="0" fontId="0" fillId="0" borderId="0" xfId="0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5" fillId="2" borderId="0" xfId="0" applyFont="1" applyFill="1"/>
    <xf numFmtId="2" fontId="2" fillId="0" borderId="0" xfId="0" applyNumberFormat="1" applyFont="1"/>
    <xf numFmtId="0" fontId="2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6" fillId="2" borderId="0" xfId="0" applyNumberFormat="1" applyFon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64" fontId="7" fillId="0" borderId="0" xfId="1" applyNumberFormat="1" applyAlignment="1">
      <alignment horizontal="right"/>
    </xf>
    <xf numFmtId="164" fontId="7" fillId="0" borderId="0" xfId="2" applyNumberFormat="1" applyAlignment="1">
      <alignment horizontal="right"/>
    </xf>
    <xf numFmtId="164" fontId="2" fillId="2" borderId="0" xfId="0" applyNumberFormat="1" applyFont="1" applyFill="1" applyAlignment="1">
      <alignment horizontal="right"/>
    </xf>
    <xf numFmtId="164" fontId="7" fillId="2" borderId="0" xfId="1" applyNumberFormat="1" applyFill="1" applyAlignment="1">
      <alignment horizontal="right"/>
    </xf>
    <xf numFmtId="14" fontId="2" fillId="2" borderId="0" xfId="0" applyNumberFormat="1" applyFont="1" applyFill="1"/>
    <xf numFmtId="0" fontId="0" fillId="3" borderId="0" xfId="0" applyFill="1"/>
    <xf numFmtId="2" fontId="2" fillId="2" borderId="0" xfId="0" applyNumberFormat="1" applyFont="1" applyFill="1"/>
    <xf numFmtId="164" fontId="8" fillId="0" borderId="0" xfId="3" applyNumberFormat="1" applyFont="1" applyAlignment="1">
      <alignment horizontal="right" vertical="top"/>
    </xf>
    <xf numFmtId="164" fontId="8" fillId="0" borderId="0" xfId="4" applyNumberFormat="1" applyFont="1" applyAlignment="1">
      <alignment horizontal="right" vertical="top"/>
    </xf>
    <xf numFmtId="164" fontId="7" fillId="0" borderId="0" xfId="4" applyNumberFormat="1" applyAlignment="1">
      <alignment horizontal="right"/>
    </xf>
    <xf numFmtId="0" fontId="10" fillId="2" borderId="0" xfId="0" applyFont="1" applyFill="1"/>
    <xf numFmtId="0" fontId="7" fillId="2" borderId="0" xfId="0" applyFont="1" applyFill="1"/>
    <xf numFmtId="0" fontId="11" fillId="0" borderId="0" xfId="0" applyFont="1"/>
    <xf numFmtId="0" fontId="12" fillId="2" borderId="0" xfId="0" applyFont="1" applyFill="1"/>
    <xf numFmtId="0" fontId="12" fillId="0" borderId="0" xfId="0" applyFont="1"/>
    <xf numFmtId="2" fontId="11" fillId="0" borderId="0" xfId="0" applyNumberFormat="1" applyFont="1"/>
    <xf numFmtId="164" fontId="11" fillId="0" borderId="0" xfId="1" applyNumberFormat="1" applyFont="1" applyAlignment="1">
      <alignment horizontal="right"/>
    </xf>
    <xf numFmtId="0" fontId="13" fillId="0" borderId="0" xfId="0" applyFont="1"/>
    <xf numFmtId="0" fontId="14" fillId="2" borderId="0" xfId="0" applyFont="1" applyFill="1"/>
    <xf numFmtId="0" fontId="14" fillId="0" borderId="0" xfId="0" applyFont="1"/>
    <xf numFmtId="0" fontId="13" fillId="2" borderId="0" xfId="0" applyFont="1" applyFill="1"/>
    <xf numFmtId="2" fontId="13" fillId="0" borderId="0" xfId="0" applyNumberFormat="1" applyFont="1"/>
    <xf numFmtId="164" fontId="13" fillId="0" borderId="0" xfId="0" applyNumberFormat="1" applyFont="1" applyAlignment="1">
      <alignment horizontal="right"/>
    </xf>
    <xf numFmtId="164" fontId="13" fillId="0" borderId="0" xfId="1" applyNumberFormat="1" applyFont="1" applyAlignment="1">
      <alignment horizontal="right"/>
    </xf>
    <xf numFmtId="0" fontId="13" fillId="2" borderId="0" xfId="0" applyFont="1" applyFill="1" applyAlignment="1">
      <alignment horizontal="right"/>
    </xf>
    <xf numFmtId="167" fontId="15" fillId="0" borderId="0" xfId="0" applyNumberFormat="1" applyFont="1"/>
    <xf numFmtId="166" fontId="15" fillId="2" borderId="0" xfId="0" applyNumberFormat="1" applyFont="1" applyFill="1"/>
    <xf numFmtId="0" fontId="2" fillId="4" borderId="0" xfId="0" applyFont="1" applyFill="1"/>
    <xf numFmtId="0" fontId="0" fillId="4" borderId="0" xfId="0" applyFill="1"/>
    <xf numFmtId="2" fontId="2" fillId="4" borderId="0" xfId="0" applyNumberFormat="1" applyFont="1" applyFill="1" applyAlignment="1">
      <alignment horizontal="right"/>
    </xf>
    <xf numFmtId="2" fontId="2" fillId="4" borderId="0" xfId="0" applyNumberFormat="1" applyFont="1" applyFill="1"/>
    <xf numFmtId="0" fontId="2" fillId="4" borderId="0" xfId="0" applyFont="1" applyFill="1" applyAlignment="1">
      <alignment horizontal="right"/>
    </xf>
    <xf numFmtId="164" fontId="2" fillId="4" borderId="0" xfId="0" applyNumberFormat="1" applyFont="1" applyFill="1" applyAlignment="1">
      <alignment horizontal="right"/>
    </xf>
    <xf numFmtId="164" fontId="7" fillId="4" borderId="0" xfId="1" applyNumberFormat="1" applyFill="1" applyAlignment="1">
      <alignment horizontal="right"/>
    </xf>
    <xf numFmtId="0" fontId="7" fillId="4" borderId="0" xfId="0" applyFont="1" applyFill="1"/>
    <xf numFmtId="0" fontId="5" fillId="4" borderId="0" xfId="0" applyFont="1" applyFill="1"/>
    <xf numFmtId="0" fontId="0" fillId="0" borderId="1" xfId="0" applyBorder="1"/>
    <xf numFmtId="0" fontId="0" fillId="0" borderId="2" xfId="0" applyBorder="1"/>
    <xf numFmtId="0" fontId="15" fillId="2" borderId="3" xfId="0" applyFont="1" applyFill="1" applyBorder="1"/>
    <xf numFmtId="0" fontId="0" fillId="0" borderId="4" xfId="0" applyBorder="1"/>
    <xf numFmtId="0" fontId="15" fillId="2" borderId="5" xfId="0" applyFont="1" applyFill="1" applyBorder="1"/>
    <xf numFmtId="165" fontId="0" fillId="2" borderId="6" xfId="0" applyNumberFormat="1" applyFill="1" applyBorder="1"/>
    <xf numFmtId="0" fontId="0" fillId="0" borderId="7" xfId="0" applyBorder="1"/>
    <xf numFmtId="0" fontId="0" fillId="0" borderId="8" xfId="0" applyBorder="1"/>
    <xf numFmtId="0" fontId="0" fillId="2" borderId="3" xfId="0" applyFill="1" applyBorder="1"/>
    <xf numFmtId="0" fontId="0" fillId="2" borderId="5" xfId="0" applyFill="1" applyBorder="1"/>
    <xf numFmtId="0" fontId="16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9" xfId="0" applyBorder="1"/>
    <xf numFmtId="0" fontId="0" fillId="0" borderId="10" xfId="0" applyBorder="1"/>
    <xf numFmtId="0" fontId="0" fillId="2" borderId="11" xfId="0" applyFill="1" applyBorder="1"/>
    <xf numFmtId="0" fontId="0" fillId="0" borderId="12" xfId="0" applyBorder="1"/>
    <xf numFmtId="0" fontId="0" fillId="2" borderId="13" xfId="0" applyFill="1" applyBorder="1"/>
    <xf numFmtId="165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3" xfId="0" applyBorder="1"/>
    <xf numFmtId="0" fontId="0" fillId="0" borderId="5" xfId="0" applyBorder="1"/>
    <xf numFmtId="166" fontId="15" fillId="0" borderId="0" xfId="0" applyNumberFormat="1" applyFont="1"/>
    <xf numFmtId="0" fontId="0" fillId="8" borderId="9" xfId="0" applyFill="1" applyBorder="1"/>
    <xf numFmtId="0" fontId="0" fillId="8" borderId="10" xfId="0" applyFill="1" applyBorder="1"/>
    <xf numFmtId="0" fontId="0" fillId="8" borderId="12" xfId="0" applyFill="1" applyBorder="1"/>
    <xf numFmtId="0" fontId="0" fillId="8" borderId="0" xfId="0" applyFill="1"/>
    <xf numFmtId="0" fontId="0" fillId="8" borderId="13" xfId="0" applyFill="1" applyBorder="1"/>
    <xf numFmtId="2" fontId="0" fillId="8" borderId="13" xfId="0" applyNumberFormat="1" applyFill="1" applyBorder="1"/>
    <xf numFmtId="0" fontId="0" fillId="8" borderId="14" xfId="0" applyFill="1" applyBorder="1"/>
    <xf numFmtId="0" fontId="0" fillId="8" borderId="15" xfId="0" applyFill="1" applyBorder="1"/>
    <xf numFmtId="1" fontId="0" fillId="8" borderId="15" xfId="0" applyNumberFormat="1" applyFill="1" applyBorder="1"/>
    <xf numFmtId="2" fontId="0" fillId="8" borderId="16" xfId="0" applyNumberFormat="1" applyFill="1" applyBorder="1"/>
    <xf numFmtId="1" fontId="0" fillId="8" borderId="0" xfId="0" applyNumberFormat="1" applyFill="1"/>
    <xf numFmtId="0" fontId="0" fillId="8" borderId="11" xfId="0" applyFill="1" applyBorder="1"/>
    <xf numFmtId="0" fontId="15" fillId="2" borderId="0" xfId="0" applyFont="1" applyFill="1"/>
    <xf numFmtId="0" fontId="15" fillId="2" borderId="11" xfId="0" applyFont="1" applyFill="1" applyBorder="1"/>
    <xf numFmtId="0" fontId="15" fillId="2" borderId="13" xfId="0" applyFont="1" applyFill="1" applyBorder="1"/>
    <xf numFmtId="0" fontId="19" fillId="7" borderId="0" xfId="7"/>
    <xf numFmtId="0" fontId="16" fillId="4" borderId="0" xfId="0" applyFont="1" applyFill="1"/>
    <xf numFmtId="0" fontId="17" fillId="5" borderId="0" xfId="5"/>
    <xf numFmtId="2" fontId="17" fillId="5" borderId="0" xfId="5" applyNumberFormat="1"/>
    <xf numFmtId="0" fontId="18" fillId="6" borderId="0" xfId="6"/>
    <xf numFmtId="0" fontId="1" fillId="0" borderId="0" xfId="6" applyFont="1" applyFill="1"/>
    <xf numFmtId="49" fontId="0" fillId="0" borderId="0" xfId="0" applyNumberFormat="1"/>
    <xf numFmtId="49" fontId="2" fillId="0" borderId="0" xfId="0" applyNumberFormat="1" applyFont="1"/>
    <xf numFmtId="49" fontId="0" fillId="3" borderId="0" xfId="0" applyNumberFormat="1" applyFill="1"/>
    <xf numFmtId="0" fontId="20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3" fillId="3" borderId="0" xfId="0" applyFont="1" applyFill="1"/>
    <xf numFmtId="49" fontId="24" fillId="0" borderId="0" xfId="0" applyNumberFormat="1" applyFont="1"/>
    <xf numFmtId="0" fontId="23" fillId="2" borderId="0" xfId="0" applyFont="1" applyFill="1"/>
    <xf numFmtId="0" fontId="24" fillId="2" borderId="0" xfId="0" applyFont="1" applyFill="1"/>
    <xf numFmtId="2" fontId="24" fillId="2" borderId="0" xfId="0" applyNumberFormat="1" applyFont="1" applyFill="1" applyAlignment="1">
      <alignment horizontal="right"/>
    </xf>
    <xf numFmtId="0" fontId="24" fillId="2" borderId="0" xfId="0" applyFont="1" applyFill="1" applyAlignment="1">
      <alignment horizontal="right"/>
    </xf>
    <xf numFmtId="164" fontId="24" fillId="2" borderId="0" xfId="1" applyNumberFormat="1" applyFont="1" applyFill="1" applyAlignment="1">
      <alignment horizontal="right"/>
    </xf>
    <xf numFmtId="2" fontId="24" fillId="2" borderId="0" xfId="0" applyNumberFormat="1" applyFont="1" applyFill="1"/>
    <xf numFmtId="164" fontId="24" fillId="2" borderId="0" xfId="0" applyNumberFormat="1" applyFont="1" applyFill="1" applyAlignment="1">
      <alignment horizontal="right"/>
    </xf>
    <xf numFmtId="2" fontId="25" fillId="2" borderId="0" xfId="0" applyNumberFormat="1" applyFont="1" applyFill="1" applyAlignment="1">
      <alignment horizontal="right"/>
    </xf>
    <xf numFmtId="0" fontId="25" fillId="2" borderId="0" xfId="0" applyFont="1" applyFill="1" applyAlignment="1">
      <alignment horizontal="right"/>
    </xf>
    <xf numFmtId="164" fontId="24" fillId="0" borderId="0" xfId="1" applyNumberFormat="1" applyFont="1" applyAlignment="1">
      <alignment horizontal="right"/>
    </xf>
    <xf numFmtId="2" fontId="24" fillId="0" borderId="0" xfId="0" applyNumberFormat="1" applyFont="1"/>
    <xf numFmtId="164" fontId="24" fillId="0" borderId="0" xfId="0" applyNumberFormat="1" applyFont="1" applyAlignment="1">
      <alignment horizontal="right"/>
    </xf>
    <xf numFmtId="164" fontId="24" fillId="0" borderId="0" xfId="2" applyNumberFormat="1" applyFont="1" applyAlignment="1">
      <alignment horizontal="right"/>
    </xf>
    <xf numFmtId="14" fontId="24" fillId="2" borderId="0" xfId="0" applyNumberFormat="1" applyFont="1" applyFill="1"/>
    <xf numFmtId="49" fontId="23" fillId="0" borderId="0" xfId="0" applyNumberFormat="1" applyFont="1"/>
    <xf numFmtId="0" fontId="2" fillId="9" borderId="0" xfId="0" applyFont="1" applyFill="1"/>
  </cellXfs>
  <cellStyles count="8">
    <cellStyle name="Neutrale" xfId="7" builtinId="28"/>
    <cellStyle name="Normal_Sheet1" xfId="1" xr:uid="{00000000-0005-0000-0000-000004000000}"/>
    <cellStyle name="Normal_Sheet14" xfId="3" xr:uid="{00000000-0005-0000-0000-000005000000}"/>
    <cellStyle name="Normal_Sheet16" xfId="4" xr:uid="{00000000-0005-0000-0000-000006000000}"/>
    <cellStyle name="Normal_Sheet18" xfId="2" xr:uid="{00000000-0005-0000-0000-000007000000}"/>
    <cellStyle name="Normale" xfId="0" builtinId="0"/>
    <cellStyle name="Valore non valido" xfId="6" builtinId="27"/>
    <cellStyle name="Valore valido" xfId="5" builtinId="26"/>
  </cellStyles>
  <dxfs count="0"/>
  <tableStyles count="0" defaultTableStyle="TableStyleMedium2" defaultPivotStyle="PivotStyleLight16"/>
  <colors>
    <mruColors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1.9806579940099225E-2"/>
          <c:y val="0.10256659155693283"/>
          <c:w val="0.9460804185868773"/>
          <c:h val="0.8842084707474919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'PD_BL Vs PD_FU (2)'!$G$49:$G$87</c:f>
              <c:numCache>
                <c:formatCode>General</c:formatCode>
                <c:ptCount val="39"/>
                <c:pt idx="0">
                  <c:v>-1</c:v>
                </c:pt>
                <c:pt idx="1">
                  <c:v>-7</c:v>
                </c:pt>
                <c:pt idx="2">
                  <c:v>-11</c:v>
                </c:pt>
                <c:pt idx="3">
                  <c:v>-8</c:v>
                </c:pt>
                <c:pt idx="4">
                  <c:v>2</c:v>
                </c:pt>
                <c:pt idx="5">
                  <c:v>-2</c:v>
                </c:pt>
                <c:pt idx="6">
                  <c:v>-3</c:v>
                </c:pt>
                <c:pt idx="7">
                  <c:v>-12</c:v>
                </c:pt>
                <c:pt idx="8">
                  <c:v>-15</c:v>
                </c:pt>
                <c:pt idx="9">
                  <c:v>-13</c:v>
                </c:pt>
                <c:pt idx="10">
                  <c:v>-7</c:v>
                </c:pt>
                <c:pt idx="11">
                  <c:v>0</c:v>
                </c:pt>
                <c:pt idx="12">
                  <c:v>-6</c:v>
                </c:pt>
                <c:pt idx="13">
                  <c:v>-6</c:v>
                </c:pt>
                <c:pt idx="14">
                  <c:v>-4</c:v>
                </c:pt>
                <c:pt idx="15">
                  <c:v>-5</c:v>
                </c:pt>
                <c:pt idx="16">
                  <c:v>9</c:v>
                </c:pt>
                <c:pt idx="17">
                  <c:v>12</c:v>
                </c:pt>
                <c:pt idx="18">
                  <c:v>3</c:v>
                </c:pt>
                <c:pt idx="19">
                  <c:v>-8</c:v>
                </c:pt>
                <c:pt idx="20">
                  <c:v>-6</c:v>
                </c:pt>
                <c:pt idx="21">
                  <c:v>-7</c:v>
                </c:pt>
                <c:pt idx="22">
                  <c:v>3</c:v>
                </c:pt>
                <c:pt idx="23">
                  <c:v>-8</c:v>
                </c:pt>
                <c:pt idx="24">
                  <c:v>-4</c:v>
                </c:pt>
                <c:pt idx="25">
                  <c:v>-8</c:v>
                </c:pt>
                <c:pt idx="26">
                  <c:v>-5</c:v>
                </c:pt>
                <c:pt idx="27">
                  <c:v>-7</c:v>
                </c:pt>
                <c:pt idx="28">
                  <c:v>-2</c:v>
                </c:pt>
                <c:pt idx="29">
                  <c:v>0</c:v>
                </c:pt>
                <c:pt idx="30">
                  <c:v>-10</c:v>
                </c:pt>
                <c:pt idx="31">
                  <c:v>-10</c:v>
                </c:pt>
                <c:pt idx="32">
                  <c:v>-11</c:v>
                </c:pt>
                <c:pt idx="33">
                  <c:v>-3</c:v>
                </c:pt>
                <c:pt idx="34">
                  <c:v>-2</c:v>
                </c:pt>
                <c:pt idx="35">
                  <c:v>1</c:v>
                </c:pt>
                <c:pt idx="36">
                  <c:v>-17</c:v>
                </c:pt>
                <c:pt idx="37">
                  <c:v>-16</c:v>
                </c:pt>
                <c:pt idx="38">
                  <c:v>-14</c:v>
                </c:pt>
              </c:numCache>
            </c:numRef>
          </c:xVal>
          <c:yVal>
            <c:numRef>
              <c:f>'PD_BL Vs PD_FU (2)'!$H$49:$H$87</c:f>
              <c:numCache>
                <c:formatCode>General</c:formatCode>
                <c:ptCount val="39"/>
                <c:pt idx="0">
                  <c:v>-1</c:v>
                </c:pt>
                <c:pt idx="1">
                  <c:v>-4</c:v>
                </c:pt>
                <c:pt idx="2">
                  <c:v>-5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-7</c:v>
                </c:pt>
                <c:pt idx="8">
                  <c:v>-3</c:v>
                </c:pt>
                <c:pt idx="9">
                  <c:v>-6</c:v>
                </c:pt>
                <c:pt idx="10">
                  <c:v>2</c:v>
                </c:pt>
                <c:pt idx="11">
                  <c:v>0</c:v>
                </c:pt>
                <c:pt idx="12">
                  <c:v>-1</c:v>
                </c:pt>
                <c:pt idx="13">
                  <c:v>1</c:v>
                </c:pt>
                <c:pt idx="14">
                  <c:v>-13</c:v>
                </c:pt>
                <c:pt idx="15">
                  <c:v>-6</c:v>
                </c:pt>
                <c:pt idx="16">
                  <c:v>4</c:v>
                </c:pt>
                <c:pt idx="17">
                  <c:v>-4</c:v>
                </c:pt>
                <c:pt idx="18">
                  <c:v>-3</c:v>
                </c:pt>
                <c:pt idx="19">
                  <c:v>3</c:v>
                </c:pt>
                <c:pt idx="20">
                  <c:v>-2</c:v>
                </c:pt>
                <c:pt idx="21">
                  <c:v>-4</c:v>
                </c:pt>
                <c:pt idx="22">
                  <c:v>-5</c:v>
                </c:pt>
                <c:pt idx="23">
                  <c:v>-4</c:v>
                </c:pt>
                <c:pt idx="24">
                  <c:v>-14</c:v>
                </c:pt>
                <c:pt idx="25">
                  <c:v>3</c:v>
                </c:pt>
                <c:pt idx="26">
                  <c:v>-5</c:v>
                </c:pt>
                <c:pt idx="27">
                  <c:v>-11</c:v>
                </c:pt>
                <c:pt idx="28">
                  <c:v>1</c:v>
                </c:pt>
                <c:pt idx="29">
                  <c:v>0</c:v>
                </c:pt>
                <c:pt idx="30">
                  <c:v>-1</c:v>
                </c:pt>
                <c:pt idx="31">
                  <c:v>-3</c:v>
                </c:pt>
                <c:pt idx="32">
                  <c:v>1</c:v>
                </c:pt>
                <c:pt idx="33">
                  <c:v>1</c:v>
                </c:pt>
                <c:pt idx="34">
                  <c:v>-6</c:v>
                </c:pt>
                <c:pt idx="35">
                  <c:v>-2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E-6A4F-9B0A-774A44DD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848543"/>
        <c:axId val="928085775"/>
      </c:scatterChart>
      <c:valAx>
        <c:axId val="107284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085775"/>
        <c:crosses val="autoZero"/>
        <c:crossBetween val="midCat"/>
      </c:valAx>
      <c:valAx>
        <c:axId val="9280857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284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1972222222222219E-2"/>
          <c:y val="0.14854184893554973"/>
          <c:w val="0.83509733158355204"/>
          <c:h val="0.7773840769903761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'PD_BL Vs PD_FU (4)'!$W$2:$W$40</c:f>
              <c:numCache>
                <c:formatCode>0.00</c:formatCode>
                <c:ptCount val="39"/>
                <c:pt idx="0">
                  <c:v>39</c:v>
                </c:pt>
                <c:pt idx="1">
                  <c:v>34</c:v>
                </c:pt>
                <c:pt idx="2">
                  <c:v>49</c:v>
                </c:pt>
                <c:pt idx="3">
                  <c:v>25</c:v>
                </c:pt>
                <c:pt idx="4">
                  <c:v>26</c:v>
                </c:pt>
                <c:pt idx="5">
                  <c:v>26</c:v>
                </c:pt>
                <c:pt idx="6">
                  <c:v>42</c:v>
                </c:pt>
                <c:pt idx="7">
                  <c:v>45</c:v>
                </c:pt>
                <c:pt idx="8">
                  <c:v>39</c:v>
                </c:pt>
                <c:pt idx="9">
                  <c:v>52</c:v>
                </c:pt>
                <c:pt idx="10">
                  <c:v>33</c:v>
                </c:pt>
                <c:pt idx="11">
                  <c:v>39</c:v>
                </c:pt>
                <c:pt idx="12">
                  <c:v>26</c:v>
                </c:pt>
                <c:pt idx="14">
                  <c:v>41</c:v>
                </c:pt>
                <c:pt idx="15">
                  <c:v>47</c:v>
                </c:pt>
                <c:pt idx="16">
                  <c:v>34</c:v>
                </c:pt>
                <c:pt idx="17">
                  <c:v>24</c:v>
                </c:pt>
                <c:pt idx="18">
                  <c:v>27</c:v>
                </c:pt>
                <c:pt idx="19">
                  <c:v>52</c:v>
                </c:pt>
                <c:pt idx="20">
                  <c:v>26</c:v>
                </c:pt>
                <c:pt idx="21">
                  <c:v>31</c:v>
                </c:pt>
                <c:pt idx="22">
                  <c:v>29</c:v>
                </c:pt>
                <c:pt idx="23">
                  <c:v>30</c:v>
                </c:pt>
                <c:pt idx="24">
                  <c:v>52</c:v>
                </c:pt>
                <c:pt idx="25">
                  <c:v>46</c:v>
                </c:pt>
                <c:pt idx="26">
                  <c:v>39</c:v>
                </c:pt>
                <c:pt idx="27">
                  <c:v>29</c:v>
                </c:pt>
                <c:pt idx="28">
                  <c:v>34</c:v>
                </c:pt>
                <c:pt idx="30">
                  <c:v>36</c:v>
                </c:pt>
                <c:pt idx="31">
                  <c:v>48</c:v>
                </c:pt>
                <c:pt idx="32">
                  <c:v>47</c:v>
                </c:pt>
                <c:pt idx="33">
                  <c:v>35</c:v>
                </c:pt>
                <c:pt idx="34">
                  <c:v>46</c:v>
                </c:pt>
                <c:pt idx="36">
                  <c:v>41</c:v>
                </c:pt>
              </c:numCache>
            </c:numRef>
          </c:xVal>
          <c:yVal>
            <c:numRef>
              <c:f>'PD_BL Vs PD_FU (4)'!$X$2:$X$40</c:f>
              <c:numCache>
                <c:formatCode>0.00</c:formatCode>
                <c:ptCount val="39"/>
                <c:pt idx="0">
                  <c:v>-43.589743589743591</c:v>
                </c:pt>
                <c:pt idx="1">
                  <c:v>-47.058823529411761</c:v>
                </c:pt>
                <c:pt idx="2">
                  <c:v>-30.612244897959183</c:v>
                </c:pt>
                <c:pt idx="3">
                  <c:v>-56.000000000000007</c:v>
                </c:pt>
                <c:pt idx="4">
                  <c:v>-50</c:v>
                </c:pt>
                <c:pt idx="5">
                  <c:v>-46.153846153846153</c:v>
                </c:pt>
                <c:pt idx="6">
                  <c:v>-26.190476190476193</c:v>
                </c:pt>
                <c:pt idx="7">
                  <c:v>-24.444444444444443</c:v>
                </c:pt>
                <c:pt idx="8">
                  <c:v>-25.641025641025639</c:v>
                </c:pt>
                <c:pt idx="9">
                  <c:v>-19.230769230769234</c:v>
                </c:pt>
                <c:pt idx="10">
                  <c:v>-24.242424242424242</c:v>
                </c:pt>
                <c:pt idx="11">
                  <c:v>-20.512820512820511</c:v>
                </c:pt>
                <c:pt idx="12">
                  <c:v>-30.76923076923077</c:v>
                </c:pt>
                <c:pt idx="14">
                  <c:v>-17.073170731707318</c:v>
                </c:pt>
                <c:pt idx="15">
                  <c:v>-14.893617021276595</c:v>
                </c:pt>
                <c:pt idx="16">
                  <c:v>-20.588235294117645</c:v>
                </c:pt>
                <c:pt idx="17">
                  <c:v>-29.166666666666668</c:v>
                </c:pt>
                <c:pt idx="18">
                  <c:v>-22.222222222222221</c:v>
                </c:pt>
                <c:pt idx="19">
                  <c:v>-11.538461538461538</c:v>
                </c:pt>
                <c:pt idx="20">
                  <c:v>-23.076923076923077</c:v>
                </c:pt>
                <c:pt idx="21">
                  <c:v>-16.129032258064516</c:v>
                </c:pt>
                <c:pt idx="22">
                  <c:v>-17.241379310344829</c:v>
                </c:pt>
                <c:pt idx="23">
                  <c:v>-13.333333333333334</c:v>
                </c:pt>
                <c:pt idx="24">
                  <c:v>-7.6923076923076925</c:v>
                </c:pt>
                <c:pt idx="25">
                  <c:v>-6.5217391304347823</c:v>
                </c:pt>
                <c:pt idx="26">
                  <c:v>-7.6923076923076925</c:v>
                </c:pt>
                <c:pt idx="27">
                  <c:v>-6.8965517241379306</c:v>
                </c:pt>
                <c:pt idx="28">
                  <c:v>-5.8823529411764701</c:v>
                </c:pt>
                <c:pt idx="30">
                  <c:v>-2.7777777777777777</c:v>
                </c:pt>
                <c:pt idx="31">
                  <c:v>2.083333333333333</c:v>
                </c:pt>
                <c:pt idx="32">
                  <c:v>2.1276595744680851</c:v>
                </c:pt>
                <c:pt idx="33">
                  <c:v>5.7142857142857144</c:v>
                </c:pt>
                <c:pt idx="34">
                  <c:v>6.5217391304347823</c:v>
                </c:pt>
                <c:pt idx="36">
                  <c:v>21.951219512195124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4-1943-9F78-CCB7893AB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923183"/>
        <c:axId val="1066327007"/>
      </c:scatterChart>
      <c:valAx>
        <c:axId val="106592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6327007"/>
        <c:crosses val="autoZero"/>
        <c:crossBetween val="midCat"/>
      </c:valAx>
      <c:valAx>
        <c:axId val="10663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592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'PD_BL Vs PD_FU (2)'!$AB$9:$AB$40</c:f>
              <c:numCache>
                <c:formatCode>General</c:formatCode>
                <c:ptCount val="32"/>
                <c:pt idx="0">
                  <c:v>36</c:v>
                </c:pt>
                <c:pt idx="1">
                  <c:v>7</c:v>
                </c:pt>
                <c:pt idx="2">
                  <c:v>34</c:v>
                </c:pt>
                <c:pt idx="3">
                  <c:v>7</c:v>
                </c:pt>
                <c:pt idx="5">
                  <c:v>23</c:v>
                </c:pt>
                <c:pt idx="6">
                  <c:v>7</c:v>
                </c:pt>
                <c:pt idx="7">
                  <c:v>28</c:v>
                </c:pt>
                <c:pt idx="8">
                  <c:v>46</c:v>
                </c:pt>
                <c:pt idx="9">
                  <c:v>55</c:v>
                </c:pt>
                <c:pt idx="10">
                  <c:v>43</c:v>
                </c:pt>
                <c:pt idx="11">
                  <c:v>30</c:v>
                </c:pt>
                <c:pt idx="12">
                  <c:v>9</c:v>
                </c:pt>
                <c:pt idx="13">
                  <c:v>22</c:v>
                </c:pt>
                <c:pt idx="14">
                  <c:v>49</c:v>
                </c:pt>
                <c:pt idx="15">
                  <c:v>46</c:v>
                </c:pt>
                <c:pt idx="16">
                  <c:v>53</c:v>
                </c:pt>
                <c:pt idx="17">
                  <c:v>36</c:v>
                </c:pt>
                <c:pt idx="18">
                  <c:v>41</c:v>
                </c:pt>
                <c:pt idx="19">
                  <c:v>58</c:v>
                </c:pt>
                <c:pt idx="20">
                  <c:v>14</c:v>
                </c:pt>
                <c:pt idx="21">
                  <c:v>29</c:v>
                </c:pt>
                <c:pt idx="23">
                  <c:v>39</c:v>
                </c:pt>
                <c:pt idx="24">
                  <c:v>25</c:v>
                </c:pt>
                <c:pt idx="25">
                  <c:v>28</c:v>
                </c:pt>
                <c:pt idx="26">
                  <c:v>39</c:v>
                </c:pt>
                <c:pt idx="27">
                  <c:v>15</c:v>
                </c:pt>
                <c:pt idx="28">
                  <c:v>55</c:v>
                </c:pt>
                <c:pt idx="29">
                  <c:v>5</c:v>
                </c:pt>
                <c:pt idx="30">
                  <c:v>40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5-7B4D-91A2-0A621702C5A0}"/>
            </c:ext>
          </c:extLst>
        </c:ser>
        <c:ser>
          <c:idx val="1"/>
          <c:order val="1"/>
          <c:tx>
            <c:strRef>
              <c:f>'PD_BL Vs PD_FU (2)'!$AC$2:$AC$8</c:f>
              <c:strCache>
                <c:ptCount val="7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'PD_BL Vs PD_FU (2)'!$AC$9:$AC$40</c:f>
              <c:numCache>
                <c:formatCode>General</c:formatCode>
                <c:ptCount val="32"/>
                <c:pt idx="0">
                  <c:v>27</c:v>
                </c:pt>
                <c:pt idx="1">
                  <c:v>26</c:v>
                </c:pt>
                <c:pt idx="2">
                  <c:v>28</c:v>
                </c:pt>
                <c:pt idx="3">
                  <c:v>8</c:v>
                </c:pt>
                <c:pt idx="5">
                  <c:v>23</c:v>
                </c:pt>
                <c:pt idx="6">
                  <c:v>13</c:v>
                </c:pt>
                <c:pt idx="7">
                  <c:v>44</c:v>
                </c:pt>
                <c:pt idx="8">
                  <c:v>42</c:v>
                </c:pt>
                <c:pt idx="9">
                  <c:v>54</c:v>
                </c:pt>
                <c:pt idx="10">
                  <c:v>53</c:v>
                </c:pt>
                <c:pt idx="11">
                  <c:v>22</c:v>
                </c:pt>
                <c:pt idx="12">
                  <c:v>25</c:v>
                </c:pt>
                <c:pt idx="13">
                  <c:v>31</c:v>
                </c:pt>
                <c:pt idx="14">
                  <c:v>9</c:v>
                </c:pt>
                <c:pt idx="15">
                  <c:v>25</c:v>
                </c:pt>
                <c:pt idx="17">
                  <c:v>17</c:v>
                </c:pt>
                <c:pt idx="18">
                  <c:v>30</c:v>
                </c:pt>
                <c:pt idx="19">
                  <c:v>41</c:v>
                </c:pt>
                <c:pt idx="20">
                  <c:v>12</c:v>
                </c:pt>
                <c:pt idx="21">
                  <c:v>33</c:v>
                </c:pt>
                <c:pt idx="23">
                  <c:v>41</c:v>
                </c:pt>
                <c:pt idx="24">
                  <c:v>30</c:v>
                </c:pt>
                <c:pt idx="25">
                  <c:v>28</c:v>
                </c:pt>
                <c:pt idx="26">
                  <c:v>45</c:v>
                </c:pt>
                <c:pt idx="27">
                  <c:v>6</c:v>
                </c:pt>
                <c:pt idx="28">
                  <c:v>60</c:v>
                </c:pt>
                <c:pt idx="29">
                  <c:v>17</c:v>
                </c:pt>
                <c:pt idx="30">
                  <c:v>39</c:v>
                </c:pt>
                <c:pt idx="3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5-7B4D-91A2-0A621702C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68903519"/>
        <c:axId val="1068905167"/>
      </c:barChart>
      <c:catAx>
        <c:axId val="1068903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8905167"/>
        <c:crosses val="autoZero"/>
        <c:auto val="1"/>
        <c:lblAlgn val="ctr"/>
        <c:lblOffset val="100"/>
        <c:noMultiLvlLbl val="0"/>
      </c:catAx>
      <c:valAx>
        <c:axId val="106890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890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'PD_BL Vs PD_FU (2)'!$AJ$9:$AJ$40</c:f>
              <c:numCache>
                <c:formatCode>General</c:formatCode>
                <c:ptCount val="32"/>
                <c:pt idx="0">
                  <c:v>34</c:v>
                </c:pt>
                <c:pt idx="1">
                  <c:v>28</c:v>
                </c:pt>
                <c:pt idx="2">
                  <c:v>27</c:v>
                </c:pt>
                <c:pt idx="3">
                  <c:v>39</c:v>
                </c:pt>
                <c:pt idx="5">
                  <c:v>33</c:v>
                </c:pt>
                <c:pt idx="6">
                  <c:v>40</c:v>
                </c:pt>
                <c:pt idx="7">
                  <c:v>19</c:v>
                </c:pt>
                <c:pt idx="8">
                  <c:v>27</c:v>
                </c:pt>
                <c:pt idx="9">
                  <c:v>21</c:v>
                </c:pt>
                <c:pt idx="10">
                  <c:v>33</c:v>
                </c:pt>
                <c:pt idx="11">
                  <c:v>29</c:v>
                </c:pt>
                <c:pt idx="12">
                  <c:v>38</c:v>
                </c:pt>
                <c:pt idx="13">
                  <c:v>34</c:v>
                </c:pt>
                <c:pt idx="14">
                  <c:v>28</c:v>
                </c:pt>
                <c:pt idx="15">
                  <c:v>28</c:v>
                </c:pt>
                <c:pt idx="16">
                  <c:v>23</c:v>
                </c:pt>
                <c:pt idx="17">
                  <c:v>21</c:v>
                </c:pt>
                <c:pt idx="18">
                  <c:v>32</c:v>
                </c:pt>
                <c:pt idx="19">
                  <c:v>25</c:v>
                </c:pt>
                <c:pt idx="20">
                  <c:v>29</c:v>
                </c:pt>
                <c:pt idx="21">
                  <c:v>31</c:v>
                </c:pt>
                <c:pt idx="23">
                  <c:v>25</c:v>
                </c:pt>
                <c:pt idx="24">
                  <c:v>29</c:v>
                </c:pt>
                <c:pt idx="25">
                  <c:v>30</c:v>
                </c:pt>
                <c:pt idx="26">
                  <c:v>21</c:v>
                </c:pt>
                <c:pt idx="27">
                  <c:v>33</c:v>
                </c:pt>
                <c:pt idx="28">
                  <c:v>26</c:v>
                </c:pt>
                <c:pt idx="29">
                  <c:v>40</c:v>
                </c:pt>
                <c:pt idx="30">
                  <c:v>16</c:v>
                </c:pt>
                <c:pt idx="3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5-474F-879E-65A153F6D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26645983"/>
        <c:axId val="1126648031"/>
      </c:barChart>
      <c:catAx>
        <c:axId val="112664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6648031"/>
        <c:crosses val="autoZero"/>
        <c:auto val="1"/>
        <c:lblAlgn val="ctr"/>
        <c:lblOffset val="100"/>
        <c:noMultiLvlLbl val="0"/>
      </c:catAx>
      <c:valAx>
        <c:axId val="1126648031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664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'PD_BL Vs PD_FU (2)'!$BN$2:$BN$40</c:f>
              <c:numCache>
                <c:formatCode>General</c:formatCode>
                <c:ptCount val="39"/>
                <c:pt idx="0">
                  <c:v>-1</c:v>
                </c:pt>
                <c:pt idx="1">
                  <c:v>3</c:v>
                </c:pt>
                <c:pt idx="2">
                  <c:v>-1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-1</c:v>
                </c:pt>
                <c:pt idx="10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-7</c:v>
                </c:pt>
                <c:pt idx="16">
                  <c:v>-6</c:v>
                </c:pt>
                <c:pt idx="17">
                  <c:v>1</c:v>
                </c:pt>
                <c:pt idx="18">
                  <c:v>0</c:v>
                </c:pt>
                <c:pt idx="19">
                  <c:v>-2</c:v>
                </c:pt>
                <c:pt idx="20">
                  <c:v>0</c:v>
                </c:pt>
                <c:pt idx="21">
                  <c:v>-5</c:v>
                </c:pt>
                <c:pt idx="22">
                  <c:v>-5</c:v>
                </c:pt>
                <c:pt idx="23">
                  <c:v>2</c:v>
                </c:pt>
                <c:pt idx="24">
                  <c:v>4</c:v>
                </c:pt>
                <c:pt idx="25">
                  <c:v>-1</c:v>
                </c:pt>
                <c:pt idx="26">
                  <c:v>-5</c:v>
                </c:pt>
                <c:pt idx="27">
                  <c:v>-2</c:v>
                </c:pt>
                <c:pt idx="28">
                  <c:v>0</c:v>
                </c:pt>
                <c:pt idx="30">
                  <c:v>2</c:v>
                </c:pt>
                <c:pt idx="31">
                  <c:v>-2</c:v>
                </c:pt>
                <c:pt idx="32">
                  <c:v>-1</c:v>
                </c:pt>
                <c:pt idx="33">
                  <c:v>0</c:v>
                </c:pt>
                <c:pt idx="34">
                  <c:v>-2</c:v>
                </c:pt>
                <c:pt idx="35">
                  <c:v>-4</c:v>
                </c:pt>
                <c:pt idx="36">
                  <c:v>3</c:v>
                </c:pt>
                <c:pt idx="37">
                  <c:v>-6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9-CC4E-BA0A-A7C082AE2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501711"/>
        <c:axId val="1042900591"/>
      </c:barChart>
      <c:catAx>
        <c:axId val="104350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2900591"/>
        <c:crosses val="autoZero"/>
        <c:auto val="1"/>
        <c:lblAlgn val="ctr"/>
        <c:lblOffset val="100"/>
        <c:noMultiLvlLbl val="0"/>
      </c:catAx>
      <c:valAx>
        <c:axId val="10429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350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'PD_BL Vs PD_FU (3)'!$U$2:$U$40</c:f>
              <c:numCache>
                <c:formatCode>General</c:formatCode>
                <c:ptCount val="39"/>
                <c:pt idx="0">
                  <c:v>36</c:v>
                </c:pt>
                <c:pt idx="1">
                  <c:v>41</c:v>
                </c:pt>
                <c:pt idx="2">
                  <c:v>42</c:v>
                </c:pt>
                <c:pt idx="3">
                  <c:v>33</c:v>
                </c:pt>
                <c:pt idx="4">
                  <c:v>35</c:v>
                </c:pt>
                <c:pt idx="5">
                  <c:v>29</c:v>
                </c:pt>
                <c:pt idx="6">
                  <c:v>46</c:v>
                </c:pt>
                <c:pt idx="7">
                  <c:v>26</c:v>
                </c:pt>
                <c:pt idx="8">
                  <c:v>49</c:v>
                </c:pt>
                <c:pt idx="9">
                  <c:v>26</c:v>
                </c:pt>
                <c:pt idx="10">
                  <c:v>47</c:v>
                </c:pt>
                <c:pt idx="11">
                  <c:v>48</c:v>
                </c:pt>
                <c:pt idx="12">
                  <c:v>27</c:v>
                </c:pt>
                <c:pt idx="13">
                  <c:v>52</c:v>
                </c:pt>
                <c:pt idx="14">
                  <c:v>30</c:v>
                </c:pt>
                <c:pt idx="15">
                  <c:v>31</c:v>
                </c:pt>
                <c:pt idx="16">
                  <c:v>41</c:v>
                </c:pt>
                <c:pt idx="17">
                  <c:v>36</c:v>
                </c:pt>
                <c:pt idx="18">
                  <c:v>46</c:v>
                </c:pt>
                <c:pt idx="19">
                  <c:v>39</c:v>
                </c:pt>
                <c:pt idx="20">
                  <c:v>26</c:v>
                </c:pt>
                <c:pt idx="21">
                  <c:v>34</c:v>
                </c:pt>
                <c:pt idx="22">
                  <c:v>17</c:v>
                </c:pt>
                <c:pt idx="23">
                  <c:v>26</c:v>
                </c:pt>
                <c:pt idx="24">
                  <c:v>52</c:v>
                </c:pt>
                <c:pt idx="25">
                  <c:v>64</c:v>
                </c:pt>
                <c:pt idx="26">
                  <c:v>29</c:v>
                </c:pt>
                <c:pt idx="27">
                  <c:v>24</c:v>
                </c:pt>
                <c:pt idx="28">
                  <c:v>34</c:v>
                </c:pt>
                <c:pt idx="30">
                  <c:v>39</c:v>
                </c:pt>
                <c:pt idx="31">
                  <c:v>52</c:v>
                </c:pt>
                <c:pt idx="32">
                  <c:v>45</c:v>
                </c:pt>
                <c:pt idx="33">
                  <c:v>39</c:v>
                </c:pt>
                <c:pt idx="34">
                  <c:v>19</c:v>
                </c:pt>
                <c:pt idx="35">
                  <c:v>47</c:v>
                </c:pt>
                <c:pt idx="36">
                  <c:v>39</c:v>
                </c:pt>
                <c:pt idx="37">
                  <c:v>34</c:v>
                </c:pt>
                <c:pt idx="38">
                  <c:v>25</c:v>
                </c:pt>
              </c:numCache>
            </c:numRef>
          </c:xVal>
          <c:yVal>
            <c:numRef>
              <c:f>'PD_BL Vs PD_FU (3)'!$V$2:$V$40</c:f>
              <c:numCache>
                <c:formatCode>General</c:formatCode>
                <c:ptCount val="39"/>
                <c:pt idx="0">
                  <c:v>-1</c:v>
                </c:pt>
                <c:pt idx="1">
                  <c:v>-7</c:v>
                </c:pt>
                <c:pt idx="2">
                  <c:v>-11</c:v>
                </c:pt>
                <c:pt idx="3">
                  <c:v>-8</c:v>
                </c:pt>
                <c:pt idx="4">
                  <c:v>2</c:v>
                </c:pt>
                <c:pt idx="5">
                  <c:v>-2</c:v>
                </c:pt>
                <c:pt idx="6">
                  <c:v>-3</c:v>
                </c:pt>
                <c:pt idx="7">
                  <c:v>-12</c:v>
                </c:pt>
                <c:pt idx="8">
                  <c:v>-15</c:v>
                </c:pt>
                <c:pt idx="9">
                  <c:v>-13</c:v>
                </c:pt>
                <c:pt idx="10">
                  <c:v>-7</c:v>
                </c:pt>
                <c:pt idx="11">
                  <c:v>1</c:v>
                </c:pt>
                <c:pt idx="12">
                  <c:v>-6</c:v>
                </c:pt>
                <c:pt idx="13">
                  <c:v>-6</c:v>
                </c:pt>
                <c:pt idx="14">
                  <c:v>-4</c:v>
                </c:pt>
                <c:pt idx="15">
                  <c:v>-5</c:v>
                </c:pt>
                <c:pt idx="16">
                  <c:v>9</c:v>
                </c:pt>
                <c:pt idx="17">
                  <c:v>12</c:v>
                </c:pt>
                <c:pt idx="18">
                  <c:v>3</c:v>
                </c:pt>
                <c:pt idx="19">
                  <c:v>-8</c:v>
                </c:pt>
                <c:pt idx="20">
                  <c:v>-6</c:v>
                </c:pt>
                <c:pt idx="21">
                  <c:v>-7</c:v>
                </c:pt>
                <c:pt idx="22">
                  <c:v>3</c:v>
                </c:pt>
                <c:pt idx="23">
                  <c:v>-8</c:v>
                </c:pt>
                <c:pt idx="24">
                  <c:v>-4</c:v>
                </c:pt>
                <c:pt idx="25">
                  <c:v>-8</c:v>
                </c:pt>
                <c:pt idx="26">
                  <c:v>-5</c:v>
                </c:pt>
                <c:pt idx="27">
                  <c:v>-7</c:v>
                </c:pt>
                <c:pt idx="28">
                  <c:v>-2</c:v>
                </c:pt>
                <c:pt idx="30">
                  <c:v>-10</c:v>
                </c:pt>
                <c:pt idx="31">
                  <c:v>-10</c:v>
                </c:pt>
                <c:pt idx="32">
                  <c:v>-11</c:v>
                </c:pt>
                <c:pt idx="33">
                  <c:v>-3</c:v>
                </c:pt>
                <c:pt idx="34">
                  <c:v>-2</c:v>
                </c:pt>
                <c:pt idx="35">
                  <c:v>1</c:v>
                </c:pt>
                <c:pt idx="36">
                  <c:v>-17</c:v>
                </c:pt>
                <c:pt idx="37">
                  <c:v>-16</c:v>
                </c:pt>
                <c:pt idx="38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1-9644-866F-47C94E551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42751"/>
        <c:axId val="1066729375"/>
      </c:scatterChart>
      <c:valAx>
        <c:axId val="106984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6729375"/>
        <c:crosses val="autoZero"/>
        <c:crossBetween val="midCat"/>
      </c:valAx>
      <c:valAx>
        <c:axId val="10667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984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'PD_BL Vs PD_FU (3)'!$Q$1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'PD_BL Vs PD_FU (3)'!$P$2:$P$40</c:f>
              <c:numCache>
                <c:formatCode>General</c:formatCode>
                <c:ptCount val="39"/>
                <c:pt idx="0">
                  <c:v>11</c:v>
                </c:pt>
                <c:pt idx="1">
                  <c:v>17</c:v>
                </c:pt>
                <c:pt idx="2">
                  <c:v>14</c:v>
                </c:pt>
                <c:pt idx="3">
                  <c:v>26</c:v>
                </c:pt>
                <c:pt idx="4">
                  <c:v>1</c:v>
                </c:pt>
                <c:pt idx="5">
                  <c:v>20</c:v>
                </c:pt>
                <c:pt idx="6">
                  <c:v>5</c:v>
                </c:pt>
                <c:pt idx="7">
                  <c:v>16</c:v>
                </c:pt>
                <c:pt idx="8">
                  <c:v>19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8</c:v>
                </c:pt>
                <c:pt idx="13">
                  <c:v>3</c:v>
                </c:pt>
                <c:pt idx="14">
                  <c:v>29</c:v>
                </c:pt>
                <c:pt idx="15">
                  <c:v>22</c:v>
                </c:pt>
                <c:pt idx="16">
                  <c:v>22</c:v>
                </c:pt>
                <c:pt idx="17">
                  <c:v>21</c:v>
                </c:pt>
                <c:pt idx="18">
                  <c:v>10</c:v>
                </c:pt>
                <c:pt idx="19">
                  <c:v>6</c:v>
                </c:pt>
                <c:pt idx="20">
                  <c:v>16</c:v>
                </c:pt>
                <c:pt idx="21">
                  <c:v>15</c:v>
                </c:pt>
                <c:pt idx="22">
                  <c:v>11</c:v>
                </c:pt>
                <c:pt idx="23">
                  <c:v>19</c:v>
                </c:pt>
                <c:pt idx="24">
                  <c:v>26</c:v>
                </c:pt>
                <c:pt idx="25">
                  <c:v>10</c:v>
                </c:pt>
                <c:pt idx="26">
                  <c:v>28</c:v>
                </c:pt>
                <c:pt idx="27">
                  <c:v>14</c:v>
                </c:pt>
                <c:pt idx="28">
                  <c:v>8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</c:v>
                </c:pt>
                <c:pt idx="34">
                  <c:v>11</c:v>
                </c:pt>
                <c:pt idx="35">
                  <c:v>37</c:v>
                </c:pt>
                <c:pt idx="36">
                  <c:v>5</c:v>
                </c:pt>
                <c:pt idx="37">
                  <c:v>18</c:v>
                </c:pt>
                <c:pt idx="38">
                  <c:v>4</c:v>
                </c:pt>
              </c:numCache>
            </c:numRef>
          </c:xVal>
          <c:yVal>
            <c:numRef>
              <c:f>'PD_BL Vs PD_FU (3)'!$Q$2:$Q$40</c:f>
              <c:numCache>
                <c:formatCode>General</c:formatCode>
                <c:ptCount val="39"/>
                <c:pt idx="0">
                  <c:v>-1</c:v>
                </c:pt>
                <c:pt idx="1">
                  <c:v>-4</c:v>
                </c:pt>
                <c:pt idx="2">
                  <c:v>-5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-7</c:v>
                </c:pt>
                <c:pt idx="8">
                  <c:v>-3</c:v>
                </c:pt>
                <c:pt idx="9">
                  <c:v>-6</c:v>
                </c:pt>
                <c:pt idx="10">
                  <c:v>2</c:v>
                </c:pt>
                <c:pt idx="11">
                  <c:v>-2</c:v>
                </c:pt>
                <c:pt idx="12">
                  <c:v>-1</c:v>
                </c:pt>
                <c:pt idx="13">
                  <c:v>1</c:v>
                </c:pt>
                <c:pt idx="14">
                  <c:v>-13</c:v>
                </c:pt>
                <c:pt idx="15">
                  <c:v>-6</c:v>
                </c:pt>
                <c:pt idx="16">
                  <c:v>4</c:v>
                </c:pt>
                <c:pt idx="17">
                  <c:v>-4</c:v>
                </c:pt>
                <c:pt idx="18">
                  <c:v>-3</c:v>
                </c:pt>
                <c:pt idx="19">
                  <c:v>3</c:v>
                </c:pt>
                <c:pt idx="20">
                  <c:v>-2</c:v>
                </c:pt>
                <c:pt idx="21">
                  <c:v>-4</c:v>
                </c:pt>
                <c:pt idx="22">
                  <c:v>-5</c:v>
                </c:pt>
                <c:pt idx="23">
                  <c:v>-4</c:v>
                </c:pt>
                <c:pt idx="24">
                  <c:v>-14</c:v>
                </c:pt>
                <c:pt idx="25">
                  <c:v>3</c:v>
                </c:pt>
                <c:pt idx="26">
                  <c:v>-5</c:v>
                </c:pt>
                <c:pt idx="27">
                  <c:v>-11</c:v>
                </c:pt>
                <c:pt idx="28">
                  <c:v>1</c:v>
                </c:pt>
                <c:pt idx="30">
                  <c:v>-1</c:v>
                </c:pt>
                <c:pt idx="31">
                  <c:v>-3</c:v>
                </c:pt>
                <c:pt idx="32">
                  <c:v>1</c:v>
                </c:pt>
                <c:pt idx="33">
                  <c:v>1</c:v>
                </c:pt>
                <c:pt idx="34">
                  <c:v>-6</c:v>
                </c:pt>
                <c:pt idx="35">
                  <c:v>-2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5-974B-AC26-29DFC4CE6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819855"/>
        <c:axId val="1068821503"/>
      </c:scatterChart>
      <c:valAx>
        <c:axId val="106881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8821503"/>
        <c:crosses val="autoZero"/>
        <c:crossBetween val="midCat"/>
      </c:valAx>
      <c:valAx>
        <c:axId val="106882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881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'PD_BL Vs PD_FU (3)'!$W$2:$W$40</c:f>
              <c:numCache>
                <c:formatCode>0.00</c:formatCode>
                <c:ptCount val="39"/>
                <c:pt idx="0">
                  <c:v>36</c:v>
                </c:pt>
                <c:pt idx="1">
                  <c:v>41</c:v>
                </c:pt>
                <c:pt idx="2">
                  <c:v>42</c:v>
                </c:pt>
                <c:pt idx="3">
                  <c:v>33</c:v>
                </c:pt>
                <c:pt idx="4">
                  <c:v>35</c:v>
                </c:pt>
                <c:pt idx="5">
                  <c:v>29</c:v>
                </c:pt>
                <c:pt idx="6">
                  <c:v>46</c:v>
                </c:pt>
                <c:pt idx="7">
                  <c:v>26</c:v>
                </c:pt>
                <c:pt idx="8">
                  <c:v>49</c:v>
                </c:pt>
                <c:pt idx="9">
                  <c:v>26</c:v>
                </c:pt>
                <c:pt idx="10">
                  <c:v>47</c:v>
                </c:pt>
                <c:pt idx="11">
                  <c:v>48</c:v>
                </c:pt>
                <c:pt idx="12">
                  <c:v>27</c:v>
                </c:pt>
                <c:pt idx="13">
                  <c:v>52</c:v>
                </c:pt>
                <c:pt idx="14">
                  <c:v>30</c:v>
                </c:pt>
                <c:pt idx="15">
                  <c:v>31</c:v>
                </c:pt>
                <c:pt idx="16">
                  <c:v>41</c:v>
                </c:pt>
                <c:pt idx="18">
                  <c:v>46</c:v>
                </c:pt>
                <c:pt idx="19">
                  <c:v>39</c:v>
                </c:pt>
                <c:pt idx="20">
                  <c:v>26</c:v>
                </c:pt>
                <c:pt idx="21">
                  <c:v>34</c:v>
                </c:pt>
                <c:pt idx="23">
                  <c:v>26</c:v>
                </c:pt>
                <c:pt idx="24">
                  <c:v>52</c:v>
                </c:pt>
                <c:pt idx="26">
                  <c:v>29</c:v>
                </c:pt>
                <c:pt idx="27">
                  <c:v>24</c:v>
                </c:pt>
                <c:pt idx="28">
                  <c:v>34</c:v>
                </c:pt>
                <c:pt idx="30">
                  <c:v>39</c:v>
                </c:pt>
                <c:pt idx="31">
                  <c:v>52</c:v>
                </c:pt>
                <c:pt idx="32">
                  <c:v>45</c:v>
                </c:pt>
                <c:pt idx="33">
                  <c:v>39</c:v>
                </c:pt>
                <c:pt idx="35">
                  <c:v>47</c:v>
                </c:pt>
                <c:pt idx="36">
                  <c:v>39</c:v>
                </c:pt>
                <c:pt idx="37">
                  <c:v>34</c:v>
                </c:pt>
                <c:pt idx="38">
                  <c:v>25</c:v>
                </c:pt>
              </c:numCache>
            </c:numRef>
          </c:xVal>
          <c:yVal>
            <c:numRef>
              <c:f>'PD_BL Vs PD_FU (3)'!$X$2:$X$40</c:f>
              <c:numCache>
                <c:formatCode>0.00</c:formatCode>
                <c:ptCount val="39"/>
                <c:pt idx="0">
                  <c:v>-2.7777777777777777</c:v>
                </c:pt>
                <c:pt idx="1">
                  <c:v>-17.073170731707318</c:v>
                </c:pt>
                <c:pt idx="2">
                  <c:v>-26.190476190476193</c:v>
                </c:pt>
                <c:pt idx="3">
                  <c:v>-24.242424242424242</c:v>
                </c:pt>
                <c:pt idx="4">
                  <c:v>5.7142857142857144</c:v>
                </c:pt>
                <c:pt idx="5">
                  <c:v>-6.8965517241379306</c:v>
                </c:pt>
                <c:pt idx="6">
                  <c:v>-6.5217391304347823</c:v>
                </c:pt>
                <c:pt idx="7">
                  <c:v>-46.153846153846153</c:v>
                </c:pt>
                <c:pt idx="8">
                  <c:v>-30.612244897959183</c:v>
                </c:pt>
                <c:pt idx="9">
                  <c:v>-50</c:v>
                </c:pt>
                <c:pt idx="10">
                  <c:v>-14.893617021276595</c:v>
                </c:pt>
                <c:pt idx="11">
                  <c:v>2.083333333333333</c:v>
                </c:pt>
                <c:pt idx="12">
                  <c:v>-22.222222222222221</c:v>
                </c:pt>
                <c:pt idx="13">
                  <c:v>-11.538461538461538</c:v>
                </c:pt>
                <c:pt idx="14">
                  <c:v>-13.333333333333334</c:v>
                </c:pt>
                <c:pt idx="15">
                  <c:v>-16.129032258064516</c:v>
                </c:pt>
                <c:pt idx="16">
                  <c:v>21.951219512195124</c:v>
                </c:pt>
                <c:pt idx="18">
                  <c:v>6.5217391304347823</c:v>
                </c:pt>
                <c:pt idx="19">
                  <c:v>-20.512820512820511</c:v>
                </c:pt>
                <c:pt idx="20">
                  <c:v>-23.076923076923077</c:v>
                </c:pt>
                <c:pt idx="21">
                  <c:v>-20.588235294117645</c:v>
                </c:pt>
                <c:pt idx="23">
                  <c:v>-30.76923076923077</c:v>
                </c:pt>
                <c:pt idx="24">
                  <c:v>-7.6923076923076925</c:v>
                </c:pt>
                <c:pt idx="26">
                  <c:v>-17.241379310344829</c:v>
                </c:pt>
                <c:pt idx="27">
                  <c:v>-29.166666666666668</c:v>
                </c:pt>
                <c:pt idx="28">
                  <c:v>-5.8823529411764701</c:v>
                </c:pt>
                <c:pt idx="30">
                  <c:v>-25.641025641025639</c:v>
                </c:pt>
                <c:pt idx="31">
                  <c:v>-19.230769230769234</c:v>
                </c:pt>
                <c:pt idx="32">
                  <c:v>-24.444444444444443</c:v>
                </c:pt>
                <c:pt idx="33">
                  <c:v>-7.6923076923076925</c:v>
                </c:pt>
                <c:pt idx="35">
                  <c:v>2.1276595744680851</c:v>
                </c:pt>
                <c:pt idx="36">
                  <c:v>-43.589743589743591</c:v>
                </c:pt>
                <c:pt idx="37">
                  <c:v>-47.058823529411761</c:v>
                </c:pt>
                <c:pt idx="38">
                  <c:v>-56.000000000000007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2-C54F-B98C-F8DFA6CC5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923183"/>
        <c:axId val="1066327007"/>
      </c:scatterChart>
      <c:valAx>
        <c:axId val="106592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6327007"/>
        <c:crosses val="autoZero"/>
        <c:crossBetween val="midCat"/>
      </c:valAx>
      <c:valAx>
        <c:axId val="10663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592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'PD_BL Vs PD_FU (4)'!$U$2:$U$40</c:f>
              <c:numCache>
                <c:formatCode>General</c:formatCode>
                <c:ptCount val="39"/>
                <c:pt idx="0">
                  <c:v>39</c:v>
                </c:pt>
                <c:pt idx="1">
                  <c:v>34</c:v>
                </c:pt>
                <c:pt idx="2">
                  <c:v>49</c:v>
                </c:pt>
                <c:pt idx="3">
                  <c:v>25</c:v>
                </c:pt>
                <c:pt idx="4">
                  <c:v>26</c:v>
                </c:pt>
                <c:pt idx="5">
                  <c:v>26</c:v>
                </c:pt>
                <c:pt idx="6">
                  <c:v>42</c:v>
                </c:pt>
                <c:pt idx="7">
                  <c:v>45</c:v>
                </c:pt>
                <c:pt idx="8">
                  <c:v>39</c:v>
                </c:pt>
                <c:pt idx="9">
                  <c:v>52</c:v>
                </c:pt>
                <c:pt idx="10">
                  <c:v>33</c:v>
                </c:pt>
                <c:pt idx="11">
                  <c:v>39</c:v>
                </c:pt>
                <c:pt idx="12">
                  <c:v>26</c:v>
                </c:pt>
                <c:pt idx="13">
                  <c:v>64</c:v>
                </c:pt>
                <c:pt idx="14">
                  <c:v>41</c:v>
                </c:pt>
                <c:pt idx="15">
                  <c:v>47</c:v>
                </c:pt>
                <c:pt idx="16">
                  <c:v>34</c:v>
                </c:pt>
                <c:pt idx="17">
                  <c:v>24</c:v>
                </c:pt>
                <c:pt idx="18">
                  <c:v>27</c:v>
                </c:pt>
                <c:pt idx="19">
                  <c:v>52</c:v>
                </c:pt>
                <c:pt idx="20">
                  <c:v>26</c:v>
                </c:pt>
                <c:pt idx="21">
                  <c:v>31</c:v>
                </c:pt>
                <c:pt idx="22">
                  <c:v>29</c:v>
                </c:pt>
                <c:pt idx="23">
                  <c:v>30</c:v>
                </c:pt>
                <c:pt idx="24">
                  <c:v>52</c:v>
                </c:pt>
                <c:pt idx="25">
                  <c:v>46</c:v>
                </c:pt>
                <c:pt idx="26">
                  <c:v>39</c:v>
                </c:pt>
                <c:pt idx="27">
                  <c:v>29</c:v>
                </c:pt>
                <c:pt idx="28">
                  <c:v>34</c:v>
                </c:pt>
                <c:pt idx="29">
                  <c:v>19</c:v>
                </c:pt>
                <c:pt idx="30">
                  <c:v>36</c:v>
                </c:pt>
                <c:pt idx="31">
                  <c:v>48</c:v>
                </c:pt>
                <c:pt idx="32">
                  <c:v>47</c:v>
                </c:pt>
                <c:pt idx="33">
                  <c:v>35</c:v>
                </c:pt>
                <c:pt idx="34">
                  <c:v>46</c:v>
                </c:pt>
                <c:pt idx="35">
                  <c:v>17</c:v>
                </c:pt>
                <c:pt idx="36">
                  <c:v>41</c:v>
                </c:pt>
                <c:pt idx="37">
                  <c:v>36</c:v>
                </c:pt>
              </c:numCache>
            </c:numRef>
          </c:xVal>
          <c:yVal>
            <c:numRef>
              <c:f>'PD_BL Vs PD_FU (4)'!$V$2:$V$40</c:f>
              <c:numCache>
                <c:formatCode>General</c:formatCode>
                <c:ptCount val="39"/>
                <c:pt idx="0">
                  <c:v>-17</c:v>
                </c:pt>
                <c:pt idx="1">
                  <c:v>-16</c:v>
                </c:pt>
                <c:pt idx="2">
                  <c:v>-15</c:v>
                </c:pt>
                <c:pt idx="3">
                  <c:v>-14</c:v>
                </c:pt>
                <c:pt idx="4">
                  <c:v>-13</c:v>
                </c:pt>
                <c:pt idx="5">
                  <c:v>-12</c:v>
                </c:pt>
                <c:pt idx="6">
                  <c:v>-11</c:v>
                </c:pt>
                <c:pt idx="7">
                  <c:v>-11</c:v>
                </c:pt>
                <c:pt idx="8">
                  <c:v>-10</c:v>
                </c:pt>
                <c:pt idx="9">
                  <c:v>-10</c:v>
                </c:pt>
                <c:pt idx="10">
                  <c:v>-8</c:v>
                </c:pt>
                <c:pt idx="11">
                  <c:v>-8</c:v>
                </c:pt>
                <c:pt idx="12">
                  <c:v>-8</c:v>
                </c:pt>
                <c:pt idx="13">
                  <c:v>-8</c:v>
                </c:pt>
                <c:pt idx="14">
                  <c:v>-7</c:v>
                </c:pt>
                <c:pt idx="15">
                  <c:v>-7</c:v>
                </c:pt>
                <c:pt idx="16">
                  <c:v>-7</c:v>
                </c:pt>
                <c:pt idx="17">
                  <c:v>-7</c:v>
                </c:pt>
                <c:pt idx="18">
                  <c:v>-6</c:v>
                </c:pt>
                <c:pt idx="19">
                  <c:v>-6</c:v>
                </c:pt>
                <c:pt idx="20">
                  <c:v>-6</c:v>
                </c:pt>
                <c:pt idx="21">
                  <c:v>-5</c:v>
                </c:pt>
                <c:pt idx="22">
                  <c:v>-5</c:v>
                </c:pt>
                <c:pt idx="23">
                  <c:v>-4</c:v>
                </c:pt>
                <c:pt idx="24">
                  <c:v>-4</c:v>
                </c:pt>
                <c:pt idx="25">
                  <c:v>-3</c:v>
                </c:pt>
                <c:pt idx="26">
                  <c:v>-3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9</c:v>
                </c:pt>
                <c:pt idx="3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F-0C45-A8C2-01BDAECF3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42751"/>
        <c:axId val="1066729375"/>
      </c:scatterChart>
      <c:valAx>
        <c:axId val="106984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6729375"/>
        <c:crosses val="autoZero"/>
        <c:crossBetween val="midCat"/>
      </c:valAx>
      <c:valAx>
        <c:axId val="10667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984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'PD_BL Vs PD_FU (4)'!$Q$1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'PD_BL Vs PD_FU (4)'!$P$2:$P$40</c:f>
              <c:numCache>
                <c:formatCode>General</c:formatCode>
                <c:ptCount val="39"/>
                <c:pt idx="0">
                  <c:v>5</c:v>
                </c:pt>
                <c:pt idx="1">
                  <c:v>18</c:v>
                </c:pt>
                <c:pt idx="2">
                  <c:v>19</c:v>
                </c:pt>
                <c:pt idx="3">
                  <c:v>4</c:v>
                </c:pt>
                <c:pt idx="4">
                  <c:v>14</c:v>
                </c:pt>
                <c:pt idx="5">
                  <c:v>16</c:v>
                </c:pt>
                <c:pt idx="6">
                  <c:v>14</c:v>
                </c:pt>
                <c:pt idx="7">
                  <c:v>11</c:v>
                </c:pt>
                <c:pt idx="8">
                  <c:v>15</c:v>
                </c:pt>
                <c:pt idx="9">
                  <c:v>12</c:v>
                </c:pt>
                <c:pt idx="10">
                  <c:v>26</c:v>
                </c:pt>
                <c:pt idx="11">
                  <c:v>6</c:v>
                </c:pt>
                <c:pt idx="12">
                  <c:v>19</c:v>
                </c:pt>
                <c:pt idx="13">
                  <c:v>10</c:v>
                </c:pt>
                <c:pt idx="14">
                  <c:v>17</c:v>
                </c:pt>
                <c:pt idx="15">
                  <c:v>5</c:v>
                </c:pt>
                <c:pt idx="16">
                  <c:v>15</c:v>
                </c:pt>
                <c:pt idx="17">
                  <c:v>14</c:v>
                </c:pt>
                <c:pt idx="18">
                  <c:v>8</c:v>
                </c:pt>
                <c:pt idx="19">
                  <c:v>3</c:v>
                </c:pt>
                <c:pt idx="20">
                  <c:v>16</c:v>
                </c:pt>
                <c:pt idx="21">
                  <c:v>22</c:v>
                </c:pt>
                <c:pt idx="22">
                  <c:v>28</c:v>
                </c:pt>
                <c:pt idx="23">
                  <c:v>29</c:v>
                </c:pt>
                <c:pt idx="24">
                  <c:v>26</c:v>
                </c:pt>
                <c:pt idx="25">
                  <c:v>5</c:v>
                </c:pt>
                <c:pt idx="26">
                  <c:v>1</c:v>
                </c:pt>
                <c:pt idx="27">
                  <c:v>20</c:v>
                </c:pt>
                <c:pt idx="28">
                  <c:v>8</c:v>
                </c:pt>
                <c:pt idx="29">
                  <c:v>11</c:v>
                </c:pt>
                <c:pt idx="30">
                  <c:v>11</c:v>
                </c:pt>
                <c:pt idx="31">
                  <c:v>14</c:v>
                </c:pt>
                <c:pt idx="32">
                  <c:v>37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22</c:v>
                </c:pt>
                <c:pt idx="37">
                  <c:v>21</c:v>
                </c:pt>
              </c:numCache>
            </c:numRef>
          </c:xVal>
          <c:yVal>
            <c:numRef>
              <c:f>'PD_BL Vs PD_FU (4)'!$Q$2:$Q$40</c:f>
              <c:numCache>
                <c:formatCode>General</c:formatCode>
                <c:ptCount val="39"/>
                <c:pt idx="0">
                  <c:v>4</c:v>
                </c:pt>
                <c:pt idx="1">
                  <c:v>2</c:v>
                </c:pt>
                <c:pt idx="2">
                  <c:v>-3</c:v>
                </c:pt>
                <c:pt idx="3">
                  <c:v>1</c:v>
                </c:pt>
                <c:pt idx="4">
                  <c:v>-6</c:v>
                </c:pt>
                <c:pt idx="5">
                  <c:v>-7</c:v>
                </c:pt>
                <c:pt idx="6">
                  <c:v>-5</c:v>
                </c:pt>
                <c:pt idx="7">
                  <c:v>1</c:v>
                </c:pt>
                <c:pt idx="8">
                  <c:v>-1</c:v>
                </c:pt>
                <c:pt idx="9">
                  <c:v>-3</c:v>
                </c:pt>
                <c:pt idx="10">
                  <c:v>3</c:v>
                </c:pt>
                <c:pt idx="11">
                  <c:v>3</c:v>
                </c:pt>
                <c:pt idx="12">
                  <c:v>-4</c:v>
                </c:pt>
                <c:pt idx="13">
                  <c:v>3</c:v>
                </c:pt>
                <c:pt idx="14">
                  <c:v>-4</c:v>
                </c:pt>
                <c:pt idx="15">
                  <c:v>2</c:v>
                </c:pt>
                <c:pt idx="16">
                  <c:v>-4</c:v>
                </c:pt>
                <c:pt idx="17">
                  <c:v>-11</c:v>
                </c:pt>
                <c:pt idx="18">
                  <c:v>-1</c:v>
                </c:pt>
                <c:pt idx="19">
                  <c:v>1</c:v>
                </c:pt>
                <c:pt idx="20">
                  <c:v>-2</c:v>
                </c:pt>
                <c:pt idx="21">
                  <c:v>-6</c:v>
                </c:pt>
                <c:pt idx="22">
                  <c:v>-5</c:v>
                </c:pt>
                <c:pt idx="23">
                  <c:v>-13</c:v>
                </c:pt>
                <c:pt idx="24">
                  <c:v>-14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-6</c:v>
                </c:pt>
                <c:pt idx="30">
                  <c:v>-1</c:v>
                </c:pt>
                <c:pt idx="31">
                  <c:v>-2</c:v>
                </c:pt>
                <c:pt idx="32">
                  <c:v>-2</c:v>
                </c:pt>
                <c:pt idx="33">
                  <c:v>0</c:v>
                </c:pt>
                <c:pt idx="34">
                  <c:v>-3</c:v>
                </c:pt>
                <c:pt idx="35">
                  <c:v>-5</c:v>
                </c:pt>
                <c:pt idx="36">
                  <c:v>4</c:v>
                </c:pt>
                <c:pt idx="37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6-B248-8804-4CB7AB8B3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819855"/>
        <c:axId val="1068821503"/>
      </c:scatterChart>
      <c:valAx>
        <c:axId val="106881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8821503"/>
        <c:crosses val="autoZero"/>
        <c:crossBetween val="midCat"/>
      </c:valAx>
      <c:valAx>
        <c:axId val="106882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881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177342</xdr:colOff>
      <xdr:row>49</xdr:row>
      <xdr:rowOff>40047</xdr:rowOff>
    </xdr:from>
    <xdr:to>
      <xdr:col>6</xdr:col>
      <xdr:colOff>1069776</xdr:colOff>
      <xdr:row>69</xdr:row>
      <xdr:rowOff>125858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75E7B-A0DD-784B-8602-FB625CD94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843233</xdr:colOff>
      <xdr:row>34</xdr:row>
      <xdr:rowOff>78601</xdr:rowOff>
    </xdr:from>
    <xdr:to>
      <xdr:col>34</xdr:col>
      <xdr:colOff>1647567</xdr:colOff>
      <xdr:row>50</xdr:row>
      <xdr:rowOff>5721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D6DBFB-F419-AD40-AB6E-F5F52C4CF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900440</xdr:colOff>
      <xdr:row>13</xdr:row>
      <xdr:rowOff>175853</xdr:rowOff>
    </xdr:from>
    <xdr:to>
      <xdr:col>43</xdr:col>
      <xdr:colOff>783738</xdr:colOff>
      <xdr:row>32</xdr:row>
      <xdr:rowOff>68647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FBE4C5-349E-2244-AEB4-0AAD4DCFA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308345</xdr:colOff>
      <xdr:row>46</xdr:row>
      <xdr:rowOff>175856</xdr:rowOff>
    </xdr:from>
    <xdr:to>
      <xdr:col>64</xdr:col>
      <xdr:colOff>1287160</xdr:colOff>
      <xdr:row>61</xdr:row>
      <xdr:rowOff>137299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367AAC-1FFC-2846-8168-8F3A1F32A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425623</xdr:colOff>
      <xdr:row>5</xdr:row>
      <xdr:rowOff>72883</xdr:rowOff>
    </xdr:from>
    <xdr:to>
      <xdr:col>21</xdr:col>
      <xdr:colOff>844380</xdr:colOff>
      <xdr:row>18</xdr:row>
      <xdr:rowOff>138786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7B0C2-12DA-FB4B-8335-9A66DF6D0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654450</xdr:colOff>
      <xdr:row>0</xdr:row>
      <xdr:rowOff>0</xdr:rowOff>
    </xdr:from>
    <xdr:to>
      <xdr:col>15</xdr:col>
      <xdr:colOff>987396</xdr:colOff>
      <xdr:row>13</xdr:row>
      <xdr:rowOff>43020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029E30-4B71-4D4E-8BBF-E0A80B6D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580081</xdr:colOff>
      <xdr:row>40</xdr:row>
      <xdr:rowOff>95764</xdr:rowOff>
    </xdr:from>
    <xdr:to>
      <xdr:col>20</xdr:col>
      <xdr:colOff>935909</xdr:colOff>
      <xdr:row>53</xdr:row>
      <xdr:rowOff>138784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43997E-3CAE-FE48-BFF2-00939CBD8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425623</xdr:colOff>
      <xdr:row>5</xdr:row>
      <xdr:rowOff>72883</xdr:rowOff>
    </xdr:from>
    <xdr:to>
      <xdr:col>21</xdr:col>
      <xdr:colOff>844380</xdr:colOff>
      <xdr:row>18</xdr:row>
      <xdr:rowOff>138786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7B5ED-751A-904F-AA65-5B8B83199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654450</xdr:colOff>
      <xdr:row>0</xdr:row>
      <xdr:rowOff>0</xdr:rowOff>
    </xdr:from>
    <xdr:to>
      <xdr:col>15</xdr:col>
      <xdr:colOff>987396</xdr:colOff>
      <xdr:row>13</xdr:row>
      <xdr:rowOff>43020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60ED6-0A63-264D-921E-2561BCA3A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580081</xdr:colOff>
      <xdr:row>40</xdr:row>
      <xdr:rowOff>95764</xdr:rowOff>
    </xdr:from>
    <xdr:to>
      <xdr:col>20</xdr:col>
      <xdr:colOff>935909</xdr:colOff>
      <xdr:row>53</xdr:row>
      <xdr:rowOff>138784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4730C5-5B7A-AD4A-9326-00AC9CE9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87"/>
  <sheetViews>
    <sheetView tabSelected="1" zoomScale="75" zoomScaleNormal="75" workbookViewId="0">
      <selection activeCell="F4" sqref="F4"/>
    </sheetView>
  </sheetViews>
  <sheetFormatPr baseColWidth="10" defaultColWidth="8.83203125" defaultRowHeight="15" x14ac:dyDescent="0.2"/>
  <cols>
    <col min="1" max="1" width="10.5" bestFit="1" customWidth="1"/>
    <col min="3" max="3" width="4.5" bestFit="1" customWidth="1"/>
    <col min="4" max="4" width="8.1640625" bestFit="1" customWidth="1"/>
    <col min="5" max="5" width="18.33203125" bestFit="1" customWidth="1"/>
    <col min="6" max="6" width="20.83203125" customWidth="1"/>
    <col min="7" max="7" width="16.5" bestFit="1" customWidth="1"/>
    <col min="8" max="8" width="13.5" bestFit="1" customWidth="1"/>
    <col min="9" max="9" width="4.83203125" bestFit="1" customWidth="1"/>
    <col min="10" max="10" width="7.83203125" style="100" bestFit="1" customWidth="1"/>
    <col min="11" max="11" width="15.5" bestFit="1" customWidth="1"/>
    <col min="12" max="12" width="9.83203125" style="95" bestFit="1" customWidth="1"/>
    <col min="13" max="13" width="7.1640625" bestFit="1" customWidth="1"/>
    <col min="14" max="14" width="11.6640625" bestFit="1" customWidth="1"/>
    <col min="15" max="15" width="14.5" bestFit="1" customWidth="1"/>
    <col min="16" max="17" width="7.6640625" bestFit="1" customWidth="1"/>
    <col min="18" max="18" width="12.5" bestFit="1" customWidth="1"/>
    <col min="19" max="19" width="10.83203125" bestFit="1" customWidth="1"/>
    <col min="20" max="20" width="11.83203125" bestFit="1" customWidth="1"/>
    <col min="21" max="21" width="12" bestFit="1" customWidth="1"/>
    <col min="22" max="22" width="12.5" bestFit="1" customWidth="1"/>
    <col min="23" max="23" width="11" bestFit="1" customWidth="1"/>
    <col min="24" max="24" width="12.33203125" bestFit="1" customWidth="1"/>
    <col min="25" max="25" width="16.6640625" bestFit="1" customWidth="1"/>
    <col min="26" max="26" width="19.6640625" bestFit="1" customWidth="1"/>
    <col min="27" max="27" width="19.5" bestFit="1" customWidth="1"/>
    <col min="28" max="28" width="16.1640625" bestFit="1" customWidth="1"/>
    <col min="29" max="29" width="20.5" bestFit="1" customWidth="1"/>
    <col min="30" max="30" width="15.83203125" bestFit="1" customWidth="1"/>
    <col min="31" max="31" width="15" bestFit="1" customWidth="1"/>
    <col min="35" max="35" width="11.33203125" bestFit="1" customWidth="1"/>
    <col min="36" max="36" width="12.5" bestFit="1" customWidth="1"/>
    <col min="37" max="37" width="17.5" bestFit="1" customWidth="1"/>
    <col min="38" max="38" width="14.33203125" bestFit="1" customWidth="1"/>
    <col min="39" max="39" width="18.33203125" bestFit="1" customWidth="1"/>
    <col min="40" max="40" width="15.83203125" bestFit="1" customWidth="1"/>
    <col min="41" max="41" width="22.6640625" bestFit="1" customWidth="1"/>
    <col min="42" max="42" width="18.5" bestFit="1" customWidth="1"/>
    <col min="43" max="43" width="24.5" bestFit="1" customWidth="1"/>
    <col min="44" max="44" width="22.5" bestFit="1" customWidth="1"/>
    <col min="45" max="45" width="11.1640625" bestFit="1" customWidth="1"/>
    <col min="46" max="46" width="17.6640625" bestFit="1" customWidth="1"/>
    <col min="47" max="47" width="17.5" bestFit="1" customWidth="1"/>
    <col min="48" max="48" width="23.5" bestFit="1" customWidth="1"/>
    <col min="49" max="49" width="27.1640625" bestFit="1" customWidth="1"/>
    <col min="50" max="50" width="9.6640625" bestFit="1" customWidth="1"/>
    <col min="51" max="51" width="26.33203125" bestFit="1" customWidth="1"/>
    <col min="52" max="52" width="23.33203125" bestFit="1" customWidth="1"/>
    <col min="53" max="53" width="21.5" bestFit="1" customWidth="1"/>
    <col min="54" max="54" width="26.33203125" bestFit="1" customWidth="1"/>
    <col min="55" max="55" width="14.5" bestFit="1" customWidth="1"/>
    <col min="56" max="56" width="14.1640625" bestFit="1" customWidth="1"/>
    <col min="57" max="57" width="15.83203125" bestFit="1" customWidth="1"/>
    <col min="58" max="58" width="14.83203125" bestFit="1" customWidth="1"/>
    <col min="59" max="59" width="20.33203125" bestFit="1" customWidth="1"/>
    <col min="60" max="60" width="24" bestFit="1" customWidth="1"/>
    <col min="61" max="61" width="14.1640625" bestFit="1" customWidth="1"/>
    <col min="62" max="62" width="19.6640625" bestFit="1" customWidth="1"/>
    <col min="63" max="63" width="19.1640625" bestFit="1" customWidth="1"/>
    <col min="64" max="64" width="19.5" bestFit="1" customWidth="1"/>
    <col min="65" max="65" width="18.5" bestFit="1" customWidth="1"/>
    <col min="66" max="66" width="15.83203125" bestFit="1" customWidth="1"/>
    <col min="67" max="67" width="9.1640625" style="17"/>
    <col min="68" max="68" width="10.5" bestFit="1" customWidth="1"/>
    <col min="69" max="69" width="7.5" bestFit="1" customWidth="1"/>
    <col min="70" max="70" width="8.1640625" style="100" bestFit="1" customWidth="1"/>
    <col min="71" max="71" width="23.83203125" customWidth="1"/>
    <col min="72" max="72" width="11" style="95" bestFit="1" customWidth="1"/>
    <col min="73" max="73" width="12" bestFit="1" customWidth="1"/>
    <col min="74" max="74" width="14.6640625" bestFit="1" customWidth="1"/>
    <col min="75" max="76" width="6.6640625" bestFit="1" customWidth="1"/>
    <col min="77" max="77" width="12.83203125" bestFit="1" customWidth="1"/>
    <col min="78" max="78" width="10.83203125" bestFit="1" customWidth="1"/>
    <col min="79" max="79" width="12.1640625" bestFit="1" customWidth="1"/>
    <col min="80" max="80" width="12.33203125" bestFit="1" customWidth="1"/>
    <col min="81" max="81" width="12.5" bestFit="1" customWidth="1"/>
    <col min="82" max="82" width="11.33203125" bestFit="1" customWidth="1"/>
    <col min="83" max="83" width="12.5" bestFit="1" customWidth="1"/>
    <col min="84" max="84" width="17" bestFit="1" customWidth="1"/>
    <col min="85" max="85" width="20" bestFit="1" customWidth="1"/>
    <col min="86" max="86" width="19.6640625" bestFit="1" customWidth="1"/>
    <col min="87" max="87" width="16.5" bestFit="1" customWidth="1"/>
    <col min="88" max="88" width="20.6640625" bestFit="1" customWidth="1"/>
    <col min="89" max="89" width="16.1640625" bestFit="1" customWidth="1"/>
    <col min="90" max="90" width="15.33203125" bestFit="1" customWidth="1"/>
    <col min="94" max="94" width="11.5" bestFit="1" customWidth="1"/>
    <col min="95" max="95" width="12.83203125" bestFit="1" customWidth="1"/>
    <col min="96" max="96" width="17.6640625" bestFit="1" customWidth="1"/>
    <col min="97" max="97" width="14.5" bestFit="1" customWidth="1"/>
    <col min="98" max="98" width="18.5" bestFit="1" customWidth="1"/>
    <col min="99" max="99" width="16.1640625" bestFit="1" customWidth="1"/>
    <col min="100" max="100" width="23" bestFit="1" customWidth="1"/>
    <col min="101" max="101" width="18.6640625" bestFit="1" customWidth="1"/>
    <col min="102" max="102" width="24.83203125" bestFit="1" customWidth="1"/>
    <col min="103" max="103" width="22.83203125" bestFit="1" customWidth="1"/>
    <col min="104" max="104" width="11.5" bestFit="1" customWidth="1"/>
    <col min="105" max="105" width="18" bestFit="1" customWidth="1"/>
    <col min="106" max="106" width="17.83203125" bestFit="1" customWidth="1"/>
    <col min="107" max="107" width="23.6640625" bestFit="1" customWidth="1"/>
    <col min="108" max="108" width="27.5" bestFit="1" customWidth="1"/>
    <col min="109" max="109" width="10" bestFit="1" customWidth="1"/>
    <col min="110" max="110" width="26.5" bestFit="1" customWidth="1"/>
    <col min="111" max="111" width="23.5" bestFit="1" customWidth="1"/>
    <col min="112" max="112" width="21.6640625" bestFit="1" customWidth="1"/>
    <col min="113" max="113" width="26.5" bestFit="1" customWidth="1"/>
    <col min="114" max="114" width="14.83203125" bestFit="1" customWidth="1"/>
    <col min="115" max="115" width="14.5" bestFit="1" customWidth="1"/>
    <col min="116" max="116" width="15.6640625" bestFit="1" customWidth="1"/>
    <col min="117" max="117" width="15.1640625" bestFit="1" customWidth="1"/>
    <col min="118" max="118" width="20.5" bestFit="1" customWidth="1"/>
    <col min="119" max="119" width="24.33203125" bestFit="1" customWidth="1"/>
    <col min="120" max="120" width="14.5" bestFit="1" customWidth="1"/>
    <col min="121" max="122" width="19.5" bestFit="1" customWidth="1"/>
    <col min="123" max="123" width="19.83203125" bestFit="1" customWidth="1"/>
    <col min="124" max="124" width="18.6640625" bestFit="1" customWidth="1"/>
    <col min="125" max="125" width="16.1640625" bestFit="1" customWidth="1"/>
  </cols>
  <sheetData>
    <row r="1" spans="1:125" x14ac:dyDescent="0.2">
      <c r="A1" t="s">
        <v>115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99" t="s">
        <v>6</v>
      </c>
      <c r="I1" t="s">
        <v>7</v>
      </c>
      <c r="J1" s="100" t="s">
        <v>16</v>
      </c>
      <c r="K1" t="s">
        <v>238</v>
      </c>
      <c r="L1" s="95" t="s">
        <v>237</v>
      </c>
      <c r="M1" t="s">
        <v>17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s="99" t="s">
        <v>49</v>
      </c>
      <c r="BB1" t="s">
        <v>50</v>
      </c>
      <c r="BC1" s="99" t="s">
        <v>51</v>
      </c>
      <c r="BD1" t="s">
        <v>52</v>
      </c>
      <c r="BE1" t="s">
        <v>53</v>
      </c>
      <c r="BF1" t="s">
        <v>54</v>
      </c>
      <c r="BG1" s="99" t="s">
        <v>55</v>
      </c>
      <c r="BH1" t="s">
        <v>117</v>
      </c>
      <c r="BI1" s="99" t="s">
        <v>56</v>
      </c>
      <c r="BJ1" t="s">
        <v>57</v>
      </c>
      <c r="BK1" t="s">
        <v>58</v>
      </c>
      <c r="BL1" t="s">
        <v>59</v>
      </c>
      <c r="BM1" t="s">
        <v>60</v>
      </c>
      <c r="BN1" s="99" t="s">
        <v>61</v>
      </c>
      <c r="BP1" t="s">
        <v>115</v>
      </c>
      <c r="BQ1" t="s">
        <v>62</v>
      </c>
      <c r="BR1" s="100" t="s">
        <v>148</v>
      </c>
      <c r="BS1" t="s">
        <v>239</v>
      </c>
      <c r="BT1" s="95" t="s">
        <v>240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68</v>
      </c>
      <c r="CA1" t="s">
        <v>69</v>
      </c>
      <c r="CB1" t="s">
        <v>70</v>
      </c>
      <c r="CC1" t="s">
        <v>71</v>
      </c>
      <c r="CD1" t="s">
        <v>72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116</v>
      </c>
      <c r="DP1" t="s">
        <v>109</v>
      </c>
      <c r="DQ1" t="s">
        <v>110</v>
      </c>
      <c r="DR1" t="s">
        <v>111</v>
      </c>
      <c r="DS1" t="s">
        <v>112</v>
      </c>
      <c r="DT1" t="s">
        <v>113</v>
      </c>
      <c r="DU1" t="s">
        <v>114</v>
      </c>
    </row>
    <row r="2" spans="1:125" x14ac:dyDescent="0.2">
      <c r="A2" s="2">
        <v>1</v>
      </c>
      <c r="B2">
        <v>0</v>
      </c>
      <c r="C2" s="2">
        <v>74</v>
      </c>
      <c r="D2" s="2">
        <v>0</v>
      </c>
      <c r="E2" s="2">
        <v>20</v>
      </c>
      <c r="F2" s="2">
        <v>0</v>
      </c>
      <c r="G2" s="2">
        <v>72</v>
      </c>
      <c r="H2" s="2">
        <v>2</v>
      </c>
      <c r="I2" s="2">
        <v>2</v>
      </c>
      <c r="J2" s="101">
        <v>350</v>
      </c>
      <c r="K2" s="2">
        <v>350</v>
      </c>
      <c r="L2" s="96" t="s">
        <v>165</v>
      </c>
      <c r="M2" s="2">
        <v>2</v>
      </c>
      <c r="N2" s="2">
        <v>26</v>
      </c>
      <c r="O2" s="2">
        <v>5</v>
      </c>
      <c r="P2" s="2">
        <v>4</v>
      </c>
      <c r="Q2" s="1"/>
      <c r="R2" s="2">
        <v>51</v>
      </c>
      <c r="S2" s="2">
        <v>11</v>
      </c>
      <c r="T2" s="2">
        <v>4</v>
      </c>
      <c r="U2" s="2">
        <v>36</v>
      </c>
      <c r="V2" s="2">
        <v>0</v>
      </c>
      <c r="W2" s="4"/>
      <c r="X2" s="4"/>
      <c r="Y2" s="4"/>
      <c r="Z2" s="4"/>
      <c r="AA2" s="4"/>
      <c r="AB2" s="4"/>
      <c r="AC2" s="4"/>
      <c r="AD2" s="4"/>
      <c r="AE2" s="1"/>
      <c r="AF2" s="2">
        <v>8.41</v>
      </c>
      <c r="AG2" s="2">
        <v>9.69</v>
      </c>
      <c r="AH2" s="2">
        <v>6.62</v>
      </c>
      <c r="AI2">
        <f>AG2-AF2</f>
        <v>1.2799999999999994</v>
      </c>
      <c r="AJ2" s="2">
        <v>8</v>
      </c>
      <c r="AK2" s="2">
        <v>1</v>
      </c>
      <c r="AL2" s="2">
        <v>0</v>
      </c>
      <c r="AM2" s="2">
        <v>2</v>
      </c>
      <c r="AN2" s="2">
        <v>0</v>
      </c>
      <c r="AO2" s="2">
        <v>0</v>
      </c>
      <c r="AP2" s="2">
        <v>2</v>
      </c>
      <c r="AQ2" s="2">
        <v>0</v>
      </c>
      <c r="AR2" s="2">
        <v>3</v>
      </c>
      <c r="AS2" s="2">
        <v>0</v>
      </c>
      <c r="AT2" s="2">
        <v>0</v>
      </c>
      <c r="AU2" s="2"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2">
        <v>16</v>
      </c>
      <c r="BJ2" s="2">
        <v>0</v>
      </c>
      <c r="BK2" s="2">
        <v>0</v>
      </c>
      <c r="BL2" s="2">
        <v>0</v>
      </c>
      <c r="BM2" s="2">
        <v>0</v>
      </c>
      <c r="BN2" s="2">
        <v>34</v>
      </c>
      <c r="BP2" s="2">
        <v>1</v>
      </c>
      <c r="BQ2" s="2">
        <v>2</v>
      </c>
      <c r="BR2" s="101">
        <v>350</v>
      </c>
      <c r="BS2" s="2">
        <v>350</v>
      </c>
      <c r="BT2" s="96" t="s">
        <v>166</v>
      </c>
      <c r="BU2" s="2">
        <v>28</v>
      </c>
      <c r="BV2" s="2">
        <v>4</v>
      </c>
      <c r="BW2" s="2">
        <v>0</v>
      </c>
      <c r="BY2" s="2">
        <v>55</v>
      </c>
      <c r="BZ2" s="2">
        <v>10</v>
      </c>
      <c r="CA2" s="2">
        <v>3</v>
      </c>
      <c r="CB2" s="2">
        <v>35</v>
      </c>
      <c r="CC2" s="2">
        <v>7</v>
      </c>
      <c r="CD2" s="1"/>
      <c r="CE2" s="1"/>
      <c r="CF2" s="1"/>
      <c r="CG2" s="1"/>
      <c r="CH2" s="1"/>
      <c r="CI2" s="1"/>
      <c r="CJ2" s="1"/>
      <c r="CK2" s="1"/>
      <c r="CL2" s="1"/>
      <c r="CM2" s="2">
        <v>7.75</v>
      </c>
      <c r="CN2" s="2">
        <v>8.32</v>
      </c>
      <c r="CO2" s="2">
        <v>5.92</v>
      </c>
      <c r="CP2">
        <f>CN2-CM2</f>
        <v>0.57000000000000028</v>
      </c>
      <c r="CQ2" s="2">
        <v>7</v>
      </c>
      <c r="CR2" s="2">
        <v>2</v>
      </c>
      <c r="CS2" s="2">
        <v>0</v>
      </c>
      <c r="CT2" s="2">
        <v>1</v>
      </c>
      <c r="CU2" s="2">
        <v>1</v>
      </c>
      <c r="CV2" s="2">
        <v>0</v>
      </c>
      <c r="CW2" s="2">
        <v>2</v>
      </c>
      <c r="CX2" s="2">
        <v>0</v>
      </c>
      <c r="CY2" s="2">
        <v>1</v>
      </c>
      <c r="CZ2" s="2">
        <v>7</v>
      </c>
      <c r="DA2" s="2">
        <v>4</v>
      </c>
      <c r="DB2" s="2">
        <v>3</v>
      </c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2">
        <v>16</v>
      </c>
      <c r="DQ2" s="2">
        <v>0</v>
      </c>
      <c r="DR2" s="2">
        <v>0</v>
      </c>
      <c r="DS2" s="2">
        <v>0</v>
      </c>
      <c r="DT2" s="2">
        <v>0</v>
      </c>
      <c r="DU2" s="2">
        <v>34</v>
      </c>
    </row>
    <row r="3" spans="1:125" s="100" customFormat="1" x14ac:dyDescent="0.2">
      <c r="A3" s="101">
        <v>2</v>
      </c>
      <c r="B3" s="100">
        <v>0</v>
      </c>
      <c r="C3" s="101">
        <v>62</v>
      </c>
      <c r="D3" s="101">
        <v>0</v>
      </c>
      <c r="E3" s="101">
        <v>19</v>
      </c>
      <c r="F3" s="101">
        <v>1</v>
      </c>
      <c r="G3" s="101">
        <v>45</v>
      </c>
      <c r="H3" s="101">
        <v>17</v>
      </c>
      <c r="I3" s="101">
        <v>2</v>
      </c>
      <c r="J3" s="101">
        <v>1623</v>
      </c>
      <c r="K3" s="101">
        <v>895</v>
      </c>
      <c r="L3" s="103" t="s">
        <v>167</v>
      </c>
      <c r="M3" s="101">
        <v>2</v>
      </c>
      <c r="N3" s="101">
        <v>30</v>
      </c>
      <c r="O3" s="101">
        <v>5</v>
      </c>
      <c r="P3" s="101">
        <v>14</v>
      </c>
      <c r="Q3" s="104"/>
      <c r="R3" s="101">
        <v>79</v>
      </c>
      <c r="S3" s="101">
        <v>17</v>
      </c>
      <c r="T3" s="101">
        <v>13</v>
      </c>
      <c r="U3" s="101">
        <v>41</v>
      </c>
      <c r="V3" s="101">
        <v>8</v>
      </c>
      <c r="W3" s="104"/>
      <c r="X3" s="104"/>
      <c r="Y3" s="104"/>
      <c r="Z3" s="104"/>
      <c r="AA3" s="104"/>
      <c r="AB3" s="104"/>
      <c r="AC3" s="104"/>
      <c r="AD3" s="104"/>
      <c r="AE3" s="104"/>
      <c r="AF3" s="101">
        <v>8.7200000000000006</v>
      </c>
      <c r="AG3" s="101">
        <v>8.6300000000000008</v>
      </c>
      <c r="AH3" s="101">
        <v>6.31</v>
      </c>
      <c r="AI3" s="100">
        <f t="shared" ref="AI3:AI40" si="0">AG3-AF3</f>
        <v>-8.9999999999999858E-2</v>
      </c>
      <c r="AJ3" s="101">
        <v>29</v>
      </c>
      <c r="AK3" s="101">
        <v>7</v>
      </c>
      <c r="AL3" s="101">
        <v>6</v>
      </c>
      <c r="AM3" s="101">
        <v>4</v>
      </c>
      <c r="AN3" s="101">
        <v>2</v>
      </c>
      <c r="AO3" s="101">
        <v>1</v>
      </c>
      <c r="AP3" s="101">
        <v>2</v>
      </c>
      <c r="AQ3" s="101">
        <v>3</v>
      </c>
      <c r="AR3" s="101">
        <v>4</v>
      </c>
      <c r="AS3" s="101">
        <v>0</v>
      </c>
      <c r="AT3" s="101">
        <v>0</v>
      </c>
      <c r="AU3" s="101">
        <v>0</v>
      </c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1">
        <v>14</v>
      </c>
      <c r="BJ3" s="101">
        <v>1</v>
      </c>
      <c r="BK3" s="101">
        <v>0</v>
      </c>
      <c r="BL3" s="101">
        <v>0</v>
      </c>
      <c r="BM3" s="101">
        <v>0</v>
      </c>
      <c r="BN3" s="101">
        <v>31.5</v>
      </c>
      <c r="BO3" s="102"/>
      <c r="BP3" s="101">
        <v>2</v>
      </c>
      <c r="BQ3" s="101">
        <v>2</v>
      </c>
      <c r="BR3" s="101" t="s">
        <v>168</v>
      </c>
      <c r="BS3" s="101">
        <v>895</v>
      </c>
      <c r="BT3" s="103" t="s">
        <v>166</v>
      </c>
      <c r="BU3" s="101">
        <v>29</v>
      </c>
      <c r="BV3" s="101">
        <v>5</v>
      </c>
      <c r="BW3" s="101">
        <v>10</v>
      </c>
      <c r="BY3" s="101">
        <v>69</v>
      </c>
      <c r="BZ3" s="101">
        <v>13</v>
      </c>
      <c r="CA3" s="101">
        <v>15</v>
      </c>
      <c r="CB3" s="101">
        <v>34</v>
      </c>
      <c r="CC3" s="101">
        <v>7</v>
      </c>
      <c r="CD3" s="104"/>
      <c r="CE3" s="104"/>
      <c r="CF3" s="104"/>
      <c r="CG3" s="104"/>
      <c r="CH3" s="104"/>
      <c r="CI3" s="104"/>
      <c r="CJ3" s="104"/>
      <c r="CK3" s="104"/>
      <c r="CL3" s="104"/>
      <c r="CM3" s="101">
        <v>8.09</v>
      </c>
      <c r="CN3" s="101">
        <v>6.78</v>
      </c>
      <c r="CO3" s="101">
        <v>5.69</v>
      </c>
      <c r="CP3" s="100">
        <f t="shared" ref="CP3:CP40" si="1">CN3-CM3</f>
        <v>-1.3099999999999996</v>
      </c>
      <c r="CQ3" s="101">
        <v>40</v>
      </c>
      <c r="CR3" s="101">
        <v>12</v>
      </c>
      <c r="CS3" s="101">
        <v>7</v>
      </c>
      <c r="CT3" s="101">
        <v>7</v>
      </c>
      <c r="CU3" s="101">
        <v>4</v>
      </c>
      <c r="CV3" s="101">
        <v>3</v>
      </c>
      <c r="CW3" s="101">
        <v>2</v>
      </c>
      <c r="CX3" s="101">
        <v>1</v>
      </c>
      <c r="CY3" s="101">
        <v>4</v>
      </c>
      <c r="CZ3" s="101">
        <v>0</v>
      </c>
      <c r="DA3" s="101">
        <v>0</v>
      </c>
      <c r="DB3" s="101">
        <v>0</v>
      </c>
      <c r="DC3" s="104"/>
      <c r="DD3" s="104"/>
      <c r="DE3" s="104"/>
      <c r="DF3" s="104"/>
      <c r="DG3" s="104"/>
      <c r="DH3" s="104"/>
      <c r="DI3" s="104"/>
      <c r="DJ3" s="104"/>
      <c r="DK3" s="104"/>
      <c r="DL3" s="104"/>
      <c r="DM3" s="104"/>
      <c r="DN3" s="104"/>
      <c r="DO3" s="104"/>
      <c r="DP3" s="101">
        <v>14</v>
      </c>
      <c r="DQ3" s="101">
        <v>2</v>
      </c>
      <c r="DR3" s="101">
        <v>0</v>
      </c>
      <c r="DS3" s="101">
        <v>0</v>
      </c>
      <c r="DT3" s="101">
        <v>0</v>
      </c>
      <c r="DU3" s="101">
        <v>29</v>
      </c>
    </row>
    <row r="4" spans="1:125" x14ac:dyDescent="0.2">
      <c r="A4" s="2">
        <v>4</v>
      </c>
      <c r="B4">
        <v>0</v>
      </c>
      <c r="C4" s="2">
        <v>65</v>
      </c>
      <c r="D4" s="2">
        <v>0</v>
      </c>
      <c r="E4" s="2">
        <v>18</v>
      </c>
      <c r="F4" s="2">
        <v>0</v>
      </c>
      <c r="G4" s="2">
        <v>53</v>
      </c>
      <c r="H4" s="2">
        <v>12</v>
      </c>
      <c r="I4" s="2">
        <v>1</v>
      </c>
      <c r="J4" s="101">
        <v>275</v>
      </c>
      <c r="K4" s="2">
        <v>1100</v>
      </c>
      <c r="L4" s="96" t="s">
        <v>151</v>
      </c>
      <c r="M4" s="2">
        <v>3</v>
      </c>
      <c r="N4" s="2">
        <v>29</v>
      </c>
      <c r="O4" s="2">
        <v>5</v>
      </c>
      <c r="P4" s="2">
        <v>2</v>
      </c>
      <c r="Q4" s="1"/>
      <c r="R4" s="2">
        <v>78</v>
      </c>
      <c r="S4" s="2">
        <v>14</v>
      </c>
      <c r="T4" s="2">
        <v>13</v>
      </c>
      <c r="U4" s="2">
        <v>42</v>
      </c>
      <c r="V4" s="2">
        <v>9</v>
      </c>
      <c r="W4" s="4"/>
      <c r="X4" s="4"/>
      <c r="Y4" s="4"/>
      <c r="Z4" s="4"/>
      <c r="AA4" s="4"/>
      <c r="AB4" s="4"/>
      <c r="AC4" s="4"/>
      <c r="AD4" s="4"/>
      <c r="AE4" s="1"/>
      <c r="AF4" s="2">
        <v>9.93</v>
      </c>
      <c r="AG4" s="2">
        <v>12.97</v>
      </c>
      <c r="AH4" s="2">
        <v>7.78</v>
      </c>
      <c r="AI4">
        <f t="shared" si="0"/>
        <v>3.0400000000000009</v>
      </c>
      <c r="AJ4" s="2">
        <v>29</v>
      </c>
      <c r="AK4" s="2">
        <v>16</v>
      </c>
      <c r="AL4" s="2">
        <v>4</v>
      </c>
      <c r="AM4" s="2">
        <v>3</v>
      </c>
      <c r="AN4" s="2">
        <v>0</v>
      </c>
      <c r="AO4" s="2">
        <v>0</v>
      </c>
      <c r="AP4" s="2">
        <v>3</v>
      </c>
      <c r="AQ4" s="2">
        <v>0</v>
      </c>
      <c r="AR4" s="2">
        <v>3</v>
      </c>
      <c r="AS4" s="2">
        <v>3</v>
      </c>
      <c r="AT4" s="2">
        <v>3</v>
      </c>
      <c r="AU4" s="2">
        <v>0</v>
      </c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2">
        <v>14</v>
      </c>
      <c r="BJ4" s="2">
        <v>2</v>
      </c>
      <c r="BK4" s="2">
        <v>0</v>
      </c>
      <c r="BL4" s="2">
        <v>0</v>
      </c>
      <c r="BM4" s="2">
        <v>0</v>
      </c>
      <c r="BN4" s="2">
        <v>30</v>
      </c>
      <c r="BP4" s="2">
        <v>4</v>
      </c>
      <c r="BQ4" s="2">
        <v>3</v>
      </c>
      <c r="BR4" s="101" t="s">
        <v>168</v>
      </c>
      <c r="BS4" s="2">
        <v>1100</v>
      </c>
      <c r="BT4" s="96" t="s">
        <v>169</v>
      </c>
      <c r="BU4" s="2">
        <v>30</v>
      </c>
      <c r="BV4" s="2">
        <v>5</v>
      </c>
      <c r="BW4" s="2">
        <v>3</v>
      </c>
      <c r="BY4" s="2">
        <v>62</v>
      </c>
      <c r="BZ4" s="2">
        <v>9</v>
      </c>
      <c r="CA4" s="2">
        <v>12</v>
      </c>
      <c r="CB4" s="2">
        <v>31</v>
      </c>
      <c r="CC4" s="2">
        <v>10</v>
      </c>
      <c r="CD4" s="1"/>
      <c r="CE4" s="1"/>
      <c r="CF4" s="1"/>
      <c r="CG4" s="1"/>
      <c r="CH4" s="1"/>
      <c r="CI4" s="1"/>
      <c r="CJ4" s="1"/>
      <c r="CK4" s="1"/>
      <c r="CL4" s="1"/>
      <c r="CM4" s="2">
        <v>11.78</v>
      </c>
      <c r="CN4" s="2">
        <v>14.65</v>
      </c>
      <c r="CO4" s="2">
        <v>9.2799999999999994</v>
      </c>
      <c r="CP4">
        <f t="shared" si="1"/>
        <v>2.870000000000001</v>
      </c>
      <c r="CQ4" s="2">
        <v>33</v>
      </c>
      <c r="CR4" s="2">
        <v>15</v>
      </c>
      <c r="CS4" s="2">
        <v>3</v>
      </c>
      <c r="CT4" s="2">
        <v>2</v>
      </c>
      <c r="CU4" s="2">
        <v>3</v>
      </c>
      <c r="CV4" s="2">
        <v>3</v>
      </c>
      <c r="CW4" s="2">
        <v>2</v>
      </c>
      <c r="CX4" s="2">
        <v>0</v>
      </c>
      <c r="CY4" s="2">
        <v>5</v>
      </c>
      <c r="CZ4" s="2">
        <v>2</v>
      </c>
      <c r="DA4" s="2">
        <v>2</v>
      </c>
      <c r="DB4" s="2">
        <v>0</v>
      </c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2">
        <v>16</v>
      </c>
      <c r="DQ4" s="2">
        <v>0</v>
      </c>
      <c r="DR4" s="2">
        <v>0</v>
      </c>
      <c r="DS4" s="2">
        <v>0</v>
      </c>
      <c r="DT4" s="2">
        <v>0</v>
      </c>
      <c r="DU4" s="2">
        <v>31.5</v>
      </c>
    </row>
    <row r="5" spans="1:125" x14ac:dyDescent="0.2">
      <c r="A5" s="2">
        <v>5</v>
      </c>
      <c r="B5">
        <v>0</v>
      </c>
      <c r="C5" s="2">
        <v>70</v>
      </c>
      <c r="D5" s="2">
        <v>0</v>
      </c>
      <c r="E5" s="2">
        <v>16</v>
      </c>
      <c r="F5" s="2">
        <v>0</v>
      </c>
      <c r="G5" s="2">
        <v>64</v>
      </c>
      <c r="H5" s="2">
        <v>6</v>
      </c>
      <c r="I5" s="2">
        <v>0</v>
      </c>
      <c r="J5" s="101">
        <v>250</v>
      </c>
      <c r="K5" s="2">
        <v>250</v>
      </c>
      <c r="L5" s="96" t="s">
        <v>151</v>
      </c>
      <c r="M5" s="2">
        <v>3</v>
      </c>
      <c r="N5" s="2">
        <v>26</v>
      </c>
      <c r="O5" s="2">
        <v>4</v>
      </c>
      <c r="P5" s="2">
        <v>7</v>
      </c>
      <c r="Q5" s="1"/>
      <c r="R5" s="2">
        <v>87</v>
      </c>
      <c r="S5" s="2">
        <v>26</v>
      </c>
      <c r="T5" s="2">
        <v>19</v>
      </c>
      <c r="U5" s="2">
        <v>33</v>
      </c>
      <c r="V5" s="2">
        <v>9</v>
      </c>
      <c r="W5" s="4"/>
      <c r="X5" s="4"/>
      <c r="Y5" s="4"/>
      <c r="Z5" s="4"/>
      <c r="AA5" s="4"/>
      <c r="AB5" s="4"/>
      <c r="AC5" s="4"/>
      <c r="AD5" s="4"/>
      <c r="AE5" s="1"/>
      <c r="AF5" s="2">
        <v>13.31</v>
      </c>
      <c r="AG5" s="2">
        <v>17.59</v>
      </c>
      <c r="AH5" s="2">
        <v>9.81</v>
      </c>
      <c r="AI5">
        <f t="shared" si="0"/>
        <v>4.2799999999999994</v>
      </c>
      <c r="AJ5" s="2">
        <v>50</v>
      </c>
      <c r="AK5" s="2">
        <v>20</v>
      </c>
      <c r="AL5" s="2">
        <v>4</v>
      </c>
      <c r="AM5" s="2">
        <v>6</v>
      </c>
      <c r="AN5" s="2">
        <v>3</v>
      </c>
      <c r="AO5" s="2">
        <v>0</v>
      </c>
      <c r="AP5" s="2">
        <v>8</v>
      </c>
      <c r="AQ5" s="2">
        <v>1</v>
      </c>
      <c r="AR5" s="2">
        <v>8</v>
      </c>
      <c r="AS5" s="2">
        <v>6</v>
      </c>
      <c r="AT5" s="2">
        <v>3</v>
      </c>
      <c r="AU5" s="2">
        <v>0</v>
      </c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2">
        <v>8</v>
      </c>
      <c r="BJ5" s="2">
        <v>5</v>
      </c>
      <c r="BK5" s="2">
        <v>1</v>
      </c>
      <c r="BL5" s="2">
        <v>2</v>
      </c>
      <c r="BM5" s="2">
        <v>0</v>
      </c>
      <c r="BN5" s="2">
        <v>5.5</v>
      </c>
      <c r="BP5" s="2">
        <v>5</v>
      </c>
      <c r="BQ5" s="2">
        <v>3</v>
      </c>
      <c r="BR5" s="101">
        <v>500</v>
      </c>
      <c r="BS5" s="2">
        <v>500</v>
      </c>
      <c r="BT5" s="96" t="s">
        <v>152</v>
      </c>
      <c r="BU5" s="2">
        <v>22</v>
      </c>
      <c r="BV5" s="2">
        <v>3</v>
      </c>
      <c r="BW5" s="2">
        <v>14</v>
      </c>
      <c r="BY5" s="2">
        <v>84</v>
      </c>
      <c r="BZ5" s="2">
        <v>29</v>
      </c>
      <c r="CA5" s="2">
        <v>20</v>
      </c>
      <c r="CB5" s="2">
        <v>25</v>
      </c>
      <c r="CC5" s="2">
        <v>10</v>
      </c>
      <c r="CD5" s="1"/>
      <c r="CE5" s="1"/>
      <c r="CF5" s="1"/>
      <c r="CG5" s="1"/>
      <c r="CH5" s="1"/>
      <c r="CI5" s="1"/>
      <c r="CJ5" s="1"/>
      <c r="CK5" s="1"/>
      <c r="CL5" s="1"/>
      <c r="CM5" s="2">
        <v>12.65</v>
      </c>
      <c r="CN5" s="2">
        <v>16.600000000000001</v>
      </c>
      <c r="CO5" s="2">
        <v>11</v>
      </c>
      <c r="CP5">
        <f t="shared" si="1"/>
        <v>3.9500000000000011</v>
      </c>
      <c r="CQ5" s="2">
        <v>68</v>
      </c>
      <c r="CR5" s="2">
        <v>23</v>
      </c>
      <c r="CS5" s="2">
        <v>11</v>
      </c>
      <c r="CT5" s="2">
        <v>9</v>
      </c>
      <c r="CU5" s="2">
        <v>3</v>
      </c>
      <c r="CV5" s="2">
        <v>0</v>
      </c>
      <c r="CW5" s="2">
        <v>10</v>
      </c>
      <c r="CX5" s="2">
        <v>3</v>
      </c>
      <c r="CY5" s="2">
        <v>9</v>
      </c>
      <c r="CZ5" s="2">
        <v>15</v>
      </c>
      <c r="DA5" s="2">
        <v>3</v>
      </c>
      <c r="DB5" s="2">
        <v>9</v>
      </c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2">
        <v>9</v>
      </c>
      <c r="DQ5" s="2">
        <v>4</v>
      </c>
      <c r="DR5" s="2">
        <v>2</v>
      </c>
      <c r="DS5" s="2">
        <v>1</v>
      </c>
      <c r="DT5" s="2">
        <v>0</v>
      </c>
      <c r="DU5" s="2">
        <v>17.5</v>
      </c>
    </row>
    <row r="6" spans="1:125" x14ac:dyDescent="0.2">
      <c r="A6" s="2">
        <v>6</v>
      </c>
      <c r="B6">
        <v>0</v>
      </c>
      <c r="C6" s="2">
        <v>54</v>
      </c>
      <c r="D6" s="2">
        <v>1</v>
      </c>
      <c r="E6" s="2">
        <v>13</v>
      </c>
      <c r="F6" s="2">
        <v>0</v>
      </c>
      <c r="G6" s="2">
        <v>52</v>
      </c>
      <c r="H6" s="2">
        <v>2</v>
      </c>
      <c r="I6" s="2">
        <v>1</v>
      </c>
      <c r="J6" s="101">
        <v>300</v>
      </c>
      <c r="K6" s="2">
        <v>300</v>
      </c>
      <c r="L6" s="96" t="s">
        <v>153</v>
      </c>
      <c r="M6" s="2">
        <v>2</v>
      </c>
      <c r="N6" s="2">
        <v>29</v>
      </c>
      <c r="O6" s="2">
        <v>4</v>
      </c>
      <c r="P6" s="2">
        <v>5</v>
      </c>
      <c r="Q6" s="1"/>
      <c r="R6" s="2">
        <v>41</v>
      </c>
      <c r="S6" s="2">
        <v>1</v>
      </c>
      <c r="T6" s="2">
        <v>2</v>
      </c>
      <c r="U6" s="2">
        <v>35</v>
      </c>
      <c r="V6" s="2">
        <v>3</v>
      </c>
      <c r="W6" s="4"/>
      <c r="X6" s="4"/>
      <c r="Y6" s="4"/>
      <c r="Z6" s="4"/>
      <c r="AA6" s="4"/>
      <c r="AB6" s="4"/>
      <c r="AC6" s="4"/>
      <c r="AD6" s="4"/>
      <c r="AE6" s="1"/>
      <c r="AF6" s="2">
        <v>7.68</v>
      </c>
      <c r="AG6" s="2">
        <v>7.5</v>
      </c>
      <c r="AH6" s="2">
        <v>5.53</v>
      </c>
      <c r="AI6">
        <f t="shared" si="0"/>
        <v>-0.17999999999999972</v>
      </c>
      <c r="AJ6" s="2">
        <v>10</v>
      </c>
      <c r="AK6" s="2">
        <v>2</v>
      </c>
      <c r="AL6" s="2">
        <v>3</v>
      </c>
      <c r="AM6" s="2">
        <v>1</v>
      </c>
      <c r="AN6" s="2">
        <v>4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2">
        <v>12</v>
      </c>
      <c r="BJ6" s="2">
        <v>0</v>
      </c>
      <c r="BK6" s="2">
        <v>2</v>
      </c>
      <c r="BL6" s="2">
        <v>2</v>
      </c>
      <c r="BM6" s="2">
        <v>0</v>
      </c>
      <c r="BN6" s="2">
        <v>35</v>
      </c>
      <c r="BP6" s="2">
        <v>6</v>
      </c>
      <c r="BQ6" s="2">
        <v>2</v>
      </c>
      <c r="BR6" s="101">
        <v>300</v>
      </c>
      <c r="BS6" s="2">
        <v>300</v>
      </c>
      <c r="BT6" s="96" t="s">
        <v>152</v>
      </c>
      <c r="BU6" s="2">
        <v>30</v>
      </c>
      <c r="BV6" s="2">
        <v>5</v>
      </c>
      <c r="BW6" s="2">
        <v>2</v>
      </c>
      <c r="BY6" s="2">
        <v>51</v>
      </c>
      <c r="BZ6" s="2">
        <v>1</v>
      </c>
      <c r="CA6" s="2">
        <v>9</v>
      </c>
      <c r="CB6" s="2">
        <v>37</v>
      </c>
      <c r="CC6" s="2">
        <v>4</v>
      </c>
      <c r="CD6" s="1"/>
      <c r="CE6" s="1"/>
      <c r="CF6" s="1"/>
      <c r="CG6" s="1"/>
      <c r="CH6" s="1"/>
      <c r="CI6" s="1"/>
      <c r="CJ6" s="1"/>
      <c r="CK6" s="1"/>
      <c r="CL6" s="1"/>
      <c r="CM6" s="2">
        <v>8.31</v>
      </c>
      <c r="CN6" s="2">
        <v>8.41</v>
      </c>
      <c r="CO6" s="2">
        <v>6.41</v>
      </c>
      <c r="CP6">
        <f t="shared" si="1"/>
        <v>9.9999999999999645E-2</v>
      </c>
      <c r="CQ6" s="2">
        <v>9</v>
      </c>
      <c r="CR6" s="2">
        <v>0</v>
      </c>
      <c r="CS6" s="2">
        <v>1</v>
      </c>
      <c r="CT6" s="2">
        <v>1</v>
      </c>
      <c r="CU6" s="2">
        <v>4</v>
      </c>
      <c r="CV6" s="2">
        <v>0</v>
      </c>
      <c r="CW6" s="2">
        <v>1</v>
      </c>
      <c r="CX6" s="2">
        <v>0</v>
      </c>
      <c r="CY6" s="2">
        <v>2</v>
      </c>
      <c r="CZ6" s="2">
        <v>2</v>
      </c>
      <c r="DA6" s="2">
        <v>2</v>
      </c>
      <c r="DB6" s="2">
        <v>0</v>
      </c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2">
        <v>14</v>
      </c>
      <c r="DQ6" s="2">
        <v>1</v>
      </c>
      <c r="DR6" s="2">
        <v>1</v>
      </c>
      <c r="DS6" s="2">
        <v>0</v>
      </c>
      <c r="DT6" s="2">
        <v>0</v>
      </c>
      <c r="DU6" s="2">
        <v>34</v>
      </c>
    </row>
    <row r="7" spans="1:125" x14ac:dyDescent="0.2">
      <c r="A7" s="2">
        <v>7</v>
      </c>
      <c r="B7">
        <v>0</v>
      </c>
      <c r="C7" s="2">
        <v>76</v>
      </c>
      <c r="D7" s="2">
        <v>0</v>
      </c>
      <c r="E7" s="2">
        <v>14</v>
      </c>
      <c r="F7" s="2">
        <v>0</v>
      </c>
      <c r="G7" s="2">
        <v>63</v>
      </c>
      <c r="H7" s="2">
        <v>13</v>
      </c>
      <c r="I7" s="2">
        <v>1</v>
      </c>
      <c r="J7" s="101">
        <v>1043</v>
      </c>
      <c r="K7" s="2">
        <v>1043</v>
      </c>
      <c r="L7" s="96" t="s">
        <v>149</v>
      </c>
      <c r="M7" s="2">
        <v>2</v>
      </c>
      <c r="N7" s="2">
        <v>26</v>
      </c>
      <c r="O7" s="2">
        <v>4</v>
      </c>
      <c r="P7" s="2">
        <v>8</v>
      </c>
      <c r="Q7" s="1"/>
      <c r="R7" s="2">
        <v>77</v>
      </c>
      <c r="S7" s="2">
        <v>20</v>
      </c>
      <c r="T7" s="2">
        <v>16</v>
      </c>
      <c r="U7" s="2">
        <v>29</v>
      </c>
      <c r="V7" s="2">
        <v>12</v>
      </c>
      <c r="W7" s="4"/>
      <c r="X7" s="4"/>
      <c r="Y7" s="4"/>
      <c r="Z7" s="4"/>
      <c r="AA7" s="4"/>
      <c r="AB7" s="4"/>
      <c r="AC7" s="4"/>
      <c r="AD7" s="4"/>
      <c r="AE7" s="1"/>
      <c r="AF7" s="2">
        <v>23.5</v>
      </c>
      <c r="AG7" s="2">
        <v>40.909999999999997</v>
      </c>
      <c r="AH7" s="2">
        <v>13.16</v>
      </c>
      <c r="AI7">
        <f t="shared" si="0"/>
        <v>17.409999999999997</v>
      </c>
      <c r="AJ7" s="2">
        <v>44</v>
      </c>
      <c r="AK7" s="2">
        <v>21</v>
      </c>
      <c r="AL7" s="2">
        <v>5</v>
      </c>
      <c r="AM7" s="2">
        <v>4</v>
      </c>
      <c r="AN7" s="2">
        <v>3</v>
      </c>
      <c r="AO7" s="2">
        <v>2</v>
      </c>
      <c r="AP7" s="2">
        <v>3</v>
      </c>
      <c r="AQ7" s="2">
        <v>3</v>
      </c>
      <c r="AR7" s="2">
        <v>3</v>
      </c>
      <c r="AS7" s="2">
        <v>6</v>
      </c>
      <c r="AT7" s="2">
        <v>2</v>
      </c>
      <c r="AU7" s="2">
        <v>2</v>
      </c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2">
        <v>15</v>
      </c>
      <c r="BJ7" s="2">
        <v>1</v>
      </c>
      <c r="BK7" s="2">
        <v>0</v>
      </c>
      <c r="BL7" s="2">
        <v>0</v>
      </c>
      <c r="BM7" s="2">
        <v>0</v>
      </c>
      <c r="BN7" s="2">
        <v>31</v>
      </c>
      <c r="BP7" s="2">
        <v>7</v>
      </c>
      <c r="BQ7" s="2">
        <v>3</v>
      </c>
      <c r="BR7" s="101">
        <v>775</v>
      </c>
      <c r="BS7" s="2">
        <v>775</v>
      </c>
      <c r="BT7" s="96" t="s">
        <v>150</v>
      </c>
      <c r="BU7" s="2">
        <v>28</v>
      </c>
      <c r="BV7" s="2">
        <v>5</v>
      </c>
      <c r="BW7" s="2">
        <v>14</v>
      </c>
      <c r="BY7" s="2">
        <v>76</v>
      </c>
      <c r="BZ7" s="2">
        <v>24</v>
      </c>
      <c r="CA7" s="2">
        <v>16</v>
      </c>
      <c r="CB7" s="2">
        <v>27</v>
      </c>
      <c r="CC7" s="2">
        <v>9</v>
      </c>
      <c r="CD7" s="1"/>
      <c r="CE7" s="1"/>
      <c r="CF7" s="1"/>
      <c r="CG7" s="1"/>
      <c r="CH7" s="1"/>
      <c r="CI7" s="1"/>
      <c r="CJ7" s="1"/>
      <c r="CK7" s="1"/>
      <c r="CL7" s="1"/>
      <c r="CM7" s="2">
        <v>16.899999999999999</v>
      </c>
      <c r="CN7" s="2">
        <v>21.3</v>
      </c>
      <c r="CO7" s="2">
        <v>10.94</v>
      </c>
      <c r="CP7">
        <f t="shared" si="1"/>
        <v>4.4000000000000021</v>
      </c>
      <c r="CQ7" s="2">
        <v>49</v>
      </c>
      <c r="CR7" s="2">
        <v>21</v>
      </c>
      <c r="CS7" s="2">
        <v>6</v>
      </c>
      <c r="CT7" s="2">
        <v>5</v>
      </c>
      <c r="CU7" s="2">
        <v>2</v>
      </c>
      <c r="CV7" s="2">
        <v>4</v>
      </c>
      <c r="CW7" s="2">
        <v>3</v>
      </c>
      <c r="CX7" s="2">
        <v>3</v>
      </c>
      <c r="CY7" s="2">
        <v>5</v>
      </c>
      <c r="CZ7" s="2">
        <v>6</v>
      </c>
      <c r="DA7" s="2">
        <v>3</v>
      </c>
      <c r="DB7" s="2">
        <v>3</v>
      </c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2">
        <v>16</v>
      </c>
      <c r="DQ7" s="2">
        <v>0</v>
      </c>
      <c r="DR7" s="2">
        <v>0</v>
      </c>
      <c r="DS7" s="2">
        <v>0</v>
      </c>
      <c r="DT7" s="2">
        <v>0</v>
      </c>
      <c r="DU7" s="2">
        <v>32</v>
      </c>
    </row>
    <row r="8" spans="1:125" x14ac:dyDescent="0.2">
      <c r="A8" s="2">
        <v>8</v>
      </c>
      <c r="B8">
        <v>0</v>
      </c>
      <c r="C8" s="2">
        <v>75</v>
      </c>
      <c r="D8" s="2">
        <v>1</v>
      </c>
      <c r="E8" s="2">
        <v>18</v>
      </c>
      <c r="F8" s="2">
        <v>0</v>
      </c>
      <c r="G8" s="2">
        <v>72</v>
      </c>
      <c r="H8" s="2">
        <v>3</v>
      </c>
      <c r="I8" s="2">
        <v>0</v>
      </c>
      <c r="J8" s="101">
        <v>100</v>
      </c>
      <c r="K8" s="2">
        <v>100</v>
      </c>
      <c r="L8" s="96" t="s">
        <v>149</v>
      </c>
      <c r="M8" s="2">
        <v>2</v>
      </c>
      <c r="N8" s="2">
        <v>28</v>
      </c>
      <c r="O8" s="2">
        <v>4</v>
      </c>
      <c r="P8" s="2">
        <v>4</v>
      </c>
      <c r="Q8" s="1"/>
      <c r="R8" s="2">
        <v>60</v>
      </c>
      <c r="S8" s="2">
        <v>5</v>
      </c>
      <c r="T8" s="2">
        <v>9</v>
      </c>
      <c r="U8" s="2">
        <v>46</v>
      </c>
      <c r="V8" s="2">
        <v>0</v>
      </c>
      <c r="W8" s="4"/>
      <c r="X8" s="4"/>
      <c r="Y8" s="4"/>
      <c r="Z8" s="4"/>
      <c r="AA8" s="4"/>
      <c r="AB8" s="4"/>
      <c r="AC8" s="4"/>
      <c r="AD8" s="4"/>
      <c r="AE8" s="1"/>
      <c r="AF8" s="2">
        <v>8</v>
      </c>
      <c r="AG8" s="2">
        <v>10.56</v>
      </c>
      <c r="AH8" s="2">
        <v>7.16</v>
      </c>
      <c r="AI8">
        <f t="shared" si="0"/>
        <v>2.5600000000000005</v>
      </c>
      <c r="AJ8" s="2">
        <v>16</v>
      </c>
      <c r="AK8" s="2">
        <v>3</v>
      </c>
      <c r="AL8" s="2">
        <v>9</v>
      </c>
      <c r="AM8" s="2">
        <v>0</v>
      </c>
      <c r="AN8" s="2">
        <v>0</v>
      </c>
      <c r="AO8" s="2">
        <v>0</v>
      </c>
      <c r="AP8" s="2">
        <v>1</v>
      </c>
      <c r="AQ8" s="2">
        <v>3</v>
      </c>
      <c r="AR8" s="2">
        <v>0</v>
      </c>
      <c r="AS8" s="2">
        <v>2</v>
      </c>
      <c r="AT8" s="2">
        <v>2</v>
      </c>
      <c r="AU8" s="2">
        <v>0</v>
      </c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2">
        <v>11</v>
      </c>
      <c r="BJ8" s="2">
        <v>3</v>
      </c>
      <c r="BK8" s="2">
        <v>1</v>
      </c>
      <c r="BL8" s="2">
        <v>1</v>
      </c>
      <c r="BM8" s="2">
        <v>0</v>
      </c>
      <c r="BN8" s="2">
        <v>24</v>
      </c>
      <c r="BP8" s="2">
        <v>8</v>
      </c>
      <c r="BQ8" s="2">
        <v>3</v>
      </c>
      <c r="BR8" s="101">
        <v>100</v>
      </c>
      <c r="BS8" s="2">
        <v>100</v>
      </c>
      <c r="BT8" s="96" t="s">
        <v>150</v>
      </c>
      <c r="BU8" s="2">
        <v>27</v>
      </c>
      <c r="BV8" s="2">
        <v>5</v>
      </c>
      <c r="BW8" s="2">
        <v>5</v>
      </c>
      <c r="BY8" s="2">
        <v>61</v>
      </c>
      <c r="BZ8" s="2">
        <v>5</v>
      </c>
      <c r="CA8" s="2">
        <v>13</v>
      </c>
      <c r="CB8" s="2">
        <v>43</v>
      </c>
      <c r="CC8" s="2">
        <v>0</v>
      </c>
      <c r="CD8" s="1"/>
      <c r="CE8" s="1"/>
      <c r="CF8" s="1"/>
      <c r="CG8" s="1"/>
      <c r="CH8" s="1"/>
      <c r="CI8" s="1"/>
      <c r="CJ8" s="1"/>
      <c r="CK8" s="1"/>
      <c r="CL8" s="1"/>
      <c r="CM8" s="2">
        <v>9.25</v>
      </c>
      <c r="CN8" s="2">
        <v>11.19</v>
      </c>
      <c r="CO8" s="2">
        <v>8.09</v>
      </c>
      <c r="CP8">
        <f t="shared" si="1"/>
        <v>1.9399999999999995</v>
      </c>
      <c r="CQ8" s="2">
        <v>13</v>
      </c>
      <c r="CR8" s="2">
        <v>2</v>
      </c>
      <c r="CS8" s="2">
        <v>5</v>
      </c>
      <c r="CT8" s="2">
        <v>1</v>
      </c>
      <c r="CU8" s="2">
        <v>0</v>
      </c>
      <c r="CV8" s="2">
        <v>0</v>
      </c>
      <c r="CW8" s="2">
        <v>2</v>
      </c>
      <c r="CX8" s="2">
        <v>2</v>
      </c>
      <c r="CY8" s="2">
        <v>1</v>
      </c>
      <c r="CZ8" s="2">
        <v>2</v>
      </c>
      <c r="DA8" s="2">
        <v>2</v>
      </c>
      <c r="DB8" s="2">
        <v>0</v>
      </c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2">
        <v>8</v>
      </c>
      <c r="DQ8" s="2">
        <v>5</v>
      </c>
      <c r="DR8" s="2">
        <v>2</v>
      </c>
      <c r="DS8" s="2">
        <v>1</v>
      </c>
      <c r="DT8" s="2">
        <v>0</v>
      </c>
      <c r="DU8" s="2">
        <v>24.5</v>
      </c>
    </row>
    <row r="9" spans="1:125" x14ac:dyDescent="0.2">
      <c r="A9" s="2">
        <v>14</v>
      </c>
      <c r="B9">
        <v>0</v>
      </c>
      <c r="C9" s="2">
        <v>65</v>
      </c>
      <c r="D9" s="2">
        <v>0</v>
      </c>
      <c r="E9" s="2">
        <v>18</v>
      </c>
      <c r="F9" s="2">
        <v>0</v>
      </c>
      <c r="G9" s="2">
        <v>57</v>
      </c>
      <c r="H9" s="2">
        <v>8</v>
      </c>
      <c r="I9" s="2">
        <v>0</v>
      </c>
      <c r="J9" s="101">
        <v>400</v>
      </c>
      <c r="K9" s="2">
        <v>400</v>
      </c>
      <c r="L9" s="96" t="s">
        <v>158</v>
      </c>
      <c r="M9" s="2">
        <v>2</v>
      </c>
      <c r="N9" s="2">
        <v>27</v>
      </c>
      <c r="O9" s="2">
        <v>4</v>
      </c>
      <c r="P9" s="2">
        <v>7</v>
      </c>
      <c r="Q9" s="1"/>
      <c r="R9" s="2">
        <v>54</v>
      </c>
      <c r="S9" s="2">
        <v>16</v>
      </c>
      <c r="T9" s="2">
        <v>12</v>
      </c>
      <c r="U9" s="2">
        <v>26</v>
      </c>
      <c r="V9" s="2">
        <v>0</v>
      </c>
      <c r="W9" s="2">
        <v>36</v>
      </c>
      <c r="X9" s="2">
        <v>17</v>
      </c>
      <c r="Y9" s="2">
        <v>17</v>
      </c>
      <c r="Z9" s="2">
        <v>2</v>
      </c>
      <c r="AA9" s="2">
        <v>34</v>
      </c>
      <c r="AB9" s="2">
        <v>35</v>
      </c>
      <c r="AC9" s="2">
        <v>18</v>
      </c>
      <c r="AD9" s="2">
        <v>14</v>
      </c>
      <c r="AE9" s="2">
        <v>16</v>
      </c>
      <c r="AF9" s="2">
        <v>9.73</v>
      </c>
      <c r="AG9" s="2">
        <v>9.68</v>
      </c>
      <c r="AH9" s="2">
        <v>9.24</v>
      </c>
      <c r="AI9">
        <f t="shared" si="0"/>
        <v>-5.0000000000000711E-2</v>
      </c>
      <c r="AJ9" s="2">
        <v>27</v>
      </c>
      <c r="AK9" s="2">
        <v>3</v>
      </c>
      <c r="AL9" s="2">
        <v>5</v>
      </c>
      <c r="AM9" s="2">
        <v>5</v>
      </c>
      <c r="AN9" s="2">
        <v>0</v>
      </c>
      <c r="AO9" s="2">
        <v>0</v>
      </c>
      <c r="AP9" s="2">
        <v>6</v>
      </c>
      <c r="AQ9" s="2">
        <v>2</v>
      </c>
      <c r="AR9" s="2">
        <v>6</v>
      </c>
      <c r="AS9" s="2">
        <v>5</v>
      </c>
      <c r="AT9" s="2">
        <v>3</v>
      </c>
      <c r="AU9" s="2">
        <v>2</v>
      </c>
      <c r="AV9" s="1"/>
      <c r="AW9" s="1"/>
      <c r="AX9" s="1"/>
      <c r="AY9" s="1"/>
      <c r="AZ9" s="1"/>
      <c r="BA9" s="2">
        <v>112</v>
      </c>
      <c r="BB9" s="2">
        <v>200</v>
      </c>
      <c r="BC9" s="5">
        <v>1570.9565217391305</v>
      </c>
      <c r="BD9" s="5">
        <v>1170.4000000000001</v>
      </c>
      <c r="BE9" s="5">
        <v>1137.8333333333333</v>
      </c>
      <c r="BF9" s="2">
        <v>5</v>
      </c>
      <c r="BG9" s="11">
        <v>1358.4166666666667</v>
      </c>
      <c r="BH9" s="2">
        <v>447.74</v>
      </c>
      <c r="BI9" s="2">
        <v>15</v>
      </c>
      <c r="BJ9" s="2">
        <v>0</v>
      </c>
      <c r="BK9" s="2">
        <v>1</v>
      </c>
      <c r="BL9" s="2">
        <v>0</v>
      </c>
      <c r="BM9" s="2">
        <v>0</v>
      </c>
      <c r="BN9" s="2">
        <v>18</v>
      </c>
      <c r="BP9" s="2">
        <v>14</v>
      </c>
      <c r="BQ9" s="2">
        <v>2</v>
      </c>
      <c r="BR9" s="101">
        <v>500</v>
      </c>
      <c r="BS9" s="2">
        <v>500</v>
      </c>
      <c r="BT9" s="96" t="s">
        <v>159</v>
      </c>
      <c r="BU9" s="2">
        <v>27</v>
      </c>
      <c r="BV9" s="2">
        <v>4</v>
      </c>
      <c r="BW9" s="2">
        <v>2</v>
      </c>
      <c r="BY9" s="2">
        <v>30</v>
      </c>
      <c r="BZ9" s="2">
        <v>9</v>
      </c>
      <c r="CA9" s="2">
        <v>6</v>
      </c>
      <c r="CB9" s="2">
        <v>14</v>
      </c>
      <c r="CC9" s="2">
        <v>1</v>
      </c>
      <c r="CD9" s="2">
        <v>27</v>
      </c>
      <c r="CE9" s="2">
        <v>12</v>
      </c>
      <c r="CF9" s="2">
        <v>13</v>
      </c>
      <c r="CG9" s="2">
        <v>2</v>
      </c>
      <c r="CH9" s="2">
        <v>32</v>
      </c>
      <c r="CI9" s="2">
        <v>30</v>
      </c>
      <c r="CJ9" s="2">
        <v>16</v>
      </c>
      <c r="CK9" s="2">
        <v>16</v>
      </c>
      <c r="CL9" s="2">
        <v>17</v>
      </c>
      <c r="CM9" s="2">
        <v>10.66</v>
      </c>
      <c r="CN9" s="2">
        <v>10.92</v>
      </c>
      <c r="CO9" s="2">
        <v>9.01</v>
      </c>
      <c r="CP9">
        <f t="shared" si="1"/>
        <v>0.25999999999999979</v>
      </c>
      <c r="CQ9" s="2">
        <v>20</v>
      </c>
      <c r="CR9" s="2">
        <v>3</v>
      </c>
      <c r="CS9" s="2">
        <v>3</v>
      </c>
      <c r="CT9" s="2">
        <v>6</v>
      </c>
      <c r="CU9" s="2">
        <v>0</v>
      </c>
      <c r="CV9" s="2">
        <v>2</v>
      </c>
      <c r="CW9" s="2">
        <v>3</v>
      </c>
      <c r="CX9" s="2">
        <v>1</v>
      </c>
      <c r="CY9" s="2">
        <v>2</v>
      </c>
      <c r="CZ9" s="2">
        <v>0</v>
      </c>
      <c r="DA9" s="2">
        <v>0</v>
      </c>
      <c r="DB9" s="2">
        <v>0</v>
      </c>
      <c r="DC9" s="1"/>
      <c r="DD9" s="1"/>
      <c r="DE9" s="1"/>
      <c r="DF9" s="1"/>
      <c r="DG9" s="1"/>
      <c r="DH9" s="2">
        <v>138</v>
      </c>
      <c r="DI9" s="2">
        <v>105</v>
      </c>
      <c r="DJ9" s="5">
        <v>1470.3333333333333</v>
      </c>
      <c r="DK9" s="5">
        <v>1062.5555555555557</v>
      </c>
      <c r="DL9" s="5">
        <v>970.27272727272725</v>
      </c>
      <c r="DM9" s="2">
        <v>6</v>
      </c>
      <c r="DN9" s="12">
        <v>1251.48</v>
      </c>
      <c r="DO9" s="2">
        <v>445.28</v>
      </c>
      <c r="DP9" s="2">
        <v>12</v>
      </c>
      <c r="DQ9" s="2">
        <v>2</v>
      </c>
      <c r="DR9" s="2">
        <v>1</v>
      </c>
      <c r="DS9" s="2">
        <v>1</v>
      </c>
      <c r="DT9" s="2">
        <v>0</v>
      </c>
      <c r="DU9" s="2">
        <v>16</v>
      </c>
    </row>
    <row r="10" spans="1:125" x14ac:dyDescent="0.2">
      <c r="A10" s="2">
        <v>15</v>
      </c>
      <c r="B10">
        <v>0</v>
      </c>
      <c r="C10" s="2">
        <v>66</v>
      </c>
      <c r="D10" s="2">
        <v>1</v>
      </c>
      <c r="E10" s="2">
        <v>21</v>
      </c>
      <c r="F10" s="2">
        <v>0</v>
      </c>
      <c r="G10" s="2">
        <v>61</v>
      </c>
      <c r="H10" s="2">
        <v>5</v>
      </c>
      <c r="I10" s="2">
        <v>1</v>
      </c>
      <c r="J10" s="101">
        <v>1298</v>
      </c>
      <c r="K10" s="2">
        <v>1398</v>
      </c>
      <c r="L10" s="96" t="s">
        <v>160</v>
      </c>
      <c r="M10" s="2">
        <v>2</v>
      </c>
      <c r="N10" s="2">
        <v>27</v>
      </c>
      <c r="O10" s="2">
        <v>3</v>
      </c>
      <c r="P10" s="2">
        <v>20</v>
      </c>
      <c r="Q10" s="1"/>
      <c r="R10" s="2">
        <v>97</v>
      </c>
      <c r="S10" s="2">
        <v>19</v>
      </c>
      <c r="T10" s="2">
        <v>22</v>
      </c>
      <c r="U10" s="2">
        <v>49</v>
      </c>
      <c r="V10" s="2">
        <v>7</v>
      </c>
      <c r="W10" s="2">
        <v>7</v>
      </c>
      <c r="X10" s="2">
        <v>4</v>
      </c>
      <c r="Y10" s="2">
        <v>1</v>
      </c>
      <c r="Z10" s="2">
        <v>2</v>
      </c>
      <c r="AA10" s="2">
        <v>28</v>
      </c>
      <c r="AB10" s="2">
        <v>36</v>
      </c>
      <c r="AC10" s="2">
        <v>20</v>
      </c>
      <c r="AD10" s="2">
        <v>20</v>
      </c>
      <c r="AE10" s="2">
        <v>17</v>
      </c>
      <c r="AF10" s="2">
        <v>12.01</v>
      </c>
      <c r="AG10" s="2">
        <v>14.9</v>
      </c>
      <c r="AH10" s="3"/>
      <c r="AI10">
        <f t="shared" si="0"/>
        <v>2.8900000000000006</v>
      </c>
      <c r="AJ10" s="2">
        <v>55</v>
      </c>
      <c r="AK10" s="2">
        <v>12</v>
      </c>
      <c r="AL10" s="2">
        <v>5</v>
      </c>
      <c r="AM10" s="2">
        <v>12</v>
      </c>
      <c r="AN10" s="2">
        <v>6</v>
      </c>
      <c r="AO10" s="2">
        <v>2</v>
      </c>
      <c r="AP10" s="2">
        <v>5</v>
      </c>
      <c r="AQ10" s="2">
        <v>5</v>
      </c>
      <c r="AR10" s="2">
        <v>8</v>
      </c>
      <c r="AS10" s="2">
        <v>17</v>
      </c>
      <c r="AT10" s="2">
        <v>3</v>
      </c>
      <c r="AU10" s="2">
        <v>13</v>
      </c>
      <c r="AV10" s="1"/>
      <c r="AW10" s="1"/>
      <c r="AX10" s="1"/>
      <c r="AY10" s="1"/>
      <c r="AZ10" s="1"/>
      <c r="BA10" s="2">
        <v>128.69999999999999</v>
      </c>
      <c r="BB10" s="2">
        <v>141.30000000000001</v>
      </c>
      <c r="BC10" s="5">
        <v>1175.409090909091</v>
      </c>
      <c r="BD10" s="5">
        <v>1268.9166666666667</v>
      </c>
      <c r="BE10" s="5">
        <v>1008.1</v>
      </c>
      <c r="BF10" s="2">
        <v>6</v>
      </c>
      <c r="BG10" s="11">
        <v>1361.0769230769231</v>
      </c>
      <c r="BH10" s="10"/>
      <c r="BI10" s="2">
        <v>4</v>
      </c>
      <c r="BJ10" s="2">
        <v>10</v>
      </c>
      <c r="BK10" s="2">
        <v>1</v>
      </c>
      <c r="BL10" s="2">
        <v>1</v>
      </c>
      <c r="BM10" s="2">
        <v>0</v>
      </c>
      <c r="BN10" s="2">
        <v>19</v>
      </c>
      <c r="BP10" s="2">
        <v>15</v>
      </c>
      <c r="BQ10" s="2">
        <v>3</v>
      </c>
      <c r="BR10" s="101">
        <v>1148</v>
      </c>
      <c r="BS10" s="2">
        <v>1248</v>
      </c>
      <c r="BT10" s="96" t="s">
        <v>161</v>
      </c>
      <c r="BU10" s="2">
        <v>25</v>
      </c>
      <c r="BV10" s="2">
        <v>4</v>
      </c>
      <c r="BW10" s="2">
        <v>17</v>
      </c>
      <c r="BY10" s="2">
        <v>79</v>
      </c>
      <c r="BZ10" s="2">
        <v>16</v>
      </c>
      <c r="CA10" s="2">
        <v>22</v>
      </c>
      <c r="CB10" s="2">
        <v>34</v>
      </c>
      <c r="CC10" s="2">
        <v>7</v>
      </c>
      <c r="CD10" s="2">
        <v>26</v>
      </c>
      <c r="CE10" s="2">
        <v>13</v>
      </c>
      <c r="CF10" s="2">
        <v>11</v>
      </c>
      <c r="CG10" s="2">
        <v>2</v>
      </c>
      <c r="CH10" s="2">
        <v>31</v>
      </c>
      <c r="CI10" s="2">
        <v>36</v>
      </c>
      <c r="CJ10" s="2">
        <v>18</v>
      </c>
      <c r="CK10" s="2">
        <v>20</v>
      </c>
      <c r="CL10" s="2">
        <v>20</v>
      </c>
      <c r="CM10" s="2">
        <v>12.15</v>
      </c>
      <c r="CN10" s="2">
        <v>12.45</v>
      </c>
      <c r="CO10" s="2">
        <v>8.34</v>
      </c>
      <c r="CP10">
        <f t="shared" si="1"/>
        <v>0.29999999999999893</v>
      </c>
      <c r="CQ10" s="2">
        <v>40</v>
      </c>
      <c r="CR10" s="2">
        <v>10</v>
      </c>
      <c r="CS10" s="2">
        <v>2</v>
      </c>
      <c r="CT10" s="2">
        <v>9</v>
      </c>
      <c r="CU10" s="2">
        <v>4</v>
      </c>
      <c r="CV10" s="2">
        <v>2</v>
      </c>
      <c r="CW10" s="2">
        <v>4</v>
      </c>
      <c r="CX10" s="2">
        <v>4</v>
      </c>
      <c r="CY10" s="2">
        <v>5</v>
      </c>
      <c r="CZ10" s="2">
        <v>6</v>
      </c>
      <c r="DA10" s="2">
        <v>2</v>
      </c>
      <c r="DB10" s="2">
        <v>3</v>
      </c>
      <c r="DC10" s="1"/>
      <c r="DD10" s="1"/>
      <c r="DE10" s="1"/>
      <c r="DF10" s="1"/>
      <c r="DG10" s="1"/>
      <c r="DH10" s="2">
        <v>115</v>
      </c>
      <c r="DI10" s="2">
        <v>107</v>
      </c>
      <c r="DJ10" s="5">
        <v>1283.9166666666667</v>
      </c>
      <c r="DK10" s="5">
        <v>1005.5</v>
      </c>
      <c r="DL10" s="5">
        <v>1142</v>
      </c>
      <c r="DM10" s="2">
        <v>7</v>
      </c>
      <c r="DN10" s="12">
        <v>1348.2083333333333</v>
      </c>
      <c r="DO10" s="2">
        <v>460.86</v>
      </c>
      <c r="DP10" s="2">
        <v>9</v>
      </c>
      <c r="DQ10" s="2">
        <v>1</v>
      </c>
      <c r="DR10" s="2">
        <v>4</v>
      </c>
      <c r="DS10" s="2">
        <v>2</v>
      </c>
      <c r="DT10" s="2">
        <v>0</v>
      </c>
      <c r="DU10" s="2">
        <v>17.5</v>
      </c>
    </row>
    <row r="11" spans="1:125" x14ac:dyDescent="0.2">
      <c r="A11" s="2">
        <v>16</v>
      </c>
      <c r="B11">
        <v>0</v>
      </c>
      <c r="C11" s="2">
        <v>70</v>
      </c>
      <c r="D11" s="2">
        <v>0</v>
      </c>
      <c r="E11" s="2">
        <v>16</v>
      </c>
      <c r="F11" s="2">
        <v>0</v>
      </c>
      <c r="G11" s="2">
        <v>66</v>
      </c>
      <c r="H11" s="2">
        <v>4</v>
      </c>
      <c r="I11" s="2">
        <v>1</v>
      </c>
      <c r="J11" s="101">
        <v>1032</v>
      </c>
      <c r="K11" s="2">
        <v>741</v>
      </c>
      <c r="L11" s="96" t="s">
        <v>162</v>
      </c>
      <c r="M11" s="2">
        <v>2</v>
      </c>
      <c r="N11" s="2">
        <v>26</v>
      </c>
      <c r="O11" s="2">
        <v>4</v>
      </c>
      <c r="P11" s="2">
        <v>11</v>
      </c>
      <c r="Q11" s="1"/>
      <c r="R11" s="2">
        <v>59</v>
      </c>
      <c r="S11" s="2">
        <v>14</v>
      </c>
      <c r="T11" s="2">
        <v>19</v>
      </c>
      <c r="U11" s="2">
        <v>26</v>
      </c>
      <c r="V11" s="2">
        <v>0</v>
      </c>
      <c r="W11" s="2">
        <v>34</v>
      </c>
      <c r="X11" s="2">
        <v>19</v>
      </c>
      <c r="Y11" s="2">
        <v>11</v>
      </c>
      <c r="Z11" s="2">
        <v>4</v>
      </c>
      <c r="AA11" s="2">
        <v>27</v>
      </c>
      <c r="AB11" s="2">
        <v>34</v>
      </c>
      <c r="AC11" s="2">
        <v>14</v>
      </c>
      <c r="AD11" s="2">
        <v>9</v>
      </c>
      <c r="AE11" s="2">
        <v>16</v>
      </c>
      <c r="AF11" s="2">
        <v>11.39</v>
      </c>
      <c r="AG11" s="2">
        <v>15.46</v>
      </c>
      <c r="AH11" s="2">
        <v>8.1</v>
      </c>
      <c r="AI11">
        <f t="shared" si="0"/>
        <v>4.07</v>
      </c>
      <c r="AJ11" s="2">
        <v>45</v>
      </c>
      <c r="AK11" s="2">
        <v>13</v>
      </c>
      <c r="AL11" s="2">
        <v>13</v>
      </c>
      <c r="AM11" s="2">
        <v>3</v>
      </c>
      <c r="AN11" s="2">
        <v>5</v>
      </c>
      <c r="AO11" s="2">
        <v>1</v>
      </c>
      <c r="AP11" s="2">
        <v>1</v>
      </c>
      <c r="AQ11" s="2">
        <v>1</v>
      </c>
      <c r="AR11" s="2">
        <v>8</v>
      </c>
      <c r="AS11" s="2">
        <v>3</v>
      </c>
      <c r="AT11" s="2">
        <v>2</v>
      </c>
      <c r="AU11" s="2">
        <v>0</v>
      </c>
      <c r="AV11" s="1"/>
      <c r="AW11" s="1"/>
      <c r="AX11" s="1"/>
      <c r="AY11" s="1"/>
      <c r="AZ11" s="1"/>
      <c r="BA11" s="2">
        <v>127</v>
      </c>
      <c r="BB11" s="2">
        <v>128</v>
      </c>
      <c r="BC11" s="5">
        <v>1429.7370000000001</v>
      </c>
      <c r="BD11" s="5">
        <v>2116.9</v>
      </c>
      <c r="BE11" s="5">
        <v>1483.6</v>
      </c>
      <c r="BF11" s="2">
        <v>8</v>
      </c>
      <c r="BG11" s="12">
        <v>1399.1739130434783</v>
      </c>
      <c r="BH11" s="2">
        <v>412.42</v>
      </c>
      <c r="BI11" s="2">
        <v>16</v>
      </c>
      <c r="BJ11" s="2">
        <v>0</v>
      </c>
      <c r="BK11" s="2">
        <v>0</v>
      </c>
      <c r="BL11" s="2">
        <v>0</v>
      </c>
      <c r="BM11" s="2">
        <v>0</v>
      </c>
      <c r="BN11" s="2">
        <v>15</v>
      </c>
      <c r="BP11" s="2">
        <v>16</v>
      </c>
      <c r="BQ11" s="2">
        <v>2</v>
      </c>
      <c r="BR11" s="101" t="s">
        <v>164</v>
      </c>
      <c r="BS11" s="2">
        <v>741</v>
      </c>
      <c r="BT11" s="96" t="s">
        <v>163</v>
      </c>
      <c r="BU11" s="2">
        <v>28</v>
      </c>
      <c r="BV11" s="2">
        <v>5</v>
      </c>
      <c r="BW11" s="2">
        <v>6</v>
      </c>
      <c r="BY11" s="2">
        <v>37</v>
      </c>
      <c r="BZ11" s="2">
        <v>8</v>
      </c>
      <c r="CA11" s="2">
        <v>16</v>
      </c>
      <c r="CB11" s="2">
        <v>13</v>
      </c>
      <c r="CC11" s="2">
        <v>0</v>
      </c>
      <c r="CD11" s="2">
        <v>28</v>
      </c>
      <c r="CE11" s="2">
        <v>9</v>
      </c>
      <c r="CF11" s="2">
        <v>18</v>
      </c>
      <c r="CG11" s="2">
        <v>1</v>
      </c>
      <c r="CH11" s="2">
        <v>29</v>
      </c>
      <c r="CI11" s="2">
        <v>23</v>
      </c>
      <c r="CJ11" s="2">
        <v>12</v>
      </c>
      <c r="CK11" s="2">
        <v>5</v>
      </c>
      <c r="CL11" s="2">
        <v>16</v>
      </c>
      <c r="CM11" s="2">
        <v>11.56</v>
      </c>
      <c r="CN11" s="2">
        <v>16.04</v>
      </c>
      <c r="CO11" s="2">
        <v>10.09</v>
      </c>
      <c r="CP11">
        <f t="shared" si="1"/>
        <v>4.4799999999999986</v>
      </c>
      <c r="CQ11" s="3">
        <v>40</v>
      </c>
      <c r="CR11" s="3">
        <v>11</v>
      </c>
      <c r="CS11" s="2">
        <v>11</v>
      </c>
      <c r="CT11" s="2">
        <v>2</v>
      </c>
      <c r="CU11" s="2">
        <v>3</v>
      </c>
      <c r="CV11" s="2">
        <v>3</v>
      </c>
      <c r="CW11" s="2">
        <v>5</v>
      </c>
      <c r="CX11" s="2">
        <v>2</v>
      </c>
      <c r="CY11" s="2">
        <v>8</v>
      </c>
      <c r="CZ11" s="2">
        <v>5</v>
      </c>
      <c r="DA11" s="2">
        <v>1</v>
      </c>
      <c r="DB11" s="2">
        <v>4</v>
      </c>
      <c r="DC11" s="1"/>
      <c r="DD11" s="1"/>
      <c r="DE11" s="1"/>
      <c r="DF11" s="1"/>
      <c r="DG11" s="1"/>
      <c r="DH11" s="2">
        <v>103</v>
      </c>
      <c r="DI11" s="2">
        <v>130</v>
      </c>
      <c r="DJ11" s="5">
        <v>1824.087</v>
      </c>
      <c r="DK11" s="5">
        <v>1500.6364000000001</v>
      </c>
      <c r="DL11" s="5">
        <v>1061.875</v>
      </c>
      <c r="DM11" s="2">
        <v>6</v>
      </c>
      <c r="DN11" s="12">
        <v>1490.2</v>
      </c>
      <c r="DO11" s="2">
        <v>412.28</v>
      </c>
      <c r="DP11" s="2">
        <v>16</v>
      </c>
      <c r="DQ11" s="2">
        <v>0</v>
      </c>
      <c r="DR11" s="2">
        <v>0</v>
      </c>
      <c r="DS11" s="2">
        <v>0</v>
      </c>
      <c r="DT11" s="2">
        <v>0</v>
      </c>
      <c r="DU11" s="2">
        <v>34</v>
      </c>
    </row>
    <row r="12" spans="1:125" x14ac:dyDescent="0.2">
      <c r="A12" s="2">
        <v>17</v>
      </c>
      <c r="B12">
        <v>0</v>
      </c>
      <c r="C12" s="2">
        <v>66</v>
      </c>
      <c r="D12" s="2">
        <v>1</v>
      </c>
      <c r="E12" s="2">
        <v>12</v>
      </c>
      <c r="F12" s="2">
        <v>0</v>
      </c>
      <c r="G12" s="2">
        <v>63</v>
      </c>
      <c r="H12" s="2">
        <v>3</v>
      </c>
      <c r="I12" s="2">
        <v>1</v>
      </c>
      <c r="J12" s="101">
        <v>474</v>
      </c>
      <c r="K12" s="2">
        <v>474</v>
      </c>
      <c r="L12" s="96" t="s">
        <v>170</v>
      </c>
      <c r="M12" s="2">
        <v>2</v>
      </c>
      <c r="N12" s="2">
        <v>27</v>
      </c>
      <c r="O12" s="2">
        <v>5</v>
      </c>
      <c r="P12" s="2">
        <v>7</v>
      </c>
      <c r="Q12" s="1"/>
      <c r="R12" s="2">
        <v>70</v>
      </c>
      <c r="S12" s="2">
        <v>5</v>
      </c>
      <c r="T12" s="2">
        <v>15</v>
      </c>
      <c r="U12" s="2">
        <v>47</v>
      </c>
      <c r="V12" s="2">
        <v>3</v>
      </c>
      <c r="W12" s="2">
        <v>7</v>
      </c>
      <c r="X12" s="2">
        <v>4</v>
      </c>
      <c r="Y12" s="2">
        <v>1</v>
      </c>
      <c r="Z12" s="2">
        <v>2</v>
      </c>
      <c r="AA12" s="2">
        <v>39</v>
      </c>
      <c r="AB12" s="2">
        <v>40</v>
      </c>
      <c r="AC12" s="2">
        <v>20</v>
      </c>
      <c r="AD12" s="2">
        <v>20</v>
      </c>
      <c r="AE12" s="2">
        <v>20</v>
      </c>
      <c r="AF12" s="2">
        <v>10.220000000000001</v>
      </c>
      <c r="AG12" s="2">
        <v>13.99</v>
      </c>
      <c r="AH12" s="2">
        <v>8.86</v>
      </c>
      <c r="AI12">
        <f t="shared" si="0"/>
        <v>3.7699999999999996</v>
      </c>
      <c r="AJ12" s="2">
        <v>14</v>
      </c>
      <c r="AK12" s="2">
        <v>4</v>
      </c>
      <c r="AL12" s="2">
        <v>3</v>
      </c>
      <c r="AM12" s="2">
        <v>2</v>
      </c>
      <c r="AN12" s="2">
        <v>1</v>
      </c>
      <c r="AO12" s="2">
        <v>0</v>
      </c>
      <c r="AP12" s="2">
        <v>2</v>
      </c>
      <c r="AQ12" s="2">
        <v>2</v>
      </c>
      <c r="AR12" s="2">
        <v>0</v>
      </c>
      <c r="AS12" s="2">
        <v>0</v>
      </c>
      <c r="AT12" s="2">
        <v>0</v>
      </c>
      <c r="AU12" s="2">
        <v>0</v>
      </c>
      <c r="AV12" s="1"/>
      <c r="AW12" s="1"/>
      <c r="AX12" s="1"/>
      <c r="AY12" s="1"/>
      <c r="AZ12" s="1"/>
      <c r="BA12" s="2">
        <v>129</v>
      </c>
      <c r="BB12" s="2">
        <v>220</v>
      </c>
      <c r="BC12" s="5">
        <v>1265.7391304347825</v>
      </c>
      <c r="BD12" s="5">
        <v>936</v>
      </c>
      <c r="BE12" s="5">
        <v>1101.2307692307693</v>
      </c>
      <c r="BF12" s="2">
        <v>2</v>
      </c>
      <c r="BG12" s="12">
        <v>1142.5999999999999</v>
      </c>
      <c r="BH12" s="2">
        <v>374.38</v>
      </c>
      <c r="BI12" s="2">
        <v>15</v>
      </c>
      <c r="BJ12" s="2">
        <v>1</v>
      </c>
      <c r="BK12" s="2">
        <v>0</v>
      </c>
      <c r="BL12" s="2">
        <v>0</v>
      </c>
      <c r="BM12" s="2">
        <v>0</v>
      </c>
      <c r="BN12" s="2">
        <v>34</v>
      </c>
      <c r="BP12" s="2">
        <v>17</v>
      </c>
      <c r="BQ12" s="2">
        <v>2</v>
      </c>
      <c r="BR12" s="101">
        <v>475</v>
      </c>
      <c r="BS12" s="2">
        <v>475</v>
      </c>
      <c r="BT12" s="96" t="s">
        <v>171</v>
      </c>
      <c r="BU12" s="2">
        <v>27</v>
      </c>
      <c r="BV12" s="2">
        <v>5</v>
      </c>
      <c r="BW12" s="2"/>
      <c r="BY12" s="2">
        <v>65</v>
      </c>
      <c r="BZ12" s="2">
        <v>7</v>
      </c>
      <c r="CA12" s="2">
        <v>15</v>
      </c>
      <c r="CB12" s="2">
        <v>40</v>
      </c>
      <c r="CC12" s="2">
        <v>3</v>
      </c>
      <c r="CD12" s="2">
        <v>8</v>
      </c>
      <c r="CE12" s="2">
        <v>7</v>
      </c>
      <c r="CF12" s="2">
        <v>1</v>
      </c>
      <c r="CG12" s="2">
        <v>0</v>
      </c>
      <c r="CH12" s="2">
        <v>33</v>
      </c>
      <c r="CI12" s="2">
        <v>34</v>
      </c>
      <c r="CJ12" s="2">
        <v>17</v>
      </c>
      <c r="CK12" s="2">
        <v>19</v>
      </c>
      <c r="CL12" s="2">
        <v>19</v>
      </c>
      <c r="CM12" s="2">
        <v>12.135999999999999</v>
      </c>
      <c r="CN12" s="2">
        <v>13.32</v>
      </c>
      <c r="CO12" s="2">
        <v>7.72</v>
      </c>
      <c r="CP12">
        <f t="shared" si="1"/>
        <v>1.1840000000000011</v>
      </c>
      <c r="CQ12" s="2">
        <v>9</v>
      </c>
      <c r="CR12" s="2">
        <v>3</v>
      </c>
      <c r="CS12" s="2">
        <v>4</v>
      </c>
      <c r="CT12" s="2">
        <v>0</v>
      </c>
      <c r="CU12" s="2">
        <v>1</v>
      </c>
      <c r="CV12" s="2">
        <v>0</v>
      </c>
      <c r="CW12" s="2">
        <v>0</v>
      </c>
      <c r="CX12" s="2">
        <v>1</v>
      </c>
      <c r="CY12" s="2">
        <v>0</v>
      </c>
      <c r="CZ12" s="2">
        <v>0</v>
      </c>
      <c r="DA12" s="2">
        <v>0</v>
      </c>
      <c r="DB12" s="2">
        <v>0</v>
      </c>
      <c r="DC12" s="1"/>
      <c r="DD12" s="1"/>
      <c r="DE12" s="1"/>
      <c r="DF12" s="1"/>
      <c r="DG12" s="1"/>
      <c r="DH12" s="2">
        <v>134</v>
      </c>
      <c r="DI12" s="2">
        <v>227</v>
      </c>
      <c r="DJ12" s="5">
        <v>1424.04</v>
      </c>
      <c r="DK12" s="5">
        <v>1057.385</v>
      </c>
      <c r="DL12" s="5">
        <v>920.91669999999999</v>
      </c>
      <c r="DM12" s="2">
        <v>0</v>
      </c>
      <c r="DN12" s="11">
        <v>1177.8695652173913</v>
      </c>
      <c r="DO12" s="2">
        <v>395.58</v>
      </c>
      <c r="DP12" s="2">
        <v>9</v>
      </c>
      <c r="DQ12" s="2">
        <v>5</v>
      </c>
      <c r="DR12" s="2">
        <v>2</v>
      </c>
      <c r="DS12" s="2">
        <v>0</v>
      </c>
      <c r="DT12" s="2">
        <v>0</v>
      </c>
      <c r="DU12" s="2">
        <v>33</v>
      </c>
    </row>
    <row r="13" spans="1:125" s="100" customFormat="1" x14ac:dyDescent="0.2">
      <c r="A13" s="101">
        <v>18</v>
      </c>
      <c r="B13" s="100">
        <v>0</v>
      </c>
      <c r="C13" s="101">
        <v>65</v>
      </c>
      <c r="D13" s="101">
        <v>0</v>
      </c>
      <c r="E13" s="101">
        <v>18</v>
      </c>
      <c r="F13" s="101">
        <v>0</v>
      </c>
      <c r="G13" s="101">
        <v>58</v>
      </c>
      <c r="H13" s="101">
        <v>7</v>
      </c>
      <c r="I13" s="101">
        <v>0</v>
      </c>
      <c r="J13" s="101">
        <v>886</v>
      </c>
      <c r="K13" s="101">
        <v>475</v>
      </c>
      <c r="L13" s="103" t="s">
        <v>172</v>
      </c>
      <c r="M13" s="101">
        <v>3</v>
      </c>
      <c r="N13" s="101">
        <v>23</v>
      </c>
      <c r="O13" s="101">
        <v>2</v>
      </c>
      <c r="P13" s="101">
        <v>12</v>
      </c>
      <c r="Q13" s="104"/>
      <c r="R13" s="101">
        <v>81</v>
      </c>
      <c r="S13" s="101">
        <v>14</v>
      </c>
      <c r="T13" s="101">
        <v>12</v>
      </c>
      <c r="U13" s="101">
        <v>48</v>
      </c>
      <c r="V13" s="101">
        <v>7</v>
      </c>
      <c r="W13" s="105"/>
      <c r="X13" s="105"/>
      <c r="Y13" s="101">
        <v>22</v>
      </c>
      <c r="Z13" s="101">
        <v>4</v>
      </c>
      <c r="AA13" s="101">
        <v>26</v>
      </c>
      <c r="AB13" s="101">
        <v>28</v>
      </c>
      <c r="AC13" s="101">
        <v>15</v>
      </c>
      <c r="AD13" s="101">
        <v>13</v>
      </c>
      <c r="AE13" s="101">
        <v>15</v>
      </c>
      <c r="AF13" s="101">
        <v>14.5</v>
      </c>
      <c r="AG13" s="101">
        <v>20.37</v>
      </c>
      <c r="AH13" s="101">
        <v>11.44</v>
      </c>
      <c r="AI13" s="100">
        <f t="shared" si="0"/>
        <v>5.870000000000001</v>
      </c>
      <c r="AJ13" s="101">
        <v>56</v>
      </c>
      <c r="AK13" s="101">
        <v>4</v>
      </c>
      <c r="AL13" s="101">
        <v>8</v>
      </c>
      <c r="AM13" s="101">
        <v>11</v>
      </c>
      <c r="AN13" s="101">
        <v>9</v>
      </c>
      <c r="AO13" s="101">
        <v>9</v>
      </c>
      <c r="AP13" s="101">
        <v>5</v>
      </c>
      <c r="AQ13" s="101">
        <v>4</v>
      </c>
      <c r="AR13" s="101">
        <v>6</v>
      </c>
      <c r="AS13" s="101">
        <v>5</v>
      </c>
      <c r="AT13" s="101">
        <v>3</v>
      </c>
      <c r="AU13" s="101">
        <v>2</v>
      </c>
      <c r="AV13" s="104"/>
      <c r="AW13" s="104"/>
      <c r="AX13" s="104"/>
      <c r="AY13" s="104"/>
      <c r="AZ13" s="104"/>
      <c r="BA13" s="101"/>
      <c r="BB13" s="101"/>
      <c r="BC13" s="106"/>
      <c r="BD13" s="106"/>
      <c r="BE13" s="106"/>
      <c r="BF13" s="107"/>
      <c r="BG13" s="104"/>
      <c r="BH13" s="108"/>
      <c r="BI13" s="101">
        <v>1</v>
      </c>
      <c r="BJ13" s="101">
        <v>6</v>
      </c>
      <c r="BK13" s="101">
        <v>8</v>
      </c>
      <c r="BL13" s="101">
        <v>1</v>
      </c>
      <c r="BM13" s="101">
        <v>0</v>
      </c>
      <c r="BN13" s="101">
        <v>5</v>
      </c>
      <c r="BO13" s="102"/>
      <c r="BP13" s="101">
        <v>18</v>
      </c>
      <c r="BQ13" s="101">
        <v>3</v>
      </c>
      <c r="BR13" s="101">
        <v>437</v>
      </c>
      <c r="BS13" s="101">
        <v>437</v>
      </c>
      <c r="BT13" s="103" t="s">
        <v>173</v>
      </c>
      <c r="BU13" s="101">
        <v>11</v>
      </c>
      <c r="BV13" s="101">
        <v>1</v>
      </c>
      <c r="BW13" s="101">
        <v>12</v>
      </c>
      <c r="BY13" s="101">
        <v>80</v>
      </c>
      <c r="BZ13" s="101">
        <v>12</v>
      </c>
      <c r="CA13" s="101">
        <v>15</v>
      </c>
      <c r="CB13" s="101">
        <v>49</v>
      </c>
      <c r="CC13" s="101">
        <v>4</v>
      </c>
      <c r="CD13" s="101">
        <v>24</v>
      </c>
      <c r="CE13" s="101">
        <v>9</v>
      </c>
      <c r="CF13" s="101">
        <v>13</v>
      </c>
      <c r="CG13" s="101">
        <v>2</v>
      </c>
      <c r="CH13" s="101">
        <v>30</v>
      </c>
      <c r="CI13" s="101">
        <v>33</v>
      </c>
      <c r="CJ13" s="101">
        <v>16</v>
      </c>
      <c r="CK13" s="101">
        <v>8</v>
      </c>
      <c r="CL13" s="101">
        <v>13</v>
      </c>
      <c r="CM13" s="101">
        <v>14.19</v>
      </c>
      <c r="CN13" s="101">
        <v>23.08</v>
      </c>
      <c r="CO13" s="101">
        <v>13.03</v>
      </c>
      <c r="CP13" s="100">
        <f t="shared" si="1"/>
        <v>8.8899999999999988</v>
      </c>
      <c r="CQ13" s="105"/>
      <c r="CR13" s="105"/>
      <c r="CS13" s="105"/>
      <c r="CT13" s="105"/>
      <c r="CU13" s="105"/>
      <c r="CV13" s="105"/>
      <c r="CW13" s="105"/>
      <c r="CX13" s="105"/>
      <c r="CY13" s="105"/>
      <c r="CZ13" s="105"/>
      <c r="DA13" s="105"/>
      <c r="DB13" s="105"/>
      <c r="DC13" s="104"/>
      <c r="DD13" s="104"/>
      <c r="DE13" s="104"/>
      <c r="DF13" s="104"/>
      <c r="DG13" s="104"/>
      <c r="DH13" s="101"/>
      <c r="DI13" s="101"/>
      <c r="DJ13" s="109"/>
      <c r="DK13" s="109"/>
      <c r="DL13" s="109"/>
      <c r="DM13" s="105"/>
      <c r="DN13" s="110"/>
      <c r="DO13" s="105"/>
      <c r="DP13" s="101">
        <v>7</v>
      </c>
      <c r="DQ13" s="101">
        <v>5</v>
      </c>
      <c r="DR13" s="101">
        <v>2</v>
      </c>
      <c r="DS13" s="101">
        <v>2</v>
      </c>
      <c r="DT13" s="101">
        <v>0</v>
      </c>
      <c r="DU13" s="105"/>
    </row>
    <row r="14" spans="1:125" s="100" customFormat="1" x14ac:dyDescent="0.2">
      <c r="A14" s="101">
        <v>19</v>
      </c>
      <c r="B14" s="100">
        <v>0</v>
      </c>
      <c r="C14" s="101">
        <v>62</v>
      </c>
      <c r="D14" s="101">
        <v>0</v>
      </c>
      <c r="E14" s="101">
        <v>16</v>
      </c>
      <c r="F14" s="101">
        <v>0</v>
      </c>
      <c r="G14" s="101">
        <v>60</v>
      </c>
      <c r="H14" s="101">
        <v>2</v>
      </c>
      <c r="I14" s="101">
        <v>1</v>
      </c>
      <c r="J14" s="101">
        <v>100</v>
      </c>
      <c r="K14" s="101">
        <v>100</v>
      </c>
      <c r="L14" s="103" t="s">
        <v>174</v>
      </c>
      <c r="M14" s="101">
        <v>2</v>
      </c>
      <c r="N14" s="101">
        <v>30</v>
      </c>
      <c r="O14" s="101">
        <v>5</v>
      </c>
      <c r="P14" s="101">
        <v>10</v>
      </c>
      <c r="Q14" s="104"/>
      <c r="R14" s="101">
        <v>41</v>
      </c>
      <c r="S14" s="101">
        <v>8</v>
      </c>
      <c r="T14" s="101">
        <v>6</v>
      </c>
      <c r="U14" s="101">
        <v>27</v>
      </c>
      <c r="V14" s="101">
        <v>0</v>
      </c>
      <c r="W14" s="101">
        <v>23</v>
      </c>
      <c r="X14" s="101">
        <v>9</v>
      </c>
      <c r="Y14" s="101">
        <v>13</v>
      </c>
      <c r="Z14" s="101">
        <v>1</v>
      </c>
      <c r="AA14" s="101">
        <v>33</v>
      </c>
      <c r="AB14" s="101">
        <v>40</v>
      </c>
      <c r="AC14" s="101">
        <v>20</v>
      </c>
      <c r="AD14" s="101">
        <v>19</v>
      </c>
      <c r="AE14" s="101">
        <v>16</v>
      </c>
      <c r="AF14" s="101">
        <v>11.8</v>
      </c>
      <c r="AG14" s="101">
        <v>15.14</v>
      </c>
      <c r="AH14" s="101">
        <v>7.9</v>
      </c>
      <c r="AI14" s="100">
        <f t="shared" si="0"/>
        <v>3.34</v>
      </c>
      <c r="AJ14" s="101">
        <v>24</v>
      </c>
      <c r="AK14" s="101">
        <v>5</v>
      </c>
      <c r="AL14" s="101">
        <v>5</v>
      </c>
      <c r="AM14" s="101">
        <v>5</v>
      </c>
      <c r="AN14" s="101">
        <v>3</v>
      </c>
      <c r="AO14" s="101">
        <v>0</v>
      </c>
      <c r="AP14" s="101">
        <v>2</v>
      </c>
      <c r="AQ14" s="101">
        <v>3</v>
      </c>
      <c r="AR14" s="101">
        <v>1</v>
      </c>
      <c r="AS14" s="101">
        <v>0</v>
      </c>
      <c r="AT14" s="101">
        <v>0</v>
      </c>
      <c r="AU14" s="101">
        <v>0</v>
      </c>
      <c r="AV14" s="104"/>
      <c r="AW14" s="104"/>
      <c r="AX14" s="104"/>
      <c r="AY14" s="104"/>
      <c r="AZ14" s="104"/>
      <c r="BA14" s="101">
        <v>113</v>
      </c>
      <c r="BB14" s="101">
        <v>154</v>
      </c>
      <c r="BC14" s="111"/>
      <c r="BD14" s="111"/>
      <c r="BE14" s="111"/>
      <c r="BF14" s="112"/>
      <c r="BG14" s="113">
        <v>1313.12</v>
      </c>
      <c r="BH14" s="101">
        <v>388.32650000000001</v>
      </c>
      <c r="BI14" s="101">
        <v>15</v>
      </c>
      <c r="BJ14" s="101">
        <v>1</v>
      </c>
      <c r="BK14" s="101">
        <v>0</v>
      </c>
      <c r="BL14" s="101">
        <v>0</v>
      </c>
      <c r="BM14" s="101">
        <v>0</v>
      </c>
      <c r="BN14" s="101">
        <v>30</v>
      </c>
      <c r="BO14" s="102"/>
      <c r="BP14" s="101">
        <v>19</v>
      </c>
      <c r="BQ14" s="101">
        <v>2</v>
      </c>
      <c r="BR14" s="101">
        <v>100</v>
      </c>
      <c r="BS14" s="101">
        <v>100</v>
      </c>
      <c r="BT14" s="103" t="s">
        <v>161</v>
      </c>
      <c r="BU14" s="101">
        <v>29</v>
      </c>
      <c r="BV14" s="101">
        <v>5</v>
      </c>
      <c r="BW14" s="101">
        <v>0</v>
      </c>
      <c r="BY14" s="101">
        <v>30</v>
      </c>
      <c r="BZ14" s="101">
        <v>7</v>
      </c>
      <c r="CA14" s="101">
        <v>2</v>
      </c>
      <c r="CB14" s="101">
        <v>21</v>
      </c>
      <c r="CC14" s="101">
        <v>0</v>
      </c>
      <c r="CD14" s="101">
        <v>23</v>
      </c>
      <c r="CE14" s="101">
        <v>9</v>
      </c>
      <c r="CF14" s="101">
        <v>13</v>
      </c>
      <c r="CG14" s="101">
        <v>1</v>
      </c>
      <c r="CH14" s="101">
        <v>36</v>
      </c>
      <c r="CI14" s="101">
        <v>40</v>
      </c>
      <c r="CJ14" s="101">
        <v>17</v>
      </c>
      <c r="CK14" s="101">
        <v>19</v>
      </c>
      <c r="CL14" s="101">
        <v>20</v>
      </c>
      <c r="CM14" s="101">
        <v>10.51</v>
      </c>
      <c r="CN14" s="101">
        <v>11.45</v>
      </c>
      <c r="CO14" s="101">
        <v>7.29</v>
      </c>
      <c r="CP14" s="100">
        <f t="shared" si="1"/>
        <v>0.9399999999999995</v>
      </c>
      <c r="CQ14" s="101">
        <v>10</v>
      </c>
      <c r="CR14" s="101">
        <v>0</v>
      </c>
      <c r="CS14" s="101">
        <v>0</v>
      </c>
      <c r="CT14" s="101">
        <v>4</v>
      </c>
      <c r="CU14" s="101">
        <v>3</v>
      </c>
      <c r="CV14" s="101">
        <v>0</v>
      </c>
      <c r="CW14" s="101">
        <v>1</v>
      </c>
      <c r="CX14" s="101">
        <v>1</v>
      </c>
      <c r="CY14" s="101">
        <v>1</v>
      </c>
      <c r="CZ14" s="101">
        <v>0</v>
      </c>
      <c r="DA14" s="101">
        <v>0</v>
      </c>
      <c r="DB14" s="101">
        <v>0</v>
      </c>
      <c r="DC14" s="104"/>
      <c r="DD14" s="104"/>
      <c r="DE14" s="104"/>
      <c r="DF14" s="104"/>
      <c r="DG14" s="104"/>
      <c r="DH14" s="101">
        <v>92.2</v>
      </c>
      <c r="DI14" s="101">
        <v>113.9</v>
      </c>
      <c r="DJ14" s="114">
        <v>1102.96</v>
      </c>
      <c r="DK14" s="114">
        <v>956.38459999999998</v>
      </c>
      <c r="DL14" s="114">
        <v>1095.7270000000001</v>
      </c>
      <c r="DM14" s="101">
        <v>1</v>
      </c>
      <c r="DN14" s="113">
        <v>1090.25</v>
      </c>
      <c r="DO14" s="101">
        <v>442.48</v>
      </c>
      <c r="DP14" s="101">
        <v>15</v>
      </c>
      <c r="DQ14" s="101">
        <v>1</v>
      </c>
      <c r="DR14" s="101">
        <v>0</v>
      </c>
      <c r="DS14" s="101">
        <v>0</v>
      </c>
      <c r="DT14" s="101">
        <v>0</v>
      </c>
      <c r="DU14" s="101">
        <v>35</v>
      </c>
    </row>
    <row r="15" spans="1:125" x14ac:dyDescent="0.2">
      <c r="A15" s="2">
        <v>20</v>
      </c>
      <c r="B15">
        <v>0</v>
      </c>
      <c r="C15" s="2">
        <v>74</v>
      </c>
      <c r="D15" s="2">
        <v>0</v>
      </c>
      <c r="E15" s="2">
        <v>18</v>
      </c>
      <c r="F15" s="2">
        <v>0</v>
      </c>
      <c r="G15" s="2">
        <v>72</v>
      </c>
      <c r="H15" s="2">
        <v>2</v>
      </c>
      <c r="I15" s="2">
        <v>0</v>
      </c>
      <c r="J15" s="101">
        <v>300</v>
      </c>
      <c r="K15" s="2">
        <v>300</v>
      </c>
      <c r="L15" s="96" t="s">
        <v>175</v>
      </c>
      <c r="M15" s="2">
        <v>3</v>
      </c>
      <c r="N15" s="2">
        <v>26</v>
      </c>
      <c r="O15" s="2">
        <v>4</v>
      </c>
      <c r="P15" s="2">
        <v>5</v>
      </c>
      <c r="Q15" s="1"/>
      <c r="R15" s="2">
        <v>65</v>
      </c>
      <c r="S15" s="2">
        <v>3</v>
      </c>
      <c r="T15" s="2">
        <v>10</v>
      </c>
      <c r="U15" s="2">
        <v>52</v>
      </c>
      <c r="V15" s="2">
        <v>0</v>
      </c>
      <c r="W15" s="2">
        <v>7</v>
      </c>
      <c r="X15" s="2">
        <v>7</v>
      </c>
      <c r="Y15" s="2">
        <v>0</v>
      </c>
      <c r="Z15" s="2">
        <v>0</v>
      </c>
      <c r="AA15" s="2">
        <v>40</v>
      </c>
      <c r="AB15" s="2">
        <v>32</v>
      </c>
      <c r="AC15" s="2">
        <v>20</v>
      </c>
      <c r="AD15" s="2">
        <v>18</v>
      </c>
      <c r="AE15" s="2">
        <v>20</v>
      </c>
      <c r="AF15" s="2">
        <v>12.3</v>
      </c>
      <c r="AG15" s="2">
        <v>13.12</v>
      </c>
      <c r="AH15" s="2">
        <v>8.5399999999999991</v>
      </c>
      <c r="AI15">
        <f t="shared" si="0"/>
        <v>0.81999999999999851</v>
      </c>
      <c r="AJ15" s="2">
        <v>11</v>
      </c>
      <c r="AK15" s="2">
        <v>1</v>
      </c>
      <c r="AL15" s="2">
        <v>4</v>
      </c>
      <c r="AM15" s="2">
        <v>0</v>
      </c>
      <c r="AN15" s="2">
        <v>4</v>
      </c>
      <c r="AO15" s="2">
        <v>0</v>
      </c>
      <c r="AP15" s="2">
        <v>0</v>
      </c>
      <c r="AQ15" s="2">
        <v>2</v>
      </c>
      <c r="AR15" s="2">
        <v>0</v>
      </c>
      <c r="AS15" s="2">
        <v>1</v>
      </c>
      <c r="AT15" s="2">
        <v>1</v>
      </c>
      <c r="AU15" s="2">
        <v>0</v>
      </c>
      <c r="AV15" s="1"/>
      <c r="AW15" s="1"/>
      <c r="AX15" s="1"/>
      <c r="AY15" s="1"/>
      <c r="AZ15" s="1"/>
      <c r="BA15" s="2">
        <v>139</v>
      </c>
      <c r="BB15" s="2">
        <v>108</v>
      </c>
      <c r="BC15" s="5">
        <v>1393.64</v>
      </c>
      <c r="BD15" s="5">
        <v>1240.7</v>
      </c>
      <c r="BE15" s="5">
        <v>1059.4000000000001</v>
      </c>
      <c r="BF15" s="2">
        <v>5</v>
      </c>
      <c r="BG15" s="12">
        <v>1244.4000000000001</v>
      </c>
      <c r="BH15" s="2">
        <v>487.62</v>
      </c>
      <c r="BI15" s="2">
        <v>13</v>
      </c>
      <c r="BJ15" s="2">
        <v>3</v>
      </c>
      <c r="BK15" s="2">
        <v>0</v>
      </c>
      <c r="BL15" s="2">
        <v>0</v>
      </c>
      <c r="BM15" s="2">
        <v>0</v>
      </c>
      <c r="BN15" s="2">
        <v>8.5</v>
      </c>
      <c r="BP15" s="2">
        <v>20</v>
      </c>
      <c r="BQ15" s="2">
        <v>2</v>
      </c>
      <c r="BR15" s="101">
        <v>300</v>
      </c>
      <c r="BS15" s="2">
        <v>300</v>
      </c>
      <c r="BT15" s="96" t="s">
        <v>176</v>
      </c>
      <c r="BU15" s="2">
        <v>29</v>
      </c>
      <c r="BV15" s="2">
        <v>5</v>
      </c>
      <c r="BW15" s="2">
        <v>4</v>
      </c>
      <c r="BY15" s="2">
        <v>54</v>
      </c>
      <c r="BZ15" s="2">
        <v>4</v>
      </c>
      <c r="CA15" s="2">
        <v>4</v>
      </c>
      <c r="CB15" s="2">
        <v>46</v>
      </c>
      <c r="CC15" s="2">
        <v>0</v>
      </c>
      <c r="CD15" s="2">
        <v>13</v>
      </c>
      <c r="CE15" s="2">
        <v>11</v>
      </c>
      <c r="CF15" s="2">
        <v>1</v>
      </c>
      <c r="CG15" s="2">
        <v>1</v>
      </c>
      <c r="CH15" s="2">
        <v>35</v>
      </c>
      <c r="CI15" s="2">
        <v>35</v>
      </c>
      <c r="CJ15" s="2">
        <v>20</v>
      </c>
      <c r="CK15" s="2">
        <v>19</v>
      </c>
      <c r="CL15" s="2">
        <v>20</v>
      </c>
      <c r="CM15" s="2">
        <v>11.11</v>
      </c>
      <c r="CN15" s="2">
        <v>11.69</v>
      </c>
      <c r="CO15" s="2">
        <v>9.19</v>
      </c>
      <c r="CP15">
        <f t="shared" si="1"/>
        <v>0.58000000000000007</v>
      </c>
      <c r="CQ15" s="2">
        <v>19</v>
      </c>
      <c r="CR15" s="2">
        <v>1</v>
      </c>
      <c r="CS15" s="2">
        <v>4</v>
      </c>
      <c r="CT15" s="2">
        <v>0</v>
      </c>
      <c r="CU15" s="2">
        <v>4</v>
      </c>
      <c r="CV15" s="2">
        <v>0</v>
      </c>
      <c r="CW15" s="2">
        <v>2</v>
      </c>
      <c r="CX15" s="2">
        <v>2</v>
      </c>
      <c r="CY15" s="2">
        <v>6</v>
      </c>
      <c r="CZ15" s="2">
        <v>1</v>
      </c>
      <c r="DA15" s="2">
        <v>0</v>
      </c>
      <c r="DB15" s="2">
        <v>1</v>
      </c>
      <c r="DC15" s="1"/>
      <c r="DD15" s="1"/>
      <c r="DE15" s="1"/>
      <c r="DF15" s="1"/>
      <c r="DG15" s="1"/>
      <c r="DH15" s="2">
        <v>147</v>
      </c>
      <c r="DI15" s="2">
        <v>156</v>
      </c>
      <c r="DJ15" s="5">
        <v>1524.24</v>
      </c>
      <c r="DK15" s="5">
        <v>1055.7272727272727</v>
      </c>
      <c r="DL15" s="5">
        <v>1054.1666666666667</v>
      </c>
      <c r="DM15" s="2">
        <v>2</v>
      </c>
      <c r="DN15" s="12">
        <v>1255.0384615384614</v>
      </c>
      <c r="DO15" s="2">
        <v>500.76</v>
      </c>
      <c r="DP15" s="2">
        <v>14</v>
      </c>
      <c r="DQ15" s="2">
        <v>2</v>
      </c>
      <c r="DR15" s="2">
        <v>0</v>
      </c>
      <c r="DS15" s="2">
        <v>0</v>
      </c>
      <c r="DT15" s="2">
        <v>0</v>
      </c>
      <c r="DU15" s="2">
        <v>28</v>
      </c>
    </row>
    <row r="16" spans="1:125" s="100" customFormat="1" x14ac:dyDescent="0.2">
      <c r="A16" s="101">
        <v>21</v>
      </c>
      <c r="B16" s="100">
        <v>0</v>
      </c>
      <c r="C16" s="101">
        <v>82</v>
      </c>
      <c r="D16" s="101">
        <v>0</v>
      </c>
      <c r="E16" s="101">
        <v>20</v>
      </c>
      <c r="F16" s="101">
        <v>0</v>
      </c>
      <c r="G16" s="101">
        <v>76</v>
      </c>
      <c r="H16" s="101">
        <v>6</v>
      </c>
      <c r="I16" s="101">
        <v>2</v>
      </c>
      <c r="J16" s="101">
        <v>720</v>
      </c>
      <c r="K16" s="101">
        <v>720</v>
      </c>
      <c r="L16" s="103" t="s">
        <v>177</v>
      </c>
      <c r="M16" s="101">
        <v>3</v>
      </c>
      <c r="N16" s="101">
        <v>26</v>
      </c>
      <c r="O16" s="101">
        <v>4</v>
      </c>
      <c r="P16" s="101">
        <v>18</v>
      </c>
      <c r="Q16" s="104"/>
      <c r="R16" s="101">
        <v>84</v>
      </c>
      <c r="S16" s="101">
        <v>29</v>
      </c>
      <c r="T16" s="101">
        <v>18</v>
      </c>
      <c r="U16" s="101">
        <v>30</v>
      </c>
      <c r="V16" s="101">
        <v>7</v>
      </c>
      <c r="W16" s="101">
        <v>28</v>
      </c>
      <c r="X16" s="101">
        <v>22</v>
      </c>
      <c r="Y16" s="101">
        <v>0</v>
      </c>
      <c r="Z16" s="101">
        <v>6</v>
      </c>
      <c r="AA16" s="101">
        <v>19</v>
      </c>
      <c r="AB16" s="101">
        <v>24</v>
      </c>
      <c r="AC16" s="101">
        <v>10</v>
      </c>
      <c r="AD16" s="101">
        <v>12</v>
      </c>
      <c r="AE16" s="101">
        <v>12</v>
      </c>
      <c r="AF16" s="101">
        <v>14.81</v>
      </c>
      <c r="AG16" s="101">
        <v>15.23</v>
      </c>
      <c r="AH16" s="101">
        <v>12.43</v>
      </c>
      <c r="AI16" s="100">
        <f t="shared" si="0"/>
        <v>0.41999999999999993</v>
      </c>
      <c r="AJ16" s="101">
        <v>44</v>
      </c>
      <c r="AK16" s="101">
        <v>15</v>
      </c>
      <c r="AL16" s="101">
        <v>8</v>
      </c>
      <c r="AM16" s="101">
        <v>13</v>
      </c>
      <c r="AN16" s="101">
        <v>4</v>
      </c>
      <c r="AO16" s="101">
        <v>2</v>
      </c>
      <c r="AP16" s="101">
        <v>0</v>
      </c>
      <c r="AQ16" s="101">
        <v>2</v>
      </c>
      <c r="AR16" s="101">
        <v>0</v>
      </c>
      <c r="AS16" s="101">
        <v>5</v>
      </c>
      <c r="AT16" s="101">
        <v>5</v>
      </c>
      <c r="AU16" s="101">
        <v>0</v>
      </c>
      <c r="AV16" s="104"/>
      <c r="AW16" s="104"/>
      <c r="AX16" s="104"/>
      <c r="AY16" s="104"/>
      <c r="AZ16" s="104"/>
      <c r="BA16" s="101">
        <v>125</v>
      </c>
      <c r="BB16" s="101">
        <v>134</v>
      </c>
      <c r="BC16" s="114">
        <v>1877.625</v>
      </c>
      <c r="BD16" s="114">
        <v>753.84615384615404</v>
      </c>
      <c r="BE16" s="109"/>
      <c r="BF16" s="101">
        <v>12</v>
      </c>
      <c r="BG16" s="113">
        <v>1364.84</v>
      </c>
      <c r="BH16" s="101">
        <v>466.76</v>
      </c>
      <c r="BI16" s="101">
        <v>12</v>
      </c>
      <c r="BJ16" s="101">
        <v>2</v>
      </c>
      <c r="BK16" s="101">
        <v>0</v>
      </c>
      <c r="BL16" s="101">
        <v>2</v>
      </c>
      <c r="BM16" s="101">
        <v>0</v>
      </c>
      <c r="BN16" s="101">
        <v>16</v>
      </c>
      <c r="BO16" s="102"/>
      <c r="BP16" s="101">
        <v>21</v>
      </c>
      <c r="BQ16" s="101">
        <v>3</v>
      </c>
      <c r="BR16" s="101">
        <v>720</v>
      </c>
      <c r="BS16" s="101">
        <v>720</v>
      </c>
      <c r="BT16" s="103" t="s">
        <v>176</v>
      </c>
      <c r="BU16" s="101">
        <v>23</v>
      </c>
      <c r="BV16" s="101">
        <v>3</v>
      </c>
      <c r="BW16" s="101">
        <v>13</v>
      </c>
      <c r="BY16" s="101">
        <v>53</v>
      </c>
      <c r="BZ16" s="101">
        <v>16</v>
      </c>
      <c r="CA16" s="101">
        <v>7</v>
      </c>
      <c r="CB16" s="101">
        <v>26</v>
      </c>
      <c r="CC16" s="101">
        <v>4</v>
      </c>
      <c r="CD16" s="101">
        <v>44</v>
      </c>
      <c r="CE16" s="101">
        <v>22</v>
      </c>
      <c r="CF16" s="101">
        <v>16</v>
      </c>
      <c r="CG16" s="101">
        <v>6</v>
      </c>
      <c r="CH16" s="101">
        <v>19</v>
      </c>
      <c r="CI16" s="101">
        <v>22</v>
      </c>
      <c r="CJ16" s="101">
        <v>8</v>
      </c>
      <c r="CK16" s="101">
        <v>9</v>
      </c>
      <c r="CL16" s="101">
        <v>8</v>
      </c>
      <c r="CM16" s="101">
        <v>13.02</v>
      </c>
      <c r="CN16" s="101">
        <v>13.31</v>
      </c>
      <c r="CO16" s="101">
        <v>9.84</v>
      </c>
      <c r="CP16" s="100">
        <f t="shared" si="1"/>
        <v>0.29000000000000092</v>
      </c>
      <c r="CQ16" s="101">
        <v>72</v>
      </c>
      <c r="CR16" s="101">
        <v>27</v>
      </c>
      <c r="CS16" s="101">
        <v>12</v>
      </c>
      <c r="CT16" s="101">
        <v>13</v>
      </c>
      <c r="CU16" s="101">
        <v>8</v>
      </c>
      <c r="CV16" s="101">
        <v>4</v>
      </c>
      <c r="CW16" s="101">
        <v>5</v>
      </c>
      <c r="CX16" s="101">
        <v>0</v>
      </c>
      <c r="CY16" s="101">
        <v>3</v>
      </c>
      <c r="CZ16" s="101">
        <v>0</v>
      </c>
      <c r="DA16" s="101">
        <v>0</v>
      </c>
      <c r="DB16" s="101">
        <v>0</v>
      </c>
      <c r="DC16" s="104"/>
      <c r="DD16" s="104"/>
      <c r="DE16" s="104"/>
      <c r="DF16" s="104"/>
      <c r="DG16" s="104"/>
      <c r="DH16" s="101">
        <v>128</v>
      </c>
      <c r="DI16" s="101">
        <v>151</v>
      </c>
      <c r="DJ16" s="114">
        <v>1900.047619047619</v>
      </c>
      <c r="DK16" s="114">
        <v>884.72727272727275</v>
      </c>
      <c r="DL16" s="114">
        <v>1317</v>
      </c>
      <c r="DM16" s="101">
        <v>7</v>
      </c>
      <c r="DN16" s="113">
        <v>1235.2916666666667</v>
      </c>
      <c r="DO16" s="101">
        <v>474.42</v>
      </c>
      <c r="DP16" s="101">
        <v>13</v>
      </c>
      <c r="DQ16" s="101">
        <v>2</v>
      </c>
      <c r="DR16" s="101">
        <v>0</v>
      </c>
      <c r="DS16" s="101">
        <v>1</v>
      </c>
      <c r="DT16" s="101">
        <v>0</v>
      </c>
      <c r="DU16" s="101">
        <v>15</v>
      </c>
    </row>
    <row r="17" spans="1:125" s="100" customFormat="1" x14ac:dyDescent="0.2">
      <c r="A17" s="101">
        <v>22</v>
      </c>
      <c r="B17" s="100">
        <v>0</v>
      </c>
      <c r="C17" s="101">
        <v>68</v>
      </c>
      <c r="D17" s="101">
        <v>0</v>
      </c>
      <c r="E17" s="101">
        <v>20</v>
      </c>
      <c r="F17" s="101">
        <v>0</v>
      </c>
      <c r="G17" s="101">
        <v>58</v>
      </c>
      <c r="H17" s="101">
        <v>10</v>
      </c>
      <c r="I17" s="101">
        <v>1</v>
      </c>
      <c r="J17" s="101">
        <v>500</v>
      </c>
      <c r="K17" s="101">
        <v>500</v>
      </c>
      <c r="L17" s="103" t="s">
        <v>178</v>
      </c>
      <c r="M17" s="101">
        <v>2</v>
      </c>
      <c r="N17" s="101">
        <v>29</v>
      </c>
      <c r="O17" s="101">
        <v>5</v>
      </c>
      <c r="P17" s="101">
        <v>10</v>
      </c>
      <c r="Q17" s="104"/>
      <c r="R17" s="101">
        <v>71</v>
      </c>
      <c r="S17" s="101">
        <v>22</v>
      </c>
      <c r="T17" s="101">
        <v>6</v>
      </c>
      <c r="U17" s="101">
        <v>31</v>
      </c>
      <c r="V17" s="101">
        <v>12</v>
      </c>
      <c r="W17" s="101">
        <v>46</v>
      </c>
      <c r="X17" s="101">
        <v>22</v>
      </c>
      <c r="Y17" s="101">
        <v>20</v>
      </c>
      <c r="Z17" s="101">
        <v>4</v>
      </c>
      <c r="AA17" s="101">
        <v>27</v>
      </c>
      <c r="AB17" s="101">
        <v>31</v>
      </c>
      <c r="AC17" s="101">
        <v>16</v>
      </c>
      <c r="AD17" s="101">
        <v>19</v>
      </c>
      <c r="AE17" s="101">
        <v>20</v>
      </c>
      <c r="AF17" s="101">
        <v>9.43</v>
      </c>
      <c r="AG17" s="101">
        <v>10.63</v>
      </c>
      <c r="AH17" s="101">
        <v>7.76</v>
      </c>
      <c r="AI17" s="100">
        <f t="shared" si="0"/>
        <v>1.2000000000000011</v>
      </c>
      <c r="AJ17" s="101">
        <v>39</v>
      </c>
      <c r="AK17" s="101">
        <v>4</v>
      </c>
      <c r="AL17" s="101">
        <v>2</v>
      </c>
      <c r="AM17" s="101">
        <v>10</v>
      </c>
      <c r="AN17" s="101">
        <v>4</v>
      </c>
      <c r="AO17" s="101">
        <v>3</v>
      </c>
      <c r="AP17" s="101">
        <v>8</v>
      </c>
      <c r="AQ17" s="101">
        <v>0</v>
      </c>
      <c r="AR17" s="101">
        <v>8</v>
      </c>
      <c r="AS17" s="101">
        <v>5</v>
      </c>
      <c r="AT17" s="101">
        <v>5</v>
      </c>
      <c r="AU17" s="101">
        <v>0</v>
      </c>
      <c r="AV17" s="104"/>
      <c r="AW17" s="104"/>
      <c r="AX17" s="104"/>
      <c r="AY17" s="104"/>
      <c r="AZ17" s="104"/>
      <c r="BA17" s="101">
        <v>129</v>
      </c>
      <c r="BB17" s="101">
        <v>152</v>
      </c>
      <c r="BC17" s="114">
        <v>1252.76</v>
      </c>
      <c r="BD17" s="114">
        <v>1101.0830000000001</v>
      </c>
      <c r="BE17" s="114">
        <v>1052.0830000000001</v>
      </c>
      <c r="BF17" s="101">
        <v>1</v>
      </c>
      <c r="BG17" s="113">
        <v>1218.24</v>
      </c>
      <c r="BH17" s="101">
        <v>410.68</v>
      </c>
      <c r="BI17" s="101">
        <v>12</v>
      </c>
      <c r="BJ17" s="101">
        <v>2</v>
      </c>
      <c r="BK17" s="101">
        <v>2</v>
      </c>
      <c r="BL17" s="101">
        <v>0</v>
      </c>
      <c r="BM17" s="101">
        <v>0</v>
      </c>
      <c r="BN17" s="101">
        <v>33</v>
      </c>
      <c r="BO17" s="102"/>
      <c r="BP17" s="101">
        <v>22</v>
      </c>
      <c r="BQ17" s="101">
        <v>2</v>
      </c>
      <c r="BR17" s="101">
        <v>500</v>
      </c>
      <c r="BS17" s="101">
        <v>500</v>
      </c>
      <c r="BT17" s="103" t="s">
        <v>179</v>
      </c>
      <c r="BU17" s="101">
        <v>28</v>
      </c>
      <c r="BV17" s="101">
        <v>5</v>
      </c>
      <c r="BW17" s="101">
        <v>5</v>
      </c>
      <c r="BY17" s="101">
        <v>60</v>
      </c>
      <c r="BZ17" s="101">
        <v>16</v>
      </c>
      <c r="CA17" s="101">
        <v>7</v>
      </c>
      <c r="CB17" s="101">
        <v>26</v>
      </c>
      <c r="CC17" s="101">
        <v>11</v>
      </c>
      <c r="CD17" s="101">
        <v>42</v>
      </c>
      <c r="CE17" s="101">
        <v>20</v>
      </c>
      <c r="CF17" s="101">
        <v>18</v>
      </c>
      <c r="CG17" s="101">
        <v>4</v>
      </c>
      <c r="CH17" s="101">
        <v>26</v>
      </c>
      <c r="CI17" s="101">
        <v>26</v>
      </c>
      <c r="CJ17" s="101">
        <v>14</v>
      </c>
      <c r="CK17" s="101">
        <v>16</v>
      </c>
      <c r="CL17" s="101">
        <v>17</v>
      </c>
      <c r="CM17" s="101">
        <v>9.5500000000000007</v>
      </c>
      <c r="CN17" s="101">
        <v>10.66</v>
      </c>
      <c r="CO17" s="101">
        <v>7.01</v>
      </c>
      <c r="CP17" s="100">
        <f t="shared" si="1"/>
        <v>1.1099999999999994</v>
      </c>
      <c r="CQ17" s="101">
        <v>23</v>
      </c>
      <c r="CR17" s="101">
        <v>5</v>
      </c>
      <c r="CS17" s="101">
        <v>0</v>
      </c>
      <c r="CT17" s="101">
        <v>3</v>
      </c>
      <c r="CU17" s="101">
        <v>2</v>
      </c>
      <c r="CV17" s="101">
        <v>0</v>
      </c>
      <c r="CW17" s="101">
        <v>5</v>
      </c>
      <c r="CX17" s="101">
        <v>0</v>
      </c>
      <c r="CY17" s="101">
        <v>8</v>
      </c>
      <c r="CZ17" s="101">
        <v>6</v>
      </c>
      <c r="DA17" s="101">
        <v>3</v>
      </c>
      <c r="DB17" s="101">
        <v>3</v>
      </c>
      <c r="DC17" s="104"/>
      <c r="DD17" s="104"/>
      <c r="DE17" s="104"/>
      <c r="DF17" s="104"/>
      <c r="DG17" s="104"/>
      <c r="DH17" s="101">
        <v>82.7</v>
      </c>
      <c r="DI17" s="101">
        <v>106.8</v>
      </c>
      <c r="DJ17" s="114">
        <v>930.26919999999996</v>
      </c>
      <c r="DK17" s="114">
        <v>1028.25</v>
      </c>
      <c r="DL17" s="114">
        <v>965.90909090909088</v>
      </c>
      <c r="DM17" s="101">
        <v>1</v>
      </c>
      <c r="DN17" s="113">
        <v>1010.04</v>
      </c>
      <c r="DO17" s="101">
        <v>345.34</v>
      </c>
      <c r="DP17" s="101">
        <v>15</v>
      </c>
      <c r="DQ17" s="101">
        <v>0</v>
      </c>
      <c r="DR17" s="101">
        <v>0</v>
      </c>
      <c r="DS17" s="101">
        <v>1</v>
      </c>
      <c r="DT17" s="101">
        <v>0</v>
      </c>
      <c r="DU17" s="101">
        <v>33</v>
      </c>
    </row>
    <row r="18" spans="1:125" x14ac:dyDescent="0.2">
      <c r="A18" s="2">
        <v>23</v>
      </c>
      <c r="B18">
        <v>0</v>
      </c>
      <c r="C18" s="2">
        <v>72</v>
      </c>
      <c r="D18" s="2">
        <v>1</v>
      </c>
      <c r="E18" s="2">
        <v>16</v>
      </c>
      <c r="F18" s="2">
        <v>0</v>
      </c>
      <c r="G18" s="2">
        <v>52</v>
      </c>
      <c r="H18" s="2">
        <v>15</v>
      </c>
      <c r="I18" s="2">
        <v>0</v>
      </c>
      <c r="J18" s="101">
        <v>600</v>
      </c>
      <c r="K18" s="2">
        <v>600</v>
      </c>
      <c r="L18" s="96" t="s">
        <v>180</v>
      </c>
      <c r="M18" s="2">
        <v>3</v>
      </c>
      <c r="N18" s="2">
        <v>25</v>
      </c>
      <c r="O18" s="2">
        <v>5</v>
      </c>
      <c r="P18" s="2">
        <v>6</v>
      </c>
      <c r="Q18" s="1"/>
      <c r="R18" s="2">
        <v>103</v>
      </c>
      <c r="S18" s="2">
        <v>22</v>
      </c>
      <c r="T18" s="2">
        <v>26</v>
      </c>
      <c r="U18" s="2">
        <v>41</v>
      </c>
      <c r="V18" s="2">
        <v>14</v>
      </c>
      <c r="W18" s="2">
        <v>55</v>
      </c>
      <c r="X18" s="2">
        <v>28</v>
      </c>
      <c r="Y18" s="2">
        <v>20</v>
      </c>
      <c r="Z18" s="2">
        <v>7</v>
      </c>
      <c r="AA18" s="2">
        <v>21</v>
      </c>
      <c r="AB18" s="2">
        <v>23</v>
      </c>
      <c r="AC18" s="2">
        <v>12</v>
      </c>
      <c r="AD18" s="2">
        <v>15</v>
      </c>
      <c r="AE18" s="2">
        <v>9</v>
      </c>
      <c r="AF18" s="2">
        <v>12.2</v>
      </c>
      <c r="AG18" s="2">
        <v>14.59</v>
      </c>
      <c r="AH18" s="2">
        <v>7.99</v>
      </c>
      <c r="AI18">
        <f t="shared" si="0"/>
        <v>2.3900000000000006</v>
      </c>
      <c r="AJ18" s="2">
        <v>98</v>
      </c>
      <c r="AK18" s="2">
        <v>30</v>
      </c>
      <c r="AL18" s="2">
        <v>13</v>
      </c>
      <c r="AM18" s="2">
        <v>16</v>
      </c>
      <c r="AN18" s="2">
        <v>11</v>
      </c>
      <c r="AO18" s="2">
        <v>6</v>
      </c>
      <c r="AP18" s="2">
        <v>8</v>
      </c>
      <c r="AQ18" s="2">
        <v>5</v>
      </c>
      <c r="AR18" s="2">
        <v>9</v>
      </c>
      <c r="AS18" s="2">
        <v>4</v>
      </c>
      <c r="AT18" s="2">
        <v>3</v>
      </c>
      <c r="AU18" s="2">
        <v>1</v>
      </c>
      <c r="AV18" s="1"/>
      <c r="AW18" s="1"/>
      <c r="AX18" s="1"/>
      <c r="AY18" s="1"/>
      <c r="AZ18" s="1"/>
      <c r="BA18" s="2">
        <v>153</v>
      </c>
      <c r="BB18" s="2">
        <v>133</v>
      </c>
      <c r="BC18" s="5">
        <v>1314.875</v>
      </c>
      <c r="BD18" s="5">
        <v>1035.909090909091</v>
      </c>
      <c r="BE18" s="5">
        <v>864.75</v>
      </c>
      <c r="BF18" s="2">
        <v>3</v>
      </c>
      <c r="BG18" s="12">
        <v>1202.08</v>
      </c>
      <c r="BH18" s="2">
        <v>423.72</v>
      </c>
      <c r="BI18" s="2">
        <v>16</v>
      </c>
      <c r="BJ18" s="2">
        <v>0</v>
      </c>
      <c r="BK18" s="2">
        <v>0</v>
      </c>
      <c r="BL18" s="2">
        <v>0</v>
      </c>
      <c r="BM18" s="2">
        <v>0</v>
      </c>
      <c r="BN18" s="2">
        <v>29</v>
      </c>
      <c r="BP18" s="2">
        <v>23</v>
      </c>
      <c r="BQ18" s="2">
        <v>3</v>
      </c>
      <c r="BR18" s="101">
        <v>900</v>
      </c>
      <c r="BS18" s="2">
        <v>900</v>
      </c>
      <c r="BT18" s="96" t="s">
        <v>181</v>
      </c>
      <c r="BU18" s="2">
        <v>25</v>
      </c>
      <c r="BV18" s="2">
        <v>5</v>
      </c>
      <c r="BW18" s="2">
        <v>23</v>
      </c>
      <c r="BY18" s="2">
        <v>114</v>
      </c>
      <c r="BZ18" s="2">
        <v>26</v>
      </c>
      <c r="CA18" s="2">
        <v>28</v>
      </c>
      <c r="CB18" s="2">
        <v>50</v>
      </c>
      <c r="CC18" s="2">
        <v>10</v>
      </c>
      <c r="CD18" s="2">
        <v>54</v>
      </c>
      <c r="CE18" s="2">
        <v>26</v>
      </c>
      <c r="CF18" s="2">
        <v>21</v>
      </c>
      <c r="CG18" s="2">
        <v>7</v>
      </c>
      <c r="CH18" s="2">
        <v>26</v>
      </c>
      <c r="CI18" s="2">
        <v>26</v>
      </c>
      <c r="CJ18" s="2">
        <v>9</v>
      </c>
      <c r="CK18" s="2">
        <v>14</v>
      </c>
      <c r="CL18" s="2">
        <v>9</v>
      </c>
      <c r="CM18" s="2">
        <v>11.67</v>
      </c>
      <c r="CN18" s="2">
        <v>15.41</v>
      </c>
      <c r="CO18" s="2">
        <v>8.64</v>
      </c>
      <c r="CP18">
        <f t="shared" si="1"/>
        <v>3.74</v>
      </c>
      <c r="CQ18" s="2">
        <v>83</v>
      </c>
      <c r="CR18" s="2">
        <v>32</v>
      </c>
      <c r="CS18" s="2">
        <v>10</v>
      </c>
      <c r="CT18" s="2">
        <v>10</v>
      </c>
      <c r="CU18" s="2">
        <v>6</v>
      </c>
      <c r="CV18" s="2">
        <v>4</v>
      </c>
      <c r="CW18" s="2">
        <v>8</v>
      </c>
      <c r="CX18" s="2">
        <v>4</v>
      </c>
      <c r="CY18" s="2">
        <v>9</v>
      </c>
      <c r="CZ18" s="3"/>
      <c r="DA18" s="3"/>
      <c r="DB18" s="3"/>
      <c r="DC18" s="1"/>
      <c r="DD18" s="1"/>
      <c r="DE18" s="1"/>
      <c r="DF18" s="1"/>
      <c r="DG18" s="1"/>
      <c r="DH18" s="2">
        <v>137.6</v>
      </c>
      <c r="DI18" s="2">
        <v>124.1</v>
      </c>
      <c r="DJ18" s="9"/>
      <c r="DK18" s="9"/>
      <c r="DL18" s="9"/>
      <c r="DM18" s="10"/>
      <c r="DN18" s="14"/>
      <c r="DO18" s="10"/>
      <c r="DP18" s="2">
        <v>15</v>
      </c>
      <c r="DQ18" s="2">
        <v>1</v>
      </c>
      <c r="DR18" s="2">
        <v>0</v>
      </c>
      <c r="DS18" s="2">
        <v>0</v>
      </c>
      <c r="DT18" s="2">
        <v>0</v>
      </c>
      <c r="DU18" s="2">
        <v>32</v>
      </c>
    </row>
    <row r="19" spans="1:125" s="100" customFormat="1" x14ac:dyDescent="0.2">
      <c r="A19" s="101">
        <v>33</v>
      </c>
      <c r="B19" s="100">
        <v>0</v>
      </c>
      <c r="C19" s="101">
        <v>67</v>
      </c>
      <c r="D19" s="101">
        <v>0</v>
      </c>
      <c r="E19" s="101">
        <v>20</v>
      </c>
      <c r="F19" s="101">
        <v>0</v>
      </c>
      <c r="G19" s="101">
        <v>58</v>
      </c>
      <c r="H19" s="101">
        <v>9</v>
      </c>
      <c r="I19" s="101">
        <v>0</v>
      </c>
      <c r="J19" s="101">
        <v>540</v>
      </c>
      <c r="K19" s="101">
        <v>540</v>
      </c>
      <c r="L19" s="103" t="s">
        <v>183</v>
      </c>
      <c r="M19" s="101">
        <v>2</v>
      </c>
      <c r="N19" s="101">
        <v>25</v>
      </c>
      <c r="O19" s="101">
        <v>5</v>
      </c>
      <c r="P19" s="101">
        <v>14</v>
      </c>
      <c r="Q19" s="101">
        <v>16</v>
      </c>
      <c r="R19" s="101">
        <v>72</v>
      </c>
      <c r="S19" s="101">
        <v>21</v>
      </c>
      <c r="T19" s="101">
        <v>15</v>
      </c>
      <c r="U19" s="101">
        <v>36</v>
      </c>
      <c r="V19" s="101">
        <v>0</v>
      </c>
      <c r="W19" s="101">
        <v>43</v>
      </c>
      <c r="X19" s="101">
        <v>29</v>
      </c>
      <c r="Y19" s="101">
        <v>8</v>
      </c>
      <c r="Z19" s="101">
        <v>6</v>
      </c>
      <c r="AA19" s="101">
        <v>33</v>
      </c>
      <c r="AB19" s="101">
        <v>27</v>
      </c>
      <c r="AC19" s="101">
        <v>15</v>
      </c>
      <c r="AD19" s="101">
        <v>18</v>
      </c>
      <c r="AE19" s="101">
        <v>10</v>
      </c>
      <c r="AF19" s="101">
        <v>13.97</v>
      </c>
      <c r="AG19" s="101">
        <v>20.25</v>
      </c>
      <c r="AH19" s="101">
        <v>8.61</v>
      </c>
      <c r="AI19" s="100">
        <f t="shared" si="0"/>
        <v>6.2799999999999994</v>
      </c>
      <c r="AJ19" s="101">
        <v>68</v>
      </c>
      <c r="AK19" s="101">
        <v>28</v>
      </c>
      <c r="AL19" s="101">
        <v>9</v>
      </c>
      <c r="AM19" s="101">
        <v>5</v>
      </c>
      <c r="AN19" s="101">
        <v>2</v>
      </c>
      <c r="AO19" s="101">
        <v>7</v>
      </c>
      <c r="AP19" s="101">
        <v>3</v>
      </c>
      <c r="AQ19" s="101">
        <v>3</v>
      </c>
      <c r="AR19" s="101">
        <v>11</v>
      </c>
      <c r="AS19" s="101">
        <v>3</v>
      </c>
      <c r="AT19" s="101">
        <v>1</v>
      </c>
      <c r="AU19" s="101">
        <v>1</v>
      </c>
      <c r="AV19" s="104"/>
      <c r="AW19" s="104"/>
      <c r="AX19" s="104"/>
      <c r="AY19" s="104"/>
      <c r="AZ19" s="104"/>
      <c r="BA19" s="101">
        <v>151</v>
      </c>
      <c r="BB19" s="101">
        <v>117</v>
      </c>
      <c r="BC19" s="114">
        <v>1399.8</v>
      </c>
      <c r="BD19" s="114">
        <v>865.92</v>
      </c>
      <c r="BE19" s="114">
        <v>1094.5</v>
      </c>
      <c r="BF19" s="101">
        <v>2</v>
      </c>
      <c r="BG19" s="115">
        <v>1262.8846153846155</v>
      </c>
      <c r="BH19" s="101">
        <v>400.34</v>
      </c>
      <c r="BI19" s="101">
        <v>15</v>
      </c>
      <c r="BJ19" s="101">
        <v>1</v>
      </c>
      <c r="BK19" s="101">
        <v>0</v>
      </c>
      <c r="BL19" s="101">
        <v>0</v>
      </c>
      <c r="BM19" s="101">
        <v>0</v>
      </c>
      <c r="BN19" s="101">
        <v>32</v>
      </c>
      <c r="BO19" s="102"/>
      <c r="BP19" s="101">
        <v>33</v>
      </c>
      <c r="BQ19" s="101">
        <v>2</v>
      </c>
      <c r="BR19" s="101">
        <v>640</v>
      </c>
      <c r="BS19" s="101">
        <v>640</v>
      </c>
      <c r="BT19" s="103" t="s">
        <v>184</v>
      </c>
      <c r="BU19" s="101">
        <v>25</v>
      </c>
      <c r="BV19" s="101">
        <v>3</v>
      </c>
      <c r="BW19" s="105"/>
      <c r="BX19" s="101">
        <v>14</v>
      </c>
      <c r="BY19" s="101">
        <v>78</v>
      </c>
      <c r="BZ19" s="101">
        <v>17</v>
      </c>
      <c r="CA19" s="101">
        <v>13</v>
      </c>
      <c r="CB19" s="101">
        <v>48</v>
      </c>
      <c r="CC19" s="101">
        <v>0</v>
      </c>
      <c r="CD19" s="101">
        <v>53</v>
      </c>
      <c r="CE19" s="101">
        <v>29</v>
      </c>
      <c r="CF19" s="101">
        <v>17</v>
      </c>
      <c r="CG19" s="101">
        <v>7</v>
      </c>
      <c r="CH19" s="101">
        <v>37</v>
      </c>
      <c r="CI19" s="101">
        <v>35</v>
      </c>
      <c r="CJ19" s="101">
        <v>16</v>
      </c>
      <c r="CK19" s="101">
        <v>16</v>
      </c>
      <c r="CL19" s="101">
        <v>15</v>
      </c>
      <c r="CM19" s="101">
        <v>11.58</v>
      </c>
      <c r="CN19" s="101">
        <v>15.51</v>
      </c>
      <c r="CO19" s="101">
        <v>10.029999999999999</v>
      </c>
      <c r="CP19" s="100">
        <f t="shared" si="1"/>
        <v>3.9299999999999997</v>
      </c>
      <c r="CQ19" s="101">
        <v>57</v>
      </c>
      <c r="CR19" s="101">
        <v>22</v>
      </c>
      <c r="CS19" s="101">
        <v>9</v>
      </c>
      <c r="CT19" s="101">
        <v>6</v>
      </c>
      <c r="CU19" s="101">
        <v>0</v>
      </c>
      <c r="CV19" s="101">
        <v>5</v>
      </c>
      <c r="CW19" s="101">
        <v>6</v>
      </c>
      <c r="CX19" s="101">
        <v>0</v>
      </c>
      <c r="CY19" s="101">
        <v>9</v>
      </c>
      <c r="CZ19" s="101">
        <v>1</v>
      </c>
      <c r="DA19" s="101">
        <v>0</v>
      </c>
      <c r="DB19" s="101">
        <v>0</v>
      </c>
      <c r="DC19" s="104"/>
      <c r="DD19" s="104"/>
      <c r="DE19" s="104"/>
      <c r="DF19" s="104"/>
      <c r="DG19" s="104"/>
      <c r="DH19" s="101">
        <v>219</v>
      </c>
      <c r="DI19" s="101">
        <v>166</v>
      </c>
      <c r="DJ19" s="114">
        <v>1362.68</v>
      </c>
      <c r="DK19" s="114">
        <v>953.92</v>
      </c>
      <c r="DL19" s="114">
        <v>1165.5</v>
      </c>
      <c r="DM19" s="101">
        <v>3</v>
      </c>
      <c r="DN19" s="115">
        <v>1291.1666666666667</v>
      </c>
      <c r="DO19" s="101">
        <v>400.62</v>
      </c>
      <c r="DP19" s="101">
        <v>13</v>
      </c>
      <c r="DQ19" s="101">
        <v>2</v>
      </c>
      <c r="DR19" s="101">
        <v>0</v>
      </c>
      <c r="DS19" s="101">
        <v>1</v>
      </c>
      <c r="DT19" s="101">
        <v>0</v>
      </c>
      <c r="DU19" s="101">
        <v>29.5</v>
      </c>
    </row>
    <row r="20" spans="1:125" x14ac:dyDescent="0.2">
      <c r="A20" s="2">
        <v>35</v>
      </c>
      <c r="B20">
        <v>0</v>
      </c>
      <c r="C20" s="2">
        <v>73</v>
      </c>
      <c r="D20" s="2">
        <v>0</v>
      </c>
      <c r="E20" s="2">
        <v>18</v>
      </c>
      <c r="F20" s="2">
        <v>0</v>
      </c>
      <c r="G20" s="2">
        <v>69</v>
      </c>
      <c r="H20" s="2">
        <v>4</v>
      </c>
      <c r="I20" s="2">
        <v>1</v>
      </c>
      <c r="J20" s="101">
        <v>1436</v>
      </c>
      <c r="K20" s="2">
        <v>1436</v>
      </c>
      <c r="L20" s="96" t="s">
        <v>185</v>
      </c>
      <c r="M20" s="2">
        <v>3</v>
      </c>
      <c r="N20" s="2">
        <v>27</v>
      </c>
      <c r="O20" s="2">
        <v>3</v>
      </c>
      <c r="P20" s="2">
        <v>4</v>
      </c>
      <c r="Q20" s="2">
        <v>4</v>
      </c>
      <c r="R20" s="2">
        <v>82</v>
      </c>
      <c r="S20" s="2">
        <v>10</v>
      </c>
      <c r="T20" s="2">
        <v>20</v>
      </c>
      <c r="U20" s="2">
        <v>46</v>
      </c>
      <c r="V20" s="2">
        <v>6</v>
      </c>
      <c r="W20" s="2">
        <v>30</v>
      </c>
      <c r="X20" s="2">
        <v>17</v>
      </c>
      <c r="Y20" s="2">
        <v>11</v>
      </c>
      <c r="Z20" s="2">
        <v>2</v>
      </c>
      <c r="AA20" s="2">
        <v>29</v>
      </c>
      <c r="AB20" s="2">
        <v>38</v>
      </c>
      <c r="AC20" s="2">
        <v>16</v>
      </c>
      <c r="AD20" s="2">
        <v>16</v>
      </c>
      <c r="AE20" s="2">
        <v>17</v>
      </c>
      <c r="AF20" s="2">
        <v>17.48</v>
      </c>
      <c r="AG20" s="2">
        <v>19.95</v>
      </c>
      <c r="AH20" s="2">
        <v>14.11</v>
      </c>
      <c r="AI20">
        <f t="shared" si="0"/>
        <v>2.4699999999999989</v>
      </c>
      <c r="AJ20" s="2">
        <v>32</v>
      </c>
      <c r="AK20" s="2">
        <v>16</v>
      </c>
      <c r="AL20" s="2">
        <v>4</v>
      </c>
      <c r="AM20" s="2">
        <v>4</v>
      </c>
      <c r="AN20" s="2">
        <v>0</v>
      </c>
      <c r="AO20" s="2">
        <v>0</v>
      </c>
      <c r="AP20" s="2">
        <v>1</v>
      </c>
      <c r="AQ20" s="2">
        <v>3</v>
      </c>
      <c r="AR20" s="2">
        <v>4</v>
      </c>
      <c r="AS20" s="2">
        <v>1</v>
      </c>
      <c r="AT20" s="2">
        <v>0</v>
      </c>
      <c r="AU20" s="2">
        <v>1</v>
      </c>
      <c r="AV20" s="1"/>
      <c r="AW20" s="1"/>
      <c r="AX20" s="1"/>
      <c r="AY20" s="1"/>
      <c r="AZ20" s="1"/>
      <c r="BA20" s="2">
        <v>104</v>
      </c>
      <c r="BB20" s="2">
        <v>159</v>
      </c>
      <c r="BC20" s="5">
        <v>1006.292</v>
      </c>
      <c r="BD20" s="5">
        <v>1179.1500000000001</v>
      </c>
      <c r="BE20" s="5">
        <v>1033</v>
      </c>
      <c r="BF20" s="2">
        <v>7</v>
      </c>
      <c r="BG20" s="11">
        <v>1316.76</v>
      </c>
      <c r="BH20" s="2">
        <v>424.04</v>
      </c>
      <c r="BI20" s="2">
        <v>16</v>
      </c>
      <c r="BJ20" s="2">
        <v>0</v>
      </c>
      <c r="BK20" s="2">
        <v>0</v>
      </c>
      <c r="BL20" s="2">
        <v>0</v>
      </c>
      <c r="BM20" s="2">
        <v>0</v>
      </c>
      <c r="BN20" s="2">
        <v>32</v>
      </c>
      <c r="BP20" s="2">
        <v>35</v>
      </c>
      <c r="BQ20" s="2">
        <v>3</v>
      </c>
      <c r="BR20" s="101">
        <v>968</v>
      </c>
      <c r="BS20" s="2">
        <v>968</v>
      </c>
      <c r="BT20" s="96" t="s">
        <v>186</v>
      </c>
      <c r="BU20" s="2">
        <v>28</v>
      </c>
      <c r="BV20" s="2">
        <v>3</v>
      </c>
      <c r="BW20" s="2">
        <v>4</v>
      </c>
      <c r="BX20" s="2">
        <v>4</v>
      </c>
      <c r="BY20" s="2">
        <v>70</v>
      </c>
      <c r="BZ20" s="2">
        <v>7</v>
      </c>
      <c r="CA20" s="2">
        <v>14</v>
      </c>
      <c r="CB20" s="2">
        <v>49</v>
      </c>
      <c r="CC20" s="2">
        <v>0</v>
      </c>
      <c r="CD20" s="2">
        <v>22</v>
      </c>
      <c r="CE20" s="2">
        <v>15</v>
      </c>
      <c r="CF20" s="2">
        <v>6</v>
      </c>
      <c r="CG20" s="2">
        <v>1</v>
      </c>
      <c r="CH20" s="2">
        <v>34</v>
      </c>
      <c r="CI20" s="2">
        <v>39</v>
      </c>
      <c r="CJ20" s="2">
        <v>17</v>
      </c>
      <c r="CK20" s="2">
        <v>20</v>
      </c>
      <c r="CL20" s="2">
        <v>20</v>
      </c>
      <c r="CM20" s="2">
        <v>18.57</v>
      </c>
      <c r="CN20" s="2">
        <v>22.4</v>
      </c>
      <c r="CO20" s="2">
        <v>19.18</v>
      </c>
      <c r="CP20">
        <f t="shared" si="1"/>
        <v>3.8299999999999983</v>
      </c>
      <c r="CQ20" s="2">
        <v>31</v>
      </c>
      <c r="CR20" s="2">
        <v>21</v>
      </c>
      <c r="CS20" s="2">
        <v>1</v>
      </c>
      <c r="CT20" s="2">
        <v>4</v>
      </c>
      <c r="CU20" s="2">
        <v>0</v>
      </c>
      <c r="CV20" s="2">
        <v>0</v>
      </c>
      <c r="CW20" s="2">
        <v>1</v>
      </c>
      <c r="CX20" s="2">
        <v>2</v>
      </c>
      <c r="CY20" s="2">
        <v>2</v>
      </c>
      <c r="CZ20" s="2">
        <v>0</v>
      </c>
      <c r="DA20" s="2">
        <v>0</v>
      </c>
      <c r="DB20" s="2">
        <v>0</v>
      </c>
      <c r="DC20" s="1"/>
      <c r="DD20" s="1"/>
      <c r="DE20" s="1"/>
      <c r="DF20" s="1"/>
      <c r="DG20" s="1"/>
      <c r="DH20" s="2">
        <v>98.8</v>
      </c>
      <c r="DI20" s="2">
        <v>201</v>
      </c>
      <c r="DJ20" s="5">
        <v>913.08</v>
      </c>
      <c r="DK20" s="5">
        <v>802.75</v>
      </c>
      <c r="DL20" s="5">
        <v>842.62</v>
      </c>
      <c r="DM20" s="2">
        <v>5</v>
      </c>
      <c r="DN20" s="11">
        <v>1164.9259259259259</v>
      </c>
      <c r="DO20" s="3"/>
      <c r="DP20" s="2">
        <v>14</v>
      </c>
      <c r="DQ20" s="2">
        <v>1</v>
      </c>
      <c r="DR20" s="2">
        <v>1</v>
      </c>
      <c r="DS20" s="2">
        <v>0</v>
      </c>
      <c r="DT20" s="2">
        <v>0</v>
      </c>
      <c r="DU20" s="2">
        <v>30</v>
      </c>
    </row>
    <row r="21" spans="1:125" x14ac:dyDescent="0.2">
      <c r="A21" s="2">
        <v>36</v>
      </c>
      <c r="B21">
        <v>0</v>
      </c>
      <c r="C21" s="2">
        <v>58</v>
      </c>
      <c r="D21" s="2">
        <v>0</v>
      </c>
      <c r="E21" s="2">
        <v>26</v>
      </c>
      <c r="F21" s="119">
        <v>1</v>
      </c>
      <c r="G21" s="2">
        <v>56</v>
      </c>
      <c r="H21" s="2">
        <v>2</v>
      </c>
      <c r="I21" s="2">
        <v>1</v>
      </c>
      <c r="J21" s="101">
        <v>150</v>
      </c>
      <c r="K21" s="2">
        <v>150</v>
      </c>
      <c r="L21" s="96" t="s">
        <v>187</v>
      </c>
      <c r="M21" s="2">
        <v>2</v>
      </c>
      <c r="N21" s="2">
        <v>27</v>
      </c>
      <c r="O21" s="2">
        <v>5</v>
      </c>
      <c r="P21" s="2">
        <v>7</v>
      </c>
      <c r="Q21" s="2">
        <v>5</v>
      </c>
      <c r="R21" s="2">
        <v>54</v>
      </c>
      <c r="S21" s="2">
        <v>6</v>
      </c>
      <c r="T21" s="2">
        <v>8</v>
      </c>
      <c r="U21" s="2">
        <v>39</v>
      </c>
      <c r="V21" s="2">
        <v>1</v>
      </c>
      <c r="W21" s="2">
        <v>9</v>
      </c>
      <c r="X21" s="2">
        <v>5</v>
      </c>
      <c r="Y21" s="2">
        <v>4</v>
      </c>
      <c r="Z21" s="2">
        <v>0</v>
      </c>
      <c r="AA21" s="2">
        <v>38</v>
      </c>
      <c r="AB21" s="2">
        <v>37</v>
      </c>
      <c r="AC21" s="2">
        <v>16</v>
      </c>
      <c r="AD21" s="2">
        <v>15</v>
      </c>
      <c r="AE21" s="2">
        <v>20</v>
      </c>
      <c r="AF21" s="2">
        <v>9.61</v>
      </c>
      <c r="AG21" s="2">
        <v>11.35</v>
      </c>
      <c r="AH21" s="2">
        <v>6.71</v>
      </c>
      <c r="AI21">
        <f t="shared" si="0"/>
        <v>1.7400000000000002</v>
      </c>
      <c r="AJ21" s="2">
        <v>16</v>
      </c>
      <c r="AK21" s="2">
        <v>0</v>
      </c>
      <c r="AL21" s="2">
        <v>8</v>
      </c>
      <c r="AM21" s="2">
        <v>3</v>
      </c>
      <c r="AN21" s="2">
        <v>1</v>
      </c>
      <c r="AO21" s="2">
        <v>0</v>
      </c>
      <c r="AP21" s="2">
        <v>3</v>
      </c>
      <c r="AQ21" s="2">
        <v>0</v>
      </c>
      <c r="AR21" s="2">
        <v>1</v>
      </c>
      <c r="AS21" s="2">
        <v>0</v>
      </c>
      <c r="AT21" s="2">
        <v>0</v>
      </c>
      <c r="AU21" s="2">
        <v>0</v>
      </c>
      <c r="AV21" s="1"/>
      <c r="AW21" s="1"/>
      <c r="AX21" s="1"/>
      <c r="AY21" s="1"/>
      <c r="AZ21" s="1"/>
      <c r="BA21" s="2">
        <v>84.05</v>
      </c>
      <c r="BB21" s="2">
        <v>78.44</v>
      </c>
      <c r="BC21" s="5">
        <v>1289.42</v>
      </c>
      <c r="BD21" s="5">
        <v>986.17</v>
      </c>
      <c r="BE21" s="5">
        <v>1083.75</v>
      </c>
      <c r="BF21" s="2">
        <v>0</v>
      </c>
      <c r="BG21" s="11">
        <v>1055.7916666666667</v>
      </c>
      <c r="BH21" s="2">
        <v>372.48</v>
      </c>
      <c r="BI21" s="2">
        <v>14</v>
      </c>
      <c r="BJ21" s="2">
        <v>0</v>
      </c>
      <c r="BK21" s="2">
        <v>1</v>
      </c>
      <c r="BL21" s="2">
        <v>1</v>
      </c>
      <c r="BM21" s="2">
        <v>0</v>
      </c>
      <c r="BN21" s="2">
        <v>35</v>
      </c>
      <c r="BP21" s="2">
        <v>36</v>
      </c>
      <c r="BQ21" s="2">
        <v>2</v>
      </c>
      <c r="BR21" s="101">
        <v>150</v>
      </c>
      <c r="BS21" s="2">
        <v>150</v>
      </c>
      <c r="BT21" s="96" t="s">
        <v>188</v>
      </c>
      <c r="BU21" s="2">
        <v>29</v>
      </c>
      <c r="BV21" s="2">
        <v>5</v>
      </c>
      <c r="BW21" s="2">
        <v>5</v>
      </c>
      <c r="BX21" s="2">
        <v>5</v>
      </c>
      <c r="BY21" s="2">
        <v>44</v>
      </c>
      <c r="BZ21" s="2">
        <v>9</v>
      </c>
      <c r="CA21" s="2">
        <v>4</v>
      </c>
      <c r="CB21" s="2">
        <v>31</v>
      </c>
      <c r="CC21" s="2">
        <v>0</v>
      </c>
      <c r="CD21" s="2">
        <v>25</v>
      </c>
      <c r="CE21" s="2">
        <v>10</v>
      </c>
      <c r="CF21" s="2">
        <v>15</v>
      </c>
      <c r="CG21" s="2">
        <v>0</v>
      </c>
      <c r="CH21" s="2">
        <v>38</v>
      </c>
      <c r="CI21" s="2">
        <v>39</v>
      </c>
      <c r="CJ21" s="2">
        <v>19</v>
      </c>
      <c r="CK21" s="2">
        <v>15</v>
      </c>
      <c r="CL21" s="2">
        <v>20</v>
      </c>
      <c r="CM21" s="2">
        <v>8.66</v>
      </c>
      <c r="CN21" s="2">
        <v>10.02</v>
      </c>
      <c r="CO21" s="2">
        <v>5.62</v>
      </c>
      <c r="CP21">
        <f t="shared" si="1"/>
        <v>1.3599999999999994</v>
      </c>
      <c r="CQ21" s="2">
        <v>18</v>
      </c>
      <c r="CR21" s="2">
        <v>0</v>
      </c>
      <c r="CS21" s="2">
        <v>6</v>
      </c>
      <c r="CT21" s="2">
        <v>1</v>
      </c>
      <c r="CU21" s="2">
        <v>1</v>
      </c>
      <c r="CV21" s="2">
        <v>0</v>
      </c>
      <c r="CW21" s="2">
        <v>7</v>
      </c>
      <c r="CX21" s="2">
        <v>0</v>
      </c>
      <c r="CY21" s="2">
        <v>3</v>
      </c>
      <c r="CZ21" s="2">
        <v>0</v>
      </c>
      <c r="DA21" s="2">
        <v>0</v>
      </c>
      <c r="DB21" s="2">
        <v>0</v>
      </c>
      <c r="DC21" s="1"/>
      <c r="DD21" s="1"/>
      <c r="DE21" s="1"/>
      <c r="DF21" s="1"/>
      <c r="DG21" s="1"/>
      <c r="DH21" s="2">
        <v>80.3</v>
      </c>
      <c r="DI21" s="2">
        <v>76.599999999999994</v>
      </c>
      <c r="DJ21" s="5">
        <v>987.04</v>
      </c>
      <c r="DK21" s="5">
        <v>820.17</v>
      </c>
      <c r="DL21" s="5">
        <v>976.5</v>
      </c>
      <c r="DM21" s="2">
        <v>0</v>
      </c>
      <c r="DN21" s="11">
        <v>846.61538461538464</v>
      </c>
      <c r="DO21" s="2">
        <v>381.3</v>
      </c>
      <c r="DP21" s="2">
        <v>15</v>
      </c>
      <c r="DQ21" s="2">
        <v>0</v>
      </c>
      <c r="DR21" s="2">
        <v>1</v>
      </c>
      <c r="DS21" s="2">
        <v>0</v>
      </c>
      <c r="DT21" s="2">
        <v>0</v>
      </c>
      <c r="DU21" s="2">
        <v>34</v>
      </c>
    </row>
    <row r="22" spans="1:125" x14ac:dyDescent="0.2">
      <c r="A22" s="2">
        <v>37</v>
      </c>
      <c r="B22">
        <v>0</v>
      </c>
      <c r="C22" s="2">
        <v>65</v>
      </c>
      <c r="D22" s="2">
        <v>0</v>
      </c>
      <c r="E22" s="2">
        <v>19</v>
      </c>
      <c r="F22" s="2">
        <v>0</v>
      </c>
      <c r="G22" s="2">
        <v>59</v>
      </c>
      <c r="H22" s="2">
        <v>6</v>
      </c>
      <c r="I22" s="2">
        <v>0</v>
      </c>
      <c r="J22" s="101">
        <v>680</v>
      </c>
      <c r="K22" s="2">
        <v>680</v>
      </c>
      <c r="L22" s="96" t="s">
        <v>189</v>
      </c>
      <c r="M22" s="2">
        <v>2</v>
      </c>
      <c r="N22" s="2">
        <v>28</v>
      </c>
      <c r="O22" s="2">
        <v>5</v>
      </c>
      <c r="P22" s="2">
        <v>8</v>
      </c>
      <c r="Q22" s="2">
        <v>10</v>
      </c>
      <c r="R22" s="2">
        <v>58</v>
      </c>
      <c r="S22" s="2">
        <v>16</v>
      </c>
      <c r="T22" s="2">
        <v>12</v>
      </c>
      <c r="U22" s="2">
        <v>26</v>
      </c>
      <c r="V22" s="2">
        <v>4</v>
      </c>
      <c r="W22" s="2">
        <v>22</v>
      </c>
      <c r="X22" s="2">
        <v>13</v>
      </c>
      <c r="Y22" s="2">
        <v>9</v>
      </c>
      <c r="Z22" s="2">
        <v>0</v>
      </c>
      <c r="AA22" s="2">
        <v>34</v>
      </c>
      <c r="AB22" s="2">
        <v>40</v>
      </c>
      <c r="AC22" s="2">
        <v>16</v>
      </c>
      <c r="AD22" s="2">
        <v>20</v>
      </c>
      <c r="AE22" s="2">
        <v>20</v>
      </c>
      <c r="AF22" s="2">
        <v>9.27</v>
      </c>
      <c r="AG22" s="2">
        <v>9.66</v>
      </c>
      <c r="AH22" s="2">
        <v>6.2</v>
      </c>
      <c r="AI22">
        <f t="shared" si="0"/>
        <v>0.39000000000000057</v>
      </c>
      <c r="AJ22" s="2">
        <v>16</v>
      </c>
      <c r="AK22" s="2">
        <v>2</v>
      </c>
      <c r="AL22" s="2">
        <v>3</v>
      </c>
      <c r="AM22" s="2">
        <v>3</v>
      </c>
      <c r="AN22" s="2">
        <v>2</v>
      </c>
      <c r="AO22" s="2">
        <v>0</v>
      </c>
      <c r="AP22" s="2">
        <v>3</v>
      </c>
      <c r="AQ22" s="2">
        <v>1</v>
      </c>
      <c r="AR22" s="2">
        <v>2</v>
      </c>
      <c r="AS22" s="2">
        <v>1</v>
      </c>
      <c r="AT22" s="2">
        <v>1</v>
      </c>
      <c r="AU22" s="2">
        <v>0</v>
      </c>
      <c r="AV22" s="1"/>
      <c r="AW22" s="1"/>
      <c r="AX22" s="1"/>
      <c r="AY22" s="1"/>
      <c r="AZ22" s="1"/>
      <c r="BA22" s="2">
        <v>70</v>
      </c>
      <c r="BB22" s="2">
        <v>70</v>
      </c>
      <c r="BC22" s="5">
        <v>1300.21</v>
      </c>
      <c r="BD22" s="5">
        <v>949.38</v>
      </c>
      <c r="BE22" s="5">
        <v>974.85</v>
      </c>
      <c r="BF22" s="2">
        <v>0</v>
      </c>
      <c r="BG22" s="11">
        <v>1098.7083333333333</v>
      </c>
      <c r="BH22" s="2">
        <v>423.65</v>
      </c>
      <c r="BI22" s="2">
        <v>14</v>
      </c>
      <c r="BJ22" s="2">
        <v>1</v>
      </c>
      <c r="BK22" s="2">
        <v>0</v>
      </c>
      <c r="BL22" s="2">
        <v>1</v>
      </c>
      <c r="BM22" s="2">
        <v>0</v>
      </c>
      <c r="BN22" s="2">
        <v>33</v>
      </c>
      <c r="BP22" s="2">
        <v>37</v>
      </c>
      <c r="BQ22" s="2">
        <v>2</v>
      </c>
      <c r="BR22" s="101">
        <v>580</v>
      </c>
      <c r="BS22" s="2">
        <v>580</v>
      </c>
      <c r="BT22" s="96" t="s">
        <v>190</v>
      </c>
      <c r="BU22" s="2">
        <v>29</v>
      </c>
      <c r="BV22" s="2">
        <v>4</v>
      </c>
      <c r="BW22" s="2">
        <v>6</v>
      </c>
      <c r="BX22" s="2">
        <v>8</v>
      </c>
      <c r="BY22" s="2">
        <v>46</v>
      </c>
      <c r="BZ22" s="2">
        <v>14</v>
      </c>
      <c r="CA22" s="2">
        <v>8</v>
      </c>
      <c r="CB22" s="2">
        <v>20</v>
      </c>
      <c r="CC22" s="2">
        <v>4</v>
      </c>
      <c r="CD22" s="2">
        <v>31</v>
      </c>
      <c r="CE22" s="2">
        <v>13</v>
      </c>
      <c r="CF22" s="2">
        <v>16</v>
      </c>
      <c r="CG22" s="2">
        <v>2</v>
      </c>
      <c r="CH22" s="2">
        <v>30</v>
      </c>
      <c r="CI22" s="2">
        <v>39</v>
      </c>
      <c r="CJ22" s="2">
        <v>16</v>
      </c>
      <c r="CK22" s="2">
        <v>20</v>
      </c>
      <c r="CL22" s="2">
        <v>20</v>
      </c>
      <c r="CM22" s="2">
        <v>8.15</v>
      </c>
      <c r="CN22" s="2">
        <v>8.5299999999999994</v>
      </c>
      <c r="CO22" s="2">
        <v>6.14</v>
      </c>
      <c r="CP22">
        <f t="shared" si="1"/>
        <v>0.37999999999999901</v>
      </c>
      <c r="CQ22" s="2">
        <v>15</v>
      </c>
      <c r="CR22" s="2">
        <v>1</v>
      </c>
      <c r="CS22" s="2">
        <v>2</v>
      </c>
      <c r="CT22" s="2">
        <v>3</v>
      </c>
      <c r="CU22" s="2">
        <v>1</v>
      </c>
      <c r="CV22" s="2">
        <v>0</v>
      </c>
      <c r="CW22" s="2">
        <v>3</v>
      </c>
      <c r="CX22" s="2">
        <v>2</v>
      </c>
      <c r="CY22" s="2">
        <v>3</v>
      </c>
      <c r="CZ22" s="2">
        <v>1</v>
      </c>
      <c r="DA22" s="2">
        <v>1</v>
      </c>
      <c r="DB22" s="2">
        <v>0</v>
      </c>
      <c r="DC22" s="1"/>
      <c r="DD22" s="1"/>
      <c r="DE22" s="1"/>
      <c r="DF22" s="1"/>
      <c r="DG22" s="1"/>
      <c r="DH22" s="3"/>
      <c r="DI22" s="3"/>
      <c r="DJ22" s="5">
        <v>1095.68</v>
      </c>
      <c r="DK22" s="5">
        <v>772.31</v>
      </c>
      <c r="DL22" s="5">
        <v>942.67</v>
      </c>
      <c r="DM22" s="2">
        <v>1</v>
      </c>
      <c r="DN22" s="11">
        <v>1356.9130434782608</v>
      </c>
      <c r="DO22" s="2">
        <v>396.82</v>
      </c>
      <c r="DP22" s="2">
        <v>15</v>
      </c>
      <c r="DQ22" s="2">
        <v>1</v>
      </c>
      <c r="DR22" s="2">
        <v>0</v>
      </c>
      <c r="DS22" s="2">
        <v>0</v>
      </c>
      <c r="DT22" s="2">
        <v>0</v>
      </c>
      <c r="DU22" s="2">
        <v>31</v>
      </c>
    </row>
    <row r="23" spans="1:125" x14ac:dyDescent="0.2">
      <c r="A23" s="2">
        <v>38</v>
      </c>
      <c r="B23">
        <v>0</v>
      </c>
      <c r="C23" s="2">
        <v>74</v>
      </c>
      <c r="D23" s="2">
        <v>0</v>
      </c>
      <c r="E23" s="2">
        <v>18</v>
      </c>
      <c r="F23" s="2">
        <v>0</v>
      </c>
      <c r="G23" s="2">
        <v>67</v>
      </c>
      <c r="H23" s="2">
        <v>6.5</v>
      </c>
      <c r="I23" s="2">
        <v>1</v>
      </c>
      <c r="J23" s="101">
        <v>501</v>
      </c>
      <c r="K23" s="2">
        <v>501</v>
      </c>
      <c r="L23" s="96" t="s">
        <v>189</v>
      </c>
      <c r="M23" s="2">
        <v>2</v>
      </c>
      <c r="N23" s="2">
        <v>27</v>
      </c>
      <c r="O23" s="2">
        <v>4</v>
      </c>
      <c r="P23" s="2">
        <v>12</v>
      </c>
      <c r="Q23" s="2">
        <v>26</v>
      </c>
      <c r="R23" s="2">
        <v>64</v>
      </c>
      <c r="S23" s="2">
        <v>15</v>
      </c>
      <c r="T23" s="2">
        <v>9</v>
      </c>
      <c r="U23" s="2">
        <v>34</v>
      </c>
      <c r="V23" s="2">
        <v>6</v>
      </c>
      <c r="W23" s="2">
        <v>49</v>
      </c>
      <c r="X23" s="2">
        <v>23</v>
      </c>
      <c r="Y23" s="2">
        <v>24</v>
      </c>
      <c r="Z23" s="2">
        <v>2</v>
      </c>
      <c r="AA23" s="2">
        <v>28</v>
      </c>
      <c r="AB23" s="2">
        <v>26</v>
      </c>
      <c r="AC23" s="2">
        <v>17</v>
      </c>
      <c r="AD23" s="3"/>
      <c r="AE23" s="2">
        <v>20</v>
      </c>
      <c r="AF23" s="2">
        <v>12.82</v>
      </c>
      <c r="AG23" s="2">
        <v>13.91</v>
      </c>
      <c r="AH23" s="2">
        <v>8.76</v>
      </c>
      <c r="AI23">
        <f t="shared" si="0"/>
        <v>1.0899999999999999</v>
      </c>
      <c r="AJ23" s="2">
        <v>29</v>
      </c>
      <c r="AK23" s="2">
        <v>7</v>
      </c>
      <c r="AL23" s="2">
        <v>1</v>
      </c>
      <c r="AM23" s="2">
        <v>6</v>
      </c>
      <c r="AN23" s="2">
        <v>0</v>
      </c>
      <c r="AO23" s="2">
        <v>0</v>
      </c>
      <c r="AP23" s="2">
        <v>6</v>
      </c>
      <c r="AQ23" s="2">
        <v>3</v>
      </c>
      <c r="AR23" s="2">
        <v>6</v>
      </c>
      <c r="AS23" s="2">
        <v>7</v>
      </c>
      <c r="AT23" s="2">
        <v>4</v>
      </c>
      <c r="AU23" s="2">
        <v>3</v>
      </c>
      <c r="AV23" s="1"/>
      <c r="AW23" s="1"/>
      <c r="AX23" s="1"/>
      <c r="AY23" s="1"/>
      <c r="AZ23" s="1"/>
      <c r="BA23" s="2">
        <v>106.64</v>
      </c>
      <c r="BB23" s="2">
        <v>161.4</v>
      </c>
      <c r="BC23" s="5">
        <v>1158.79</v>
      </c>
      <c r="BD23" s="5">
        <v>897.23</v>
      </c>
      <c r="BE23" s="5">
        <v>1066.77</v>
      </c>
      <c r="BF23" s="2">
        <v>3</v>
      </c>
      <c r="BG23" s="11">
        <v>1357.52</v>
      </c>
      <c r="BH23" s="2">
        <v>423.02</v>
      </c>
      <c r="BI23" s="2">
        <v>15</v>
      </c>
      <c r="BJ23" s="2">
        <v>1</v>
      </c>
      <c r="BK23" s="2">
        <v>0</v>
      </c>
      <c r="BL23" s="2">
        <v>0</v>
      </c>
      <c r="BM23" s="2">
        <v>0</v>
      </c>
      <c r="BN23" s="2">
        <v>29</v>
      </c>
      <c r="BP23" s="2">
        <v>38</v>
      </c>
      <c r="BQ23" s="2">
        <v>3</v>
      </c>
      <c r="BR23" s="101">
        <v>580</v>
      </c>
      <c r="BS23" s="2">
        <v>580</v>
      </c>
      <c r="BT23" s="96" t="s">
        <v>191</v>
      </c>
      <c r="BU23" s="2">
        <v>27</v>
      </c>
      <c r="BV23" s="2">
        <v>4</v>
      </c>
      <c r="BW23" s="2">
        <v>8</v>
      </c>
      <c r="BX23" s="2">
        <v>7</v>
      </c>
      <c r="BY23" s="2">
        <v>44</v>
      </c>
      <c r="BZ23" s="2">
        <v>11</v>
      </c>
      <c r="CA23" s="2">
        <v>5</v>
      </c>
      <c r="CB23" s="2">
        <v>27</v>
      </c>
      <c r="CC23" s="2">
        <v>1</v>
      </c>
      <c r="CD23" s="2">
        <v>9</v>
      </c>
      <c r="CE23" s="2">
        <v>3</v>
      </c>
      <c r="CF23" s="2">
        <v>6</v>
      </c>
      <c r="CG23" s="2">
        <v>0</v>
      </c>
      <c r="CH23" s="2">
        <v>40</v>
      </c>
      <c r="CI23" s="2">
        <v>36</v>
      </c>
      <c r="CJ23" s="2">
        <v>20</v>
      </c>
      <c r="CK23" s="2">
        <v>20</v>
      </c>
      <c r="CL23" s="2">
        <v>18</v>
      </c>
      <c r="CM23" s="2">
        <v>12.7</v>
      </c>
      <c r="CN23" s="2">
        <v>12.3</v>
      </c>
      <c r="CO23" s="2">
        <v>8.69</v>
      </c>
      <c r="CP23">
        <f t="shared" si="1"/>
        <v>-0.39999999999999858</v>
      </c>
      <c r="CQ23" s="2">
        <v>13</v>
      </c>
      <c r="CR23" s="2">
        <v>2</v>
      </c>
      <c r="CS23" s="2">
        <v>2</v>
      </c>
      <c r="CT23" s="2">
        <v>1</v>
      </c>
      <c r="CU23" s="2">
        <v>0</v>
      </c>
      <c r="CV23" s="2">
        <v>1</v>
      </c>
      <c r="CW23" s="2">
        <v>2</v>
      </c>
      <c r="CX23" s="2">
        <v>0</v>
      </c>
      <c r="CY23" s="2">
        <v>5</v>
      </c>
      <c r="CZ23" s="2">
        <v>3</v>
      </c>
      <c r="DA23" s="2">
        <v>3</v>
      </c>
      <c r="DB23" s="2">
        <v>0</v>
      </c>
      <c r="DC23" s="1"/>
      <c r="DD23" s="1"/>
      <c r="DE23" s="1"/>
      <c r="DF23" s="1"/>
      <c r="DG23" s="1"/>
      <c r="DH23" s="2">
        <v>117.4</v>
      </c>
      <c r="DI23" s="2">
        <v>157.6</v>
      </c>
      <c r="DJ23" s="5">
        <v>937.15</v>
      </c>
      <c r="DK23" s="5">
        <v>743</v>
      </c>
      <c r="DL23" s="5">
        <v>915.42</v>
      </c>
      <c r="DM23" s="2">
        <v>1</v>
      </c>
      <c r="DN23" s="11">
        <v>1414.0384615384614</v>
      </c>
      <c r="DO23" s="2">
        <v>412.26</v>
      </c>
      <c r="DP23" s="2">
        <v>15</v>
      </c>
      <c r="DQ23" s="2">
        <v>1</v>
      </c>
      <c r="DR23" s="2">
        <v>0</v>
      </c>
      <c r="DS23" s="2">
        <v>0</v>
      </c>
      <c r="DT23" s="2">
        <v>0</v>
      </c>
      <c r="DU23" s="2">
        <v>29.5</v>
      </c>
    </row>
    <row r="24" spans="1:125" x14ac:dyDescent="0.2">
      <c r="A24" s="2">
        <v>39</v>
      </c>
      <c r="B24">
        <v>0</v>
      </c>
      <c r="C24" s="2">
        <v>62</v>
      </c>
      <c r="D24" s="2">
        <v>0</v>
      </c>
      <c r="E24" s="2">
        <v>16</v>
      </c>
      <c r="F24" s="2">
        <v>0</v>
      </c>
      <c r="G24" s="2">
        <v>62</v>
      </c>
      <c r="H24" s="2">
        <v>1</v>
      </c>
      <c r="I24" s="2">
        <v>0</v>
      </c>
      <c r="J24" s="101">
        <v>0</v>
      </c>
      <c r="K24" s="2">
        <v>0</v>
      </c>
      <c r="L24" s="96" t="s">
        <v>192</v>
      </c>
      <c r="M24" s="2">
        <v>2</v>
      </c>
      <c r="N24" s="2">
        <v>28</v>
      </c>
      <c r="O24" s="2">
        <v>4</v>
      </c>
      <c r="P24" s="2">
        <v>17</v>
      </c>
      <c r="Q24" s="2">
        <v>4</v>
      </c>
      <c r="R24" s="2">
        <v>35</v>
      </c>
      <c r="S24" s="2">
        <v>11</v>
      </c>
      <c r="T24" s="2">
        <v>7</v>
      </c>
      <c r="U24" s="2">
        <v>17</v>
      </c>
      <c r="V24" s="2">
        <v>0</v>
      </c>
      <c r="W24" s="2">
        <v>46</v>
      </c>
      <c r="X24" s="2">
        <v>17</v>
      </c>
      <c r="Y24" s="2">
        <v>25</v>
      </c>
      <c r="Z24" s="2">
        <v>4</v>
      </c>
      <c r="AA24" s="2">
        <v>28</v>
      </c>
      <c r="AB24" s="2">
        <v>40</v>
      </c>
      <c r="AC24" s="2">
        <v>19</v>
      </c>
      <c r="AD24" s="2">
        <v>20</v>
      </c>
      <c r="AE24" s="2">
        <v>17</v>
      </c>
      <c r="AF24" s="2">
        <v>8.59</v>
      </c>
      <c r="AG24" s="2">
        <v>9.2799999999999994</v>
      </c>
      <c r="AH24" s="2">
        <v>5.24</v>
      </c>
      <c r="AI24">
        <f t="shared" si="0"/>
        <v>0.6899999999999995</v>
      </c>
      <c r="AJ24" s="2">
        <v>32</v>
      </c>
      <c r="AK24" s="2">
        <v>4</v>
      </c>
      <c r="AL24" s="2">
        <v>6</v>
      </c>
      <c r="AM24" s="2">
        <v>12</v>
      </c>
      <c r="AN24" s="2">
        <v>3</v>
      </c>
      <c r="AO24" s="2">
        <v>0</v>
      </c>
      <c r="AP24" s="2">
        <v>4</v>
      </c>
      <c r="AQ24" s="2">
        <v>2</v>
      </c>
      <c r="AR24" s="2">
        <v>1</v>
      </c>
      <c r="AS24" s="2">
        <v>0</v>
      </c>
      <c r="AT24" s="2">
        <v>0</v>
      </c>
      <c r="AU24" s="2">
        <v>0</v>
      </c>
      <c r="AV24" s="1"/>
      <c r="AW24" s="1"/>
      <c r="AX24" s="1"/>
      <c r="AY24" s="1"/>
      <c r="AZ24" s="1"/>
      <c r="BA24" s="2">
        <v>101.9</v>
      </c>
      <c r="BB24" s="2">
        <v>87.7</v>
      </c>
      <c r="BC24" s="5">
        <v>1040.46</v>
      </c>
      <c r="BD24" s="5">
        <v>944.08</v>
      </c>
      <c r="BE24" s="5">
        <v>850.08</v>
      </c>
      <c r="BF24" s="2">
        <v>1</v>
      </c>
      <c r="BG24" s="11">
        <v>1138.4782608695652</v>
      </c>
      <c r="BH24" s="2">
        <v>380.66</v>
      </c>
      <c r="BI24" s="2">
        <v>14</v>
      </c>
      <c r="BJ24" s="2">
        <v>2</v>
      </c>
      <c r="BK24" s="2">
        <v>0</v>
      </c>
      <c r="BL24" s="2">
        <v>0</v>
      </c>
      <c r="BM24" s="2">
        <v>0</v>
      </c>
      <c r="BN24" s="2">
        <v>32</v>
      </c>
      <c r="BP24" s="2">
        <v>39</v>
      </c>
      <c r="BQ24" s="2">
        <v>2</v>
      </c>
      <c r="BR24" s="101">
        <v>0</v>
      </c>
      <c r="BS24" s="2">
        <v>0</v>
      </c>
      <c r="BT24" s="96" t="s">
        <v>193</v>
      </c>
      <c r="BU24" s="2">
        <v>28</v>
      </c>
      <c r="BV24" s="2">
        <v>4</v>
      </c>
      <c r="BW24" s="2">
        <v>16</v>
      </c>
      <c r="BX24" s="2">
        <v>3</v>
      </c>
      <c r="BY24" s="2">
        <v>32</v>
      </c>
      <c r="BZ24" s="2">
        <v>6</v>
      </c>
      <c r="CA24" s="2">
        <v>6</v>
      </c>
      <c r="CB24" s="2">
        <v>20</v>
      </c>
      <c r="CC24" s="2">
        <v>0</v>
      </c>
      <c r="CD24" s="2">
        <v>25</v>
      </c>
      <c r="CE24" s="2">
        <v>5</v>
      </c>
      <c r="CF24" s="2">
        <v>17</v>
      </c>
      <c r="CG24" s="2">
        <v>3</v>
      </c>
      <c r="CH24" s="2">
        <v>29</v>
      </c>
      <c r="CI24" s="2">
        <v>40</v>
      </c>
      <c r="CJ24" s="2">
        <v>14</v>
      </c>
      <c r="CK24" s="2">
        <v>20</v>
      </c>
      <c r="CL24" s="2">
        <v>15</v>
      </c>
      <c r="CM24" s="2">
        <v>8.3000000000000007</v>
      </c>
      <c r="CN24" s="2">
        <v>8.64</v>
      </c>
      <c r="CO24" s="2">
        <v>4.9800000000000004</v>
      </c>
      <c r="CP24">
        <f t="shared" si="1"/>
        <v>0.33999999999999986</v>
      </c>
      <c r="CQ24" s="2">
        <v>18</v>
      </c>
      <c r="CR24" s="2">
        <v>2</v>
      </c>
      <c r="CS24" s="2">
        <v>2</v>
      </c>
      <c r="CT24" s="2">
        <v>7</v>
      </c>
      <c r="CU24" s="2">
        <v>2</v>
      </c>
      <c r="CV24" s="2">
        <v>0</v>
      </c>
      <c r="CW24" s="2">
        <v>3</v>
      </c>
      <c r="CX24" s="2">
        <v>2</v>
      </c>
      <c r="CY24" s="2">
        <v>0</v>
      </c>
      <c r="CZ24" s="2">
        <v>0</v>
      </c>
      <c r="DA24" s="2">
        <v>0</v>
      </c>
      <c r="DB24" s="2">
        <v>0</v>
      </c>
      <c r="DC24" s="1"/>
      <c r="DD24" s="1"/>
      <c r="DE24" s="1"/>
      <c r="DF24" s="1"/>
      <c r="DG24" s="1"/>
      <c r="DH24" s="2">
        <v>111</v>
      </c>
      <c r="DI24" s="2">
        <v>93</v>
      </c>
      <c r="DJ24" s="5">
        <v>910.36</v>
      </c>
      <c r="DK24" s="5">
        <v>817.42</v>
      </c>
      <c r="DL24" s="5">
        <v>792.46</v>
      </c>
      <c r="DM24" s="2">
        <v>0</v>
      </c>
      <c r="DN24" s="11">
        <v>1130.5652173913043</v>
      </c>
      <c r="DO24" s="2">
        <v>419.56</v>
      </c>
      <c r="DP24" s="2">
        <v>16</v>
      </c>
      <c r="DQ24" s="3"/>
      <c r="DR24" s="3"/>
      <c r="DS24" s="3"/>
      <c r="DT24" s="3"/>
      <c r="DU24" s="2">
        <v>34</v>
      </c>
    </row>
    <row r="25" spans="1:125" s="100" customFormat="1" x14ac:dyDescent="0.2">
      <c r="A25" s="101">
        <v>40</v>
      </c>
      <c r="B25" s="100">
        <v>0</v>
      </c>
      <c r="C25" s="101">
        <v>66</v>
      </c>
      <c r="D25" s="101">
        <v>0</v>
      </c>
      <c r="E25" s="101">
        <v>14</v>
      </c>
      <c r="F25" s="101">
        <v>0</v>
      </c>
      <c r="G25" s="101">
        <v>54</v>
      </c>
      <c r="H25" s="101">
        <v>12</v>
      </c>
      <c r="I25" s="101">
        <v>1</v>
      </c>
      <c r="J25" s="101">
        <v>792</v>
      </c>
      <c r="K25" s="101">
        <v>532</v>
      </c>
      <c r="L25" s="103" t="s">
        <v>194</v>
      </c>
      <c r="M25" s="101">
        <v>2</v>
      </c>
      <c r="N25" s="101">
        <v>27</v>
      </c>
      <c r="O25" s="101">
        <v>5</v>
      </c>
      <c r="P25" s="101">
        <v>25</v>
      </c>
      <c r="Q25" s="101">
        <v>34</v>
      </c>
      <c r="R25" s="101">
        <v>61</v>
      </c>
      <c r="S25" s="101">
        <v>19</v>
      </c>
      <c r="T25" s="101">
        <v>11</v>
      </c>
      <c r="U25" s="101">
        <v>26</v>
      </c>
      <c r="V25" s="101">
        <v>5</v>
      </c>
      <c r="W25" s="101">
        <v>53</v>
      </c>
      <c r="X25" s="101">
        <v>26</v>
      </c>
      <c r="Y25" s="101">
        <v>23</v>
      </c>
      <c r="Z25" s="101">
        <v>4</v>
      </c>
      <c r="AA25" s="101">
        <v>23</v>
      </c>
      <c r="AB25" s="101">
        <v>37</v>
      </c>
      <c r="AC25" s="101">
        <v>16</v>
      </c>
      <c r="AD25" s="101">
        <v>20</v>
      </c>
      <c r="AE25" s="101">
        <v>15</v>
      </c>
      <c r="AF25" s="101">
        <v>12.03</v>
      </c>
      <c r="AG25" s="101">
        <v>13.39</v>
      </c>
      <c r="AH25" s="101">
        <v>9.84</v>
      </c>
      <c r="AI25" s="100">
        <f t="shared" si="0"/>
        <v>1.3600000000000012</v>
      </c>
      <c r="AJ25" s="101">
        <v>40</v>
      </c>
      <c r="AK25" s="101">
        <v>7</v>
      </c>
      <c r="AL25" s="101">
        <v>5</v>
      </c>
      <c r="AM25" s="101">
        <v>11</v>
      </c>
      <c r="AN25" s="101">
        <v>5</v>
      </c>
      <c r="AO25" s="101">
        <v>0</v>
      </c>
      <c r="AP25" s="101">
        <v>5</v>
      </c>
      <c r="AQ25" s="101">
        <v>3</v>
      </c>
      <c r="AR25" s="101">
        <v>4</v>
      </c>
      <c r="AS25" s="101">
        <v>6</v>
      </c>
      <c r="AT25" s="101">
        <v>1</v>
      </c>
      <c r="AU25" s="101">
        <v>5</v>
      </c>
      <c r="AV25" s="104"/>
      <c r="AW25" s="104"/>
      <c r="AX25" s="104"/>
      <c r="AY25" s="104"/>
      <c r="AZ25" s="104"/>
      <c r="BA25" s="101">
        <v>170</v>
      </c>
      <c r="BB25" s="101">
        <v>189</v>
      </c>
      <c r="BC25" s="114">
        <v>1529.84</v>
      </c>
      <c r="BD25" s="114">
        <v>1495.31</v>
      </c>
      <c r="BE25" s="114">
        <v>1320.92</v>
      </c>
      <c r="BF25" s="101">
        <v>3</v>
      </c>
      <c r="BG25" s="116">
        <v>1444.28</v>
      </c>
      <c r="BH25" s="101">
        <v>417</v>
      </c>
      <c r="BI25" s="101">
        <v>13</v>
      </c>
      <c r="BJ25" s="101">
        <v>1</v>
      </c>
      <c r="BK25" s="101">
        <v>1</v>
      </c>
      <c r="BL25" s="101">
        <v>1</v>
      </c>
      <c r="BM25" s="101">
        <v>0</v>
      </c>
      <c r="BN25" s="101">
        <v>26</v>
      </c>
      <c r="BO25" s="102"/>
      <c r="BP25" s="101">
        <v>40</v>
      </c>
      <c r="BQ25" s="101">
        <v>2</v>
      </c>
      <c r="BR25" s="101">
        <v>532</v>
      </c>
      <c r="BS25" s="101">
        <v>532</v>
      </c>
      <c r="BT25" s="103" t="s">
        <v>195</v>
      </c>
      <c r="BU25" s="105"/>
      <c r="BV25" s="105"/>
      <c r="BW25" s="101">
        <v>13</v>
      </c>
      <c r="BX25" s="101">
        <v>26</v>
      </c>
      <c r="BY25" s="101">
        <v>51</v>
      </c>
      <c r="BZ25" s="101">
        <v>15</v>
      </c>
      <c r="CA25" s="101">
        <v>15</v>
      </c>
      <c r="CB25" s="101">
        <v>18</v>
      </c>
      <c r="CC25" s="101">
        <v>3</v>
      </c>
      <c r="CD25" s="105"/>
      <c r="CE25" s="104"/>
      <c r="CF25" s="101">
        <v>0</v>
      </c>
      <c r="CG25" s="101">
        <v>4</v>
      </c>
      <c r="CH25" s="101">
        <v>21</v>
      </c>
      <c r="CI25" s="101">
        <v>37</v>
      </c>
      <c r="CJ25" s="101">
        <v>12</v>
      </c>
      <c r="CK25" s="101">
        <v>20</v>
      </c>
      <c r="CL25" s="101">
        <v>16</v>
      </c>
      <c r="CM25" s="101">
        <v>12.06</v>
      </c>
      <c r="CN25" s="101">
        <v>12.78</v>
      </c>
      <c r="CO25" s="101">
        <v>9.1300000000000008</v>
      </c>
      <c r="CP25" s="100">
        <f t="shared" si="1"/>
        <v>0.71999999999999886</v>
      </c>
      <c r="CQ25" s="101">
        <v>55</v>
      </c>
      <c r="CR25" s="101">
        <v>15</v>
      </c>
      <c r="CS25" s="101">
        <v>5</v>
      </c>
      <c r="CT25" s="101">
        <v>13</v>
      </c>
      <c r="CU25" s="101">
        <v>7</v>
      </c>
      <c r="CV25" s="101">
        <v>0</v>
      </c>
      <c r="CW25" s="101">
        <v>7</v>
      </c>
      <c r="CX25" s="101">
        <v>3</v>
      </c>
      <c r="CY25" s="101">
        <v>5</v>
      </c>
      <c r="CZ25" s="101">
        <v>8</v>
      </c>
      <c r="DA25" s="101">
        <v>3</v>
      </c>
      <c r="DB25" s="101">
        <v>5</v>
      </c>
      <c r="DC25" s="104"/>
      <c r="DD25" s="104"/>
      <c r="DE25" s="104"/>
      <c r="DF25" s="104"/>
      <c r="DG25" s="104"/>
      <c r="DH25" s="101">
        <v>112</v>
      </c>
      <c r="DI25" s="101">
        <v>169</v>
      </c>
      <c r="DJ25" s="114">
        <v>1363.46</v>
      </c>
      <c r="DK25" s="114">
        <v>1211.7</v>
      </c>
      <c r="DL25" s="114">
        <v>1132.69</v>
      </c>
      <c r="DM25" s="101">
        <v>3</v>
      </c>
      <c r="DN25" s="115">
        <v>1377.2692307692307</v>
      </c>
      <c r="DO25" s="101">
        <v>403.42</v>
      </c>
      <c r="DP25" s="105"/>
      <c r="DQ25" s="105"/>
      <c r="DR25" s="105"/>
      <c r="DS25" s="105"/>
      <c r="DT25" s="105"/>
      <c r="DU25" s="105"/>
    </row>
    <row r="26" spans="1:125" x14ac:dyDescent="0.2">
      <c r="A26" s="2">
        <v>41</v>
      </c>
      <c r="B26">
        <v>0</v>
      </c>
      <c r="C26" s="2">
        <v>67</v>
      </c>
      <c r="D26" s="2">
        <v>0</v>
      </c>
      <c r="E26" s="2">
        <v>18</v>
      </c>
      <c r="F26" s="2">
        <v>0</v>
      </c>
      <c r="G26" s="2">
        <v>64</v>
      </c>
      <c r="H26" s="2">
        <v>2.5</v>
      </c>
      <c r="I26" s="2">
        <v>0</v>
      </c>
      <c r="J26" s="101">
        <v>400</v>
      </c>
      <c r="K26" s="2">
        <v>400</v>
      </c>
      <c r="L26" s="96" t="s">
        <v>194</v>
      </c>
      <c r="M26" s="2">
        <v>3</v>
      </c>
      <c r="N26" s="2">
        <v>26</v>
      </c>
      <c r="O26" s="2">
        <v>4</v>
      </c>
      <c r="P26" s="2">
        <v>20</v>
      </c>
      <c r="Q26" s="2">
        <v>14</v>
      </c>
      <c r="R26" s="2">
        <v>84</v>
      </c>
      <c r="S26" s="2">
        <v>26</v>
      </c>
      <c r="T26" s="2">
        <v>6</v>
      </c>
      <c r="U26" s="2">
        <v>52</v>
      </c>
      <c r="V26" s="2">
        <v>0</v>
      </c>
      <c r="W26" s="2">
        <v>36</v>
      </c>
      <c r="X26" s="2">
        <v>20</v>
      </c>
      <c r="Y26" s="2">
        <v>13</v>
      </c>
      <c r="Z26" s="2">
        <v>3</v>
      </c>
      <c r="AA26" s="2">
        <v>21</v>
      </c>
      <c r="AB26" s="2">
        <v>26</v>
      </c>
      <c r="AC26" s="2">
        <v>13</v>
      </c>
      <c r="AD26" s="2">
        <v>20</v>
      </c>
      <c r="AE26" s="2">
        <v>15</v>
      </c>
      <c r="AF26" s="2">
        <v>13.91</v>
      </c>
      <c r="AG26" s="2">
        <v>12.79</v>
      </c>
      <c r="AH26" s="2">
        <v>8.0299999999999994</v>
      </c>
      <c r="AI26">
        <f t="shared" si="0"/>
        <v>-1.120000000000001</v>
      </c>
      <c r="AJ26" s="2">
        <v>37</v>
      </c>
      <c r="AK26" s="2">
        <v>10</v>
      </c>
      <c r="AL26" s="2">
        <v>2</v>
      </c>
      <c r="AM26" s="2">
        <v>12</v>
      </c>
      <c r="AN26" s="2">
        <v>8</v>
      </c>
      <c r="AO26" s="2">
        <v>0</v>
      </c>
      <c r="AP26" s="2">
        <v>2</v>
      </c>
      <c r="AQ26" s="2">
        <v>0</v>
      </c>
      <c r="AR26" s="2">
        <v>3</v>
      </c>
      <c r="AS26" s="2">
        <v>0</v>
      </c>
      <c r="AT26" s="2">
        <v>0</v>
      </c>
      <c r="AU26" s="2">
        <v>0</v>
      </c>
      <c r="AV26" s="1"/>
      <c r="AW26" s="1"/>
      <c r="AX26" s="1"/>
      <c r="AY26" s="1"/>
      <c r="AZ26" s="1"/>
      <c r="BA26" s="2">
        <v>166.2</v>
      </c>
      <c r="BB26" s="2">
        <v>205</v>
      </c>
      <c r="BC26" s="5">
        <v>1688.92</v>
      </c>
      <c r="BD26" s="5">
        <v>1222.33</v>
      </c>
      <c r="BE26" s="5">
        <v>1115.31</v>
      </c>
      <c r="BF26" s="2">
        <v>0</v>
      </c>
      <c r="BG26" s="11">
        <v>1202.2</v>
      </c>
      <c r="BH26" s="2">
        <v>428.18</v>
      </c>
      <c r="BI26" s="2">
        <v>15</v>
      </c>
      <c r="BJ26" s="2">
        <v>1</v>
      </c>
      <c r="BK26" s="2">
        <v>0</v>
      </c>
      <c r="BL26" s="2">
        <v>0</v>
      </c>
      <c r="BM26" s="2">
        <v>0</v>
      </c>
      <c r="BN26" s="2">
        <v>27</v>
      </c>
      <c r="BP26" s="2">
        <v>41</v>
      </c>
      <c r="BQ26" s="2">
        <v>3</v>
      </c>
      <c r="BR26" s="101">
        <v>400</v>
      </c>
      <c r="BS26" s="2">
        <v>400</v>
      </c>
      <c r="BT26" s="96" t="s">
        <v>208</v>
      </c>
      <c r="BU26" s="2">
        <v>27</v>
      </c>
      <c r="BV26" s="2">
        <v>3</v>
      </c>
      <c r="BW26" s="2">
        <v>20</v>
      </c>
      <c r="BX26" s="2">
        <v>9</v>
      </c>
      <c r="BY26" s="2">
        <v>66</v>
      </c>
      <c r="BZ26" s="2">
        <v>12</v>
      </c>
      <c r="CA26" s="2">
        <v>6</v>
      </c>
      <c r="CB26" s="2">
        <v>48</v>
      </c>
      <c r="CC26" s="2">
        <v>0</v>
      </c>
      <c r="CD26" s="2">
        <v>17</v>
      </c>
      <c r="CE26" s="2">
        <v>13</v>
      </c>
      <c r="CF26" s="2">
        <v>1</v>
      </c>
      <c r="CG26" s="2">
        <v>3</v>
      </c>
      <c r="CH26" s="2">
        <v>20</v>
      </c>
      <c r="CI26" s="2">
        <v>24</v>
      </c>
      <c r="CJ26" s="2">
        <v>19</v>
      </c>
      <c r="CK26" s="2">
        <v>18</v>
      </c>
      <c r="CL26" s="2">
        <v>8</v>
      </c>
      <c r="CM26" s="2">
        <v>12.95</v>
      </c>
      <c r="CN26" s="2">
        <v>13.02</v>
      </c>
      <c r="CO26" s="2">
        <v>8.3699999999999992</v>
      </c>
      <c r="CP26">
        <f t="shared" si="1"/>
        <v>7.0000000000000284E-2</v>
      </c>
      <c r="CQ26" s="2">
        <v>37</v>
      </c>
      <c r="CR26" s="2">
        <v>6</v>
      </c>
      <c r="CS26" s="2">
        <v>2</v>
      </c>
      <c r="CT26" s="2">
        <v>16</v>
      </c>
      <c r="CU26" s="2">
        <v>8</v>
      </c>
      <c r="CV26" s="2">
        <v>3</v>
      </c>
      <c r="CW26" s="2">
        <v>1</v>
      </c>
      <c r="CX26" s="2">
        <v>0</v>
      </c>
      <c r="CY26" s="2">
        <v>1</v>
      </c>
      <c r="CZ26" s="2">
        <v>0</v>
      </c>
      <c r="DA26" s="2">
        <v>0</v>
      </c>
      <c r="DB26" s="2">
        <v>0</v>
      </c>
      <c r="DC26" s="1"/>
      <c r="DD26" s="1"/>
      <c r="DE26" s="1"/>
      <c r="DF26" s="1"/>
      <c r="DG26" s="1"/>
      <c r="DH26" s="2">
        <v>60</v>
      </c>
      <c r="DI26" s="2">
        <v>62</v>
      </c>
      <c r="DJ26" s="10"/>
      <c r="DK26" s="10"/>
      <c r="DL26" s="10"/>
      <c r="DM26" s="10"/>
      <c r="DN26" s="14"/>
      <c r="DO26" s="2">
        <v>430.1395</v>
      </c>
      <c r="DP26" s="2">
        <v>11</v>
      </c>
      <c r="DQ26" s="2">
        <v>4</v>
      </c>
      <c r="DR26" s="2">
        <v>1</v>
      </c>
      <c r="DS26" s="2">
        <v>0</v>
      </c>
      <c r="DT26" s="2">
        <v>0</v>
      </c>
      <c r="DU26" s="2">
        <v>12</v>
      </c>
    </row>
    <row r="27" spans="1:125" x14ac:dyDescent="0.2">
      <c r="A27" s="2">
        <v>44</v>
      </c>
      <c r="B27">
        <v>0</v>
      </c>
      <c r="C27" s="2">
        <v>72</v>
      </c>
      <c r="D27" s="2">
        <v>1</v>
      </c>
      <c r="E27" s="2">
        <v>18</v>
      </c>
      <c r="F27" s="2">
        <v>0</v>
      </c>
      <c r="G27" s="2">
        <v>62</v>
      </c>
      <c r="H27" s="2">
        <v>10</v>
      </c>
      <c r="I27" s="2">
        <v>2</v>
      </c>
      <c r="J27" s="101">
        <v>1550</v>
      </c>
      <c r="K27" s="2">
        <v>1550</v>
      </c>
      <c r="L27" s="96" t="s">
        <v>202</v>
      </c>
      <c r="M27" s="2">
        <v>3</v>
      </c>
      <c r="N27" s="2">
        <v>22</v>
      </c>
      <c r="O27" s="2">
        <v>5</v>
      </c>
      <c r="P27" s="2">
        <v>1</v>
      </c>
      <c r="Q27" s="2">
        <v>9</v>
      </c>
      <c r="R27" s="2">
        <v>95</v>
      </c>
      <c r="S27" s="2">
        <v>10</v>
      </c>
      <c r="T27" s="2">
        <v>17</v>
      </c>
      <c r="U27" s="2">
        <v>64</v>
      </c>
      <c r="V27" s="2">
        <v>4</v>
      </c>
      <c r="W27" s="2">
        <v>41</v>
      </c>
      <c r="X27" s="2">
        <v>26</v>
      </c>
      <c r="Y27" s="2">
        <v>12</v>
      </c>
      <c r="Z27" s="2">
        <v>3</v>
      </c>
      <c r="AA27" s="2">
        <v>32</v>
      </c>
      <c r="AB27" s="2">
        <v>31</v>
      </c>
      <c r="AC27" s="2">
        <v>19</v>
      </c>
      <c r="AD27" s="2">
        <v>9</v>
      </c>
      <c r="AE27" s="2">
        <v>11</v>
      </c>
      <c r="AF27" s="2">
        <v>20.93</v>
      </c>
      <c r="AG27" s="2">
        <v>25.38</v>
      </c>
      <c r="AH27" s="2">
        <v>21.04</v>
      </c>
      <c r="AI27">
        <f t="shared" si="0"/>
        <v>4.4499999999999993</v>
      </c>
      <c r="AJ27" s="2">
        <v>57</v>
      </c>
      <c r="AK27" s="2">
        <v>29</v>
      </c>
      <c r="AL27" s="2">
        <v>12</v>
      </c>
      <c r="AM27" s="2">
        <v>2</v>
      </c>
      <c r="AN27" s="2">
        <v>0</v>
      </c>
      <c r="AO27" s="2">
        <v>5</v>
      </c>
      <c r="AP27" s="2">
        <v>3</v>
      </c>
      <c r="AQ27" s="2">
        <v>3</v>
      </c>
      <c r="AR27" s="2">
        <v>3</v>
      </c>
      <c r="AS27" s="2">
        <v>0</v>
      </c>
      <c r="AT27" s="2">
        <v>0</v>
      </c>
      <c r="AU27" s="2">
        <v>0</v>
      </c>
      <c r="AV27" s="1"/>
      <c r="AW27" s="1"/>
      <c r="AX27" s="1"/>
      <c r="AY27" s="1"/>
      <c r="AZ27" s="1"/>
      <c r="BA27" s="2">
        <v>283</v>
      </c>
      <c r="BB27" s="2">
        <v>532</v>
      </c>
      <c r="BC27" s="7"/>
      <c r="BD27" s="7"/>
      <c r="BE27" s="8"/>
      <c r="BF27" s="7"/>
      <c r="BG27" s="11">
        <v>2534</v>
      </c>
      <c r="BH27" s="6"/>
      <c r="BI27" s="2">
        <v>8</v>
      </c>
      <c r="BJ27" s="2">
        <v>6</v>
      </c>
      <c r="BK27" s="2">
        <v>1</v>
      </c>
      <c r="BL27" s="2">
        <v>1</v>
      </c>
      <c r="BM27" s="2">
        <v>0</v>
      </c>
      <c r="BN27" s="3"/>
      <c r="BP27" s="2">
        <v>44</v>
      </c>
      <c r="BQ27" s="2">
        <v>3</v>
      </c>
      <c r="BR27" s="101">
        <v>1550</v>
      </c>
      <c r="BS27" s="2">
        <v>1550</v>
      </c>
      <c r="BT27" s="96" t="s">
        <v>203</v>
      </c>
      <c r="BU27" s="2">
        <v>22</v>
      </c>
      <c r="BV27" s="2">
        <v>4</v>
      </c>
      <c r="BW27" s="2">
        <v>3</v>
      </c>
      <c r="BX27" s="2">
        <v>5</v>
      </c>
      <c r="BY27" s="2">
        <v>95</v>
      </c>
      <c r="BZ27" s="2">
        <v>13</v>
      </c>
      <c r="CA27" s="2">
        <v>26</v>
      </c>
      <c r="CB27" s="2">
        <v>56</v>
      </c>
      <c r="CC27" s="2">
        <v>0</v>
      </c>
      <c r="CD27" s="2">
        <v>30</v>
      </c>
      <c r="CE27" s="2">
        <v>29</v>
      </c>
      <c r="CF27" s="2">
        <v>0</v>
      </c>
      <c r="CG27" s="2">
        <v>1</v>
      </c>
      <c r="CH27" s="2">
        <v>28</v>
      </c>
      <c r="CI27" s="2">
        <v>35</v>
      </c>
      <c r="CJ27" s="2">
        <v>8</v>
      </c>
      <c r="CK27" s="2">
        <v>8</v>
      </c>
      <c r="CL27" s="2">
        <v>19</v>
      </c>
      <c r="CM27" s="3"/>
      <c r="CN27" s="3"/>
      <c r="CO27" s="3"/>
      <c r="CP27" s="1"/>
      <c r="CQ27" s="2">
        <v>43</v>
      </c>
      <c r="CR27" s="2">
        <v>26</v>
      </c>
      <c r="CS27" s="2">
        <v>9</v>
      </c>
      <c r="CT27" s="2">
        <v>1</v>
      </c>
      <c r="CU27" s="2">
        <v>0</v>
      </c>
      <c r="CV27" s="2">
        <v>1</v>
      </c>
      <c r="CW27" s="2">
        <v>1</v>
      </c>
      <c r="CX27" s="2">
        <v>3</v>
      </c>
      <c r="CY27" s="2">
        <v>2</v>
      </c>
      <c r="CZ27" s="2">
        <v>0</v>
      </c>
      <c r="DA27" s="2">
        <v>0</v>
      </c>
      <c r="DB27" s="2">
        <v>0</v>
      </c>
      <c r="DC27" s="2">
        <v>16</v>
      </c>
      <c r="DD27" s="3"/>
      <c r="DE27" s="2">
        <v>18</v>
      </c>
      <c r="DF27" s="2">
        <v>1100</v>
      </c>
      <c r="DG27" s="2">
        <v>68.75</v>
      </c>
      <c r="DH27" s="2">
        <v>444</v>
      </c>
      <c r="DI27" s="2">
        <v>315</v>
      </c>
      <c r="DJ27" s="3"/>
      <c r="DK27" s="3"/>
      <c r="DL27" s="3"/>
      <c r="DM27" s="3"/>
      <c r="DN27" s="14"/>
      <c r="DO27" s="3"/>
      <c r="DP27" s="2">
        <v>6</v>
      </c>
      <c r="DQ27" s="2">
        <v>4</v>
      </c>
      <c r="DR27" s="2">
        <v>5</v>
      </c>
      <c r="DS27" s="2">
        <v>1</v>
      </c>
      <c r="DT27" s="2">
        <v>0</v>
      </c>
      <c r="DU27" s="1"/>
    </row>
    <row r="28" spans="1:125" x14ac:dyDescent="0.2">
      <c r="A28" s="2">
        <v>45</v>
      </c>
      <c r="B28">
        <v>0</v>
      </c>
      <c r="C28" s="2">
        <v>72</v>
      </c>
      <c r="D28" s="2">
        <v>0</v>
      </c>
      <c r="E28" s="2">
        <v>16</v>
      </c>
      <c r="F28" s="2">
        <v>0</v>
      </c>
      <c r="G28" s="2">
        <v>70</v>
      </c>
      <c r="H28" s="2">
        <v>2</v>
      </c>
      <c r="I28" s="2">
        <v>1</v>
      </c>
      <c r="J28" s="101">
        <v>450</v>
      </c>
      <c r="K28" s="2">
        <v>450</v>
      </c>
      <c r="L28" s="96" t="s">
        <v>204</v>
      </c>
      <c r="M28" s="2">
        <v>2</v>
      </c>
      <c r="N28" s="2">
        <v>24</v>
      </c>
      <c r="O28" s="2">
        <v>4</v>
      </c>
      <c r="P28" s="2">
        <v>19</v>
      </c>
      <c r="Q28" s="2">
        <v>25</v>
      </c>
      <c r="R28" s="2">
        <v>73</v>
      </c>
      <c r="S28" s="2">
        <v>28</v>
      </c>
      <c r="T28" s="2">
        <v>14</v>
      </c>
      <c r="U28" s="2">
        <v>29</v>
      </c>
      <c r="V28" s="2">
        <v>2</v>
      </c>
      <c r="W28" s="2">
        <v>58</v>
      </c>
      <c r="X28" s="2">
        <v>26</v>
      </c>
      <c r="Y28" s="2">
        <v>27</v>
      </c>
      <c r="Z28" s="2">
        <v>5</v>
      </c>
      <c r="AA28" s="2">
        <v>25</v>
      </c>
      <c r="AB28" s="2">
        <v>21</v>
      </c>
      <c r="AC28" s="2">
        <v>13</v>
      </c>
      <c r="AD28" s="2">
        <v>19</v>
      </c>
      <c r="AE28" s="2">
        <v>18</v>
      </c>
      <c r="AF28" s="2">
        <v>12.38</v>
      </c>
      <c r="AG28" s="2">
        <v>14.64</v>
      </c>
      <c r="AH28" s="2">
        <v>7.34</v>
      </c>
      <c r="AI28">
        <f t="shared" si="0"/>
        <v>2.2599999999999998</v>
      </c>
      <c r="AJ28" s="2">
        <v>43</v>
      </c>
      <c r="AK28" s="2">
        <v>6</v>
      </c>
      <c r="AL28" s="2">
        <v>5</v>
      </c>
      <c r="AM28" s="2">
        <v>10</v>
      </c>
      <c r="AN28" s="2">
        <v>0</v>
      </c>
      <c r="AO28" s="2">
        <v>2</v>
      </c>
      <c r="AP28" s="2">
        <v>10</v>
      </c>
      <c r="AQ28" s="2">
        <v>1</v>
      </c>
      <c r="AR28" s="2">
        <v>9</v>
      </c>
      <c r="AS28" s="2">
        <v>0</v>
      </c>
      <c r="AT28" s="2">
        <v>0</v>
      </c>
      <c r="AU28" s="2">
        <v>0</v>
      </c>
      <c r="AV28" s="1"/>
      <c r="AW28" s="1"/>
      <c r="AX28" s="1"/>
      <c r="AY28" s="1"/>
      <c r="AZ28" s="1"/>
      <c r="BA28" s="2">
        <v>89.14</v>
      </c>
      <c r="BB28" s="2">
        <v>95.4</v>
      </c>
      <c r="BC28" s="5">
        <v>1088.42</v>
      </c>
      <c r="BD28" s="5">
        <v>981.62</v>
      </c>
      <c r="BE28" s="5">
        <v>933.38</v>
      </c>
      <c r="BF28" s="2">
        <v>0</v>
      </c>
      <c r="BG28" s="11">
        <v>1287.96</v>
      </c>
      <c r="BH28" s="2">
        <v>412.84</v>
      </c>
      <c r="BI28" s="2">
        <v>15</v>
      </c>
      <c r="BJ28" s="2">
        <v>1</v>
      </c>
      <c r="BK28" s="2">
        <v>0</v>
      </c>
      <c r="BL28" s="2">
        <v>0</v>
      </c>
      <c r="BM28" s="2">
        <v>0</v>
      </c>
      <c r="BN28" s="3"/>
      <c r="BP28" s="2">
        <v>45</v>
      </c>
      <c r="BQ28" s="2">
        <v>2</v>
      </c>
      <c r="BR28" s="101">
        <v>450</v>
      </c>
      <c r="BS28" s="2">
        <v>450</v>
      </c>
      <c r="BT28" s="96" t="s">
        <v>205</v>
      </c>
      <c r="BU28" s="2">
        <v>28</v>
      </c>
      <c r="BV28" s="2">
        <v>5</v>
      </c>
      <c r="BW28" s="2">
        <v>9</v>
      </c>
      <c r="BX28" s="2">
        <v>22</v>
      </c>
      <c r="BY28" s="2">
        <v>65</v>
      </c>
      <c r="BZ28" s="2">
        <v>23</v>
      </c>
      <c r="CA28" s="2">
        <v>9</v>
      </c>
      <c r="CB28" s="2">
        <v>24</v>
      </c>
      <c r="CC28" s="2">
        <v>9</v>
      </c>
      <c r="CD28" s="2">
        <v>41</v>
      </c>
      <c r="CE28" s="2">
        <v>18</v>
      </c>
      <c r="CF28" s="2">
        <v>20</v>
      </c>
      <c r="CG28" s="2">
        <v>3</v>
      </c>
      <c r="CH28" s="2">
        <v>30</v>
      </c>
      <c r="CI28" s="2">
        <v>27</v>
      </c>
      <c r="CJ28" s="2">
        <v>18</v>
      </c>
      <c r="CK28" s="2">
        <v>18</v>
      </c>
      <c r="CL28" s="2">
        <v>18</v>
      </c>
      <c r="CM28" s="2">
        <v>11.85</v>
      </c>
      <c r="CN28" s="2">
        <v>12.13</v>
      </c>
      <c r="CO28" s="2">
        <v>7.15</v>
      </c>
      <c r="CP28">
        <f t="shared" si="1"/>
        <v>0.28000000000000114</v>
      </c>
      <c r="CQ28" s="2">
        <v>28</v>
      </c>
      <c r="CR28" s="2">
        <v>3</v>
      </c>
      <c r="CS28" s="2">
        <v>2</v>
      </c>
      <c r="CT28" s="2">
        <v>5</v>
      </c>
      <c r="CU28" s="2">
        <v>0</v>
      </c>
      <c r="CV28" s="2">
        <v>1</v>
      </c>
      <c r="CW28" s="2">
        <v>7</v>
      </c>
      <c r="CX28" s="2">
        <v>3</v>
      </c>
      <c r="CY28" s="2">
        <v>7</v>
      </c>
      <c r="CZ28" s="2">
        <v>0</v>
      </c>
      <c r="DA28" s="2">
        <v>0</v>
      </c>
      <c r="DB28" s="2">
        <v>0</v>
      </c>
      <c r="DC28" s="2">
        <v>22</v>
      </c>
      <c r="DD28" s="2">
        <v>59</v>
      </c>
      <c r="DE28" s="2">
        <v>20</v>
      </c>
      <c r="DF28" s="2">
        <v>1420</v>
      </c>
      <c r="DG28" s="2">
        <v>88.75</v>
      </c>
      <c r="DH28" s="2">
        <v>85.2</v>
      </c>
      <c r="DI28" s="2">
        <v>90.2</v>
      </c>
      <c r="DJ28" s="5">
        <v>977.04</v>
      </c>
      <c r="DK28" s="5">
        <v>1024.67</v>
      </c>
      <c r="DL28" s="5">
        <v>827.08</v>
      </c>
      <c r="DM28" s="2">
        <v>0</v>
      </c>
      <c r="DN28" s="11">
        <v>1037.28</v>
      </c>
      <c r="DO28" s="2">
        <v>427.32</v>
      </c>
      <c r="DP28" s="2">
        <v>16</v>
      </c>
      <c r="DQ28" s="2">
        <v>0</v>
      </c>
      <c r="DR28" s="2">
        <v>0</v>
      </c>
      <c r="DS28" s="2">
        <v>0</v>
      </c>
      <c r="DT28" s="2">
        <v>0</v>
      </c>
      <c r="DU28" s="1"/>
    </row>
    <row r="29" spans="1:125" x14ac:dyDescent="0.2">
      <c r="A29" s="2">
        <v>46</v>
      </c>
      <c r="B29">
        <v>0</v>
      </c>
      <c r="C29" s="2">
        <v>67</v>
      </c>
      <c r="D29" s="2">
        <v>0</v>
      </c>
      <c r="E29" s="2">
        <v>16</v>
      </c>
      <c r="F29" s="2">
        <v>0</v>
      </c>
      <c r="G29" s="2">
        <v>61</v>
      </c>
      <c r="H29" s="2">
        <v>6</v>
      </c>
      <c r="I29" s="2">
        <v>0</v>
      </c>
      <c r="J29" s="101">
        <v>600</v>
      </c>
      <c r="K29" s="2">
        <v>600</v>
      </c>
      <c r="L29" s="96" t="s">
        <v>206</v>
      </c>
      <c r="M29" s="2">
        <v>2</v>
      </c>
      <c r="N29" s="2">
        <v>23</v>
      </c>
      <c r="O29" s="2">
        <v>3</v>
      </c>
      <c r="P29" s="2">
        <v>11</v>
      </c>
      <c r="Q29" s="2">
        <v>8</v>
      </c>
      <c r="R29" s="2">
        <v>62</v>
      </c>
      <c r="S29" s="2">
        <v>14</v>
      </c>
      <c r="T29" s="2">
        <v>16</v>
      </c>
      <c r="U29" s="2">
        <v>24</v>
      </c>
      <c r="V29" s="2">
        <v>8</v>
      </c>
      <c r="W29" s="2">
        <v>14</v>
      </c>
      <c r="X29" s="2">
        <v>11</v>
      </c>
      <c r="Y29" s="2">
        <v>1</v>
      </c>
      <c r="Z29" s="2">
        <v>2</v>
      </c>
      <c r="AA29" s="2">
        <v>29</v>
      </c>
      <c r="AB29" s="2">
        <v>38</v>
      </c>
      <c r="AC29" s="2">
        <v>16</v>
      </c>
      <c r="AD29" s="2">
        <v>18</v>
      </c>
      <c r="AE29" s="2">
        <v>13</v>
      </c>
      <c r="AF29" s="2">
        <v>20.68</v>
      </c>
      <c r="AG29" s="2">
        <v>21.9</v>
      </c>
      <c r="AH29" s="2">
        <v>15.07</v>
      </c>
      <c r="AI29">
        <f t="shared" si="0"/>
        <v>1.2199999999999989</v>
      </c>
      <c r="AJ29" s="2">
        <v>28</v>
      </c>
      <c r="AK29" s="2">
        <v>17</v>
      </c>
      <c r="AL29" s="2">
        <v>3</v>
      </c>
      <c r="AM29" s="2">
        <v>4</v>
      </c>
      <c r="AN29" s="2">
        <v>0</v>
      </c>
      <c r="AO29" s="2">
        <v>0</v>
      </c>
      <c r="AP29" s="2">
        <v>1</v>
      </c>
      <c r="AQ29" s="2">
        <v>0</v>
      </c>
      <c r="AR29" s="2">
        <v>3</v>
      </c>
      <c r="AS29" s="2">
        <v>5</v>
      </c>
      <c r="AT29" s="2">
        <v>0</v>
      </c>
      <c r="AU29" s="2">
        <v>5</v>
      </c>
      <c r="AV29" s="2">
        <v>24</v>
      </c>
      <c r="AW29" s="1"/>
      <c r="AX29" s="2">
        <v>11</v>
      </c>
      <c r="AY29" s="2">
        <v>970</v>
      </c>
      <c r="AZ29" s="2">
        <v>60.625</v>
      </c>
      <c r="BA29" s="2">
        <v>89.29</v>
      </c>
      <c r="BB29" s="2">
        <v>93.6</v>
      </c>
      <c r="BC29" s="5">
        <v>1078.6400000000001</v>
      </c>
      <c r="BD29" s="5">
        <v>858.58</v>
      </c>
      <c r="BE29" s="5">
        <v>965.77</v>
      </c>
      <c r="BF29" s="2">
        <v>0</v>
      </c>
      <c r="BG29" s="11">
        <v>1128.8800000000001</v>
      </c>
      <c r="BH29" s="2">
        <v>439.36</v>
      </c>
      <c r="BI29" s="2">
        <v>14</v>
      </c>
      <c r="BJ29" s="2">
        <v>1</v>
      </c>
      <c r="BK29" s="2">
        <v>1</v>
      </c>
      <c r="BL29" s="2">
        <v>0</v>
      </c>
      <c r="BM29" s="2">
        <v>0</v>
      </c>
      <c r="BN29" s="3"/>
      <c r="BP29" s="2">
        <v>46</v>
      </c>
      <c r="BQ29" s="2">
        <v>3</v>
      </c>
      <c r="BR29" s="101">
        <v>600</v>
      </c>
      <c r="BS29" s="2">
        <v>600</v>
      </c>
      <c r="BT29" s="96" t="s">
        <v>207</v>
      </c>
      <c r="BU29" s="2">
        <v>26</v>
      </c>
      <c r="BV29" s="2">
        <v>4</v>
      </c>
      <c r="BW29" s="2">
        <v>4</v>
      </c>
      <c r="BX29" s="2">
        <v>8</v>
      </c>
      <c r="BY29" s="2">
        <v>35</v>
      </c>
      <c r="BZ29" s="2">
        <v>3</v>
      </c>
      <c r="CA29" s="2">
        <v>7</v>
      </c>
      <c r="CB29" s="2">
        <v>17</v>
      </c>
      <c r="CC29" s="2">
        <v>8</v>
      </c>
      <c r="CD29" s="2">
        <v>12</v>
      </c>
      <c r="CE29" s="2">
        <v>7</v>
      </c>
      <c r="CF29" s="2">
        <v>3</v>
      </c>
      <c r="CG29" s="2">
        <v>2</v>
      </c>
      <c r="CH29" s="2">
        <v>33</v>
      </c>
      <c r="CI29" s="2">
        <v>40</v>
      </c>
      <c r="CJ29" s="2">
        <v>16</v>
      </c>
      <c r="CK29" s="2">
        <v>20</v>
      </c>
      <c r="CL29" s="2">
        <v>15</v>
      </c>
      <c r="CM29" s="2">
        <v>15.14</v>
      </c>
      <c r="CN29" s="2">
        <v>15.2</v>
      </c>
      <c r="CO29" s="2">
        <v>11.6</v>
      </c>
      <c r="CP29">
        <f t="shared" si="1"/>
        <v>5.9999999999998721E-2</v>
      </c>
      <c r="CQ29" s="2">
        <v>14</v>
      </c>
      <c r="CR29" s="2">
        <v>9</v>
      </c>
      <c r="CS29" s="2">
        <v>0</v>
      </c>
      <c r="CT29" s="2">
        <v>2</v>
      </c>
      <c r="CU29" s="2">
        <v>0</v>
      </c>
      <c r="CV29" s="2">
        <v>0</v>
      </c>
      <c r="CW29" s="2">
        <v>1</v>
      </c>
      <c r="CX29" s="2">
        <v>0</v>
      </c>
      <c r="CY29" s="2">
        <v>2</v>
      </c>
      <c r="CZ29" s="2">
        <v>3</v>
      </c>
      <c r="DA29" s="2">
        <v>0</v>
      </c>
      <c r="DB29" s="2">
        <v>3</v>
      </c>
      <c r="DC29" s="2">
        <v>16</v>
      </c>
      <c r="DD29" s="2">
        <v>48</v>
      </c>
      <c r="DE29" s="2">
        <v>7</v>
      </c>
      <c r="DF29" s="3"/>
      <c r="DG29" s="3"/>
      <c r="DH29" s="2">
        <v>85.9</v>
      </c>
      <c r="DI29" s="2">
        <v>85.4</v>
      </c>
      <c r="DJ29" s="5">
        <v>1051.8800000000001</v>
      </c>
      <c r="DK29" s="5">
        <v>942.83</v>
      </c>
      <c r="DL29" s="5">
        <v>932.39</v>
      </c>
      <c r="DM29" s="2">
        <v>0</v>
      </c>
      <c r="DN29" s="11">
        <v>1208.2307692307693</v>
      </c>
      <c r="DO29" s="2">
        <v>440.88</v>
      </c>
      <c r="DP29" s="2">
        <v>14</v>
      </c>
      <c r="DQ29" s="2">
        <v>0</v>
      </c>
      <c r="DR29" s="2">
        <v>1</v>
      </c>
      <c r="DS29" s="2">
        <v>1</v>
      </c>
      <c r="DT29" s="2">
        <v>0</v>
      </c>
      <c r="DU29" s="1"/>
    </row>
    <row r="30" spans="1:125" s="100" customFormat="1" x14ac:dyDescent="0.2">
      <c r="A30" s="101">
        <v>48</v>
      </c>
      <c r="B30" s="100">
        <v>0</v>
      </c>
      <c r="C30" s="101">
        <v>75</v>
      </c>
      <c r="D30" s="101">
        <v>0</v>
      </c>
      <c r="E30" s="101">
        <v>20</v>
      </c>
      <c r="F30" s="101">
        <v>0</v>
      </c>
      <c r="G30" s="101">
        <v>75</v>
      </c>
      <c r="H30" s="101">
        <v>1</v>
      </c>
      <c r="I30" s="101">
        <v>1</v>
      </c>
      <c r="J30" s="101">
        <v>300</v>
      </c>
      <c r="K30" s="101">
        <v>300</v>
      </c>
      <c r="L30" s="103" t="s">
        <v>220</v>
      </c>
      <c r="M30" s="101">
        <v>3</v>
      </c>
      <c r="N30" s="101">
        <v>25</v>
      </c>
      <c r="O30" s="101">
        <v>5</v>
      </c>
      <c r="P30" s="101">
        <v>9</v>
      </c>
      <c r="Q30" s="101">
        <v>8</v>
      </c>
      <c r="R30" s="101">
        <v>46</v>
      </c>
      <c r="S30" s="101">
        <v>8</v>
      </c>
      <c r="T30" s="101">
        <v>4</v>
      </c>
      <c r="U30" s="101">
        <v>34</v>
      </c>
      <c r="V30" s="101">
        <v>0</v>
      </c>
      <c r="W30" s="101">
        <v>29</v>
      </c>
      <c r="X30" s="101">
        <v>16</v>
      </c>
      <c r="Y30" s="101">
        <v>10</v>
      </c>
      <c r="Z30" s="101">
        <v>3</v>
      </c>
      <c r="AA30" s="101">
        <v>31</v>
      </c>
      <c r="AB30" s="101">
        <v>34</v>
      </c>
      <c r="AC30" s="101">
        <v>18</v>
      </c>
      <c r="AD30" s="101">
        <v>18</v>
      </c>
      <c r="AE30" s="101">
        <v>17</v>
      </c>
      <c r="AF30" s="101">
        <v>12.49</v>
      </c>
      <c r="AG30" s="101">
        <v>13.1</v>
      </c>
      <c r="AH30" s="101">
        <v>10.220000000000001</v>
      </c>
      <c r="AI30" s="100">
        <f t="shared" si="0"/>
        <v>0.60999999999999943</v>
      </c>
      <c r="AJ30" s="101">
        <v>28</v>
      </c>
      <c r="AK30" s="101">
        <v>10</v>
      </c>
      <c r="AL30" s="101">
        <v>2</v>
      </c>
      <c r="AM30" s="101">
        <v>5</v>
      </c>
      <c r="AN30" s="101">
        <v>2</v>
      </c>
      <c r="AO30" s="101">
        <v>0</v>
      </c>
      <c r="AP30" s="101">
        <v>3</v>
      </c>
      <c r="AQ30" s="101">
        <v>0</v>
      </c>
      <c r="AR30" s="101">
        <v>6</v>
      </c>
      <c r="AS30" s="101">
        <v>0</v>
      </c>
      <c r="AT30" s="101">
        <v>0</v>
      </c>
      <c r="AU30" s="101">
        <v>0</v>
      </c>
      <c r="AV30" s="101">
        <v>21</v>
      </c>
      <c r="AW30" s="101">
        <v>61</v>
      </c>
      <c r="AX30" s="101">
        <v>8</v>
      </c>
      <c r="AY30" s="101">
        <v>1300</v>
      </c>
      <c r="AZ30" s="101">
        <v>81.25</v>
      </c>
      <c r="BA30" s="101">
        <v>162.6</v>
      </c>
      <c r="BB30" s="101">
        <v>178.1</v>
      </c>
      <c r="BC30" s="114">
        <v>2008.76</v>
      </c>
      <c r="BD30" s="114">
        <v>1462.77</v>
      </c>
      <c r="BE30" s="114">
        <v>1667.33</v>
      </c>
      <c r="BF30" s="101">
        <v>1</v>
      </c>
      <c r="BG30" s="115">
        <v>1604.3181818181818</v>
      </c>
      <c r="BH30" s="101">
        <v>455.04</v>
      </c>
      <c r="BI30" s="105"/>
      <c r="BJ30" s="105"/>
      <c r="BK30" s="105"/>
      <c r="BL30" s="105"/>
      <c r="BM30" s="105"/>
      <c r="BN30" s="105"/>
      <c r="BO30" s="102"/>
      <c r="BP30" s="101">
        <v>48</v>
      </c>
      <c r="BQ30" s="101">
        <v>3</v>
      </c>
      <c r="BR30" s="101">
        <v>300</v>
      </c>
      <c r="BS30" s="101">
        <v>300</v>
      </c>
      <c r="BT30" s="103" t="s">
        <v>221</v>
      </c>
      <c r="BU30" s="101">
        <v>27</v>
      </c>
      <c r="BV30" s="101">
        <v>5</v>
      </c>
      <c r="BW30" s="101">
        <v>8</v>
      </c>
      <c r="BX30" s="101">
        <v>17</v>
      </c>
      <c r="BY30" s="101">
        <v>48</v>
      </c>
      <c r="BZ30" s="101">
        <v>9</v>
      </c>
      <c r="CA30" s="101">
        <v>7</v>
      </c>
      <c r="CB30" s="101">
        <v>32</v>
      </c>
      <c r="CC30" s="101">
        <v>0</v>
      </c>
      <c r="CD30" s="101">
        <v>33</v>
      </c>
      <c r="CE30" s="101">
        <v>18</v>
      </c>
      <c r="CF30" s="101">
        <v>12</v>
      </c>
      <c r="CG30" s="101">
        <v>3</v>
      </c>
      <c r="CH30" s="101">
        <v>28</v>
      </c>
      <c r="CI30" s="101">
        <v>31</v>
      </c>
      <c r="CJ30" s="101">
        <v>18</v>
      </c>
      <c r="CK30" s="101">
        <v>18</v>
      </c>
      <c r="CL30" s="101">
        <v>20</v>
      </c>
      <c r="CM30" s="101">
        <v>11.9</v>
      </c>
      <c r="CN30" s="101">
        <v>12.2</v>
      </c>
      <c r="CO30" s="101">
        <v>10.3</v>
      </c>
      <c r="CP30" s="100">
        <f t="shared" si="1"/>
        <v>0.29999999999999893</v>
      </c>
      <c r="CQ30" s="101">
        <v>20</v>
      </c>
      <c r="CR30" s="101">
        <v>8</v>
      </c>
      <c r="CS30" s="101">
        <v>0</v>
      </c>
      <c r="CT30" s="101">
        <v>5</v>
      </c>
      <c r="CU30" s="101">
        <v>1</v>
      </c>
      <c r="CV30" s="101">
        <v>1</v>
      </c>
      <c r="CW30" s="101">
        <v>4</v>
      </c>
      <c r="CX30" s="101">
        <v>1</v>
      </c>
      <c r="CY30" s="101">
        <v>0</v>
      </c>
      <c r="CZ30" s="101">
        <v>0</v>
      </c>
      <c r="DA30" s="101">
        <v>0</v>
      </c>
      <c r="DB30" s="101">
        <v>0</v>
      </c>
      <c r="DC30" s="101">
        <v>18</v>
      </c>
      <c r="DD30" s="101">
        <v>54</v>
      </c>
      <c r="DE30" s="101">
        <v>10</v>
      </c>
      <c r="DF30" s="101">
        <v>1420</v>
      </c>
      <c r="DG30" s="101">
        <v>88.75</v>
      </c>
      <c r="DH30" s="101">
        <v>117.4</v>
      </c>
      <c r="DI30" s="101">
        <v>112.1</v>
      </c>
      <c r="DJ30" s="114">
        <v>1537.48</v>
      </c>
      <c r="DK30" s="114">
        <v>896.17</v>
      </c>
      <c r="DL30" s="114">
        <v>1216.31</v>
      </c>
      <c r="DM30" s="101">
        <v>1</v>
      </c>
      <c r="DN30" s="115">
        <v>1571.0833333333333</v>
      </c>
      <c r="DO30" s="101">
        <v>467.78</v>
      </c>
      <c r="DP30" s="105"/>
      <c r="DQ30" s="105"/>
      <c r="DR30" s="105"/>
      <c r="DS30" s="105"/>
      <c r="DT30" s="105"/>
      <c r="DU30" s="104"/>
    </row>
    <row r="31" spans="1:125" x14ac:dyDescent="0.2">
      <c r="A31" s="2">
        <v>49</v>
      </c>
      <c r="B31">
        <v>0</v>
      </c>
      <c r="C31" s="2">
        <v>77</v>
      </c>
      <c r="D31" s="2">
        <v>1</v>
      </c>
      <c r="E31" s="2">
        <v>18</v>
      </c>
      <c r="F31" s="2">
        <v>0</v>
      </c>
      <c r="G31" s="2">
        <v>72</v>
      </c>
      <c r="H31" s="2">
        <v>5</v>
      </c>
      <c r="I31" s="2">
        <v>0</v>
      </c>
      <c r="J31" s="101">
        <v>400</v>
      </c>
      <c r="K31" s="2">
        <v>400</v>
      </c>
      <c r="L31" s="96" t="s">
        <v>222</v>
      </c>
      <c r="M31" s="2">
        <v>2</v>
      </c>
      <c r="N31" s="2">
        <v>26</v>
      </c>
      <c r="O31" s="2">
        <v>4</v>
      </c>
      <c r="P31" s="2">
        <v>10</v>
      </c>
      <c r="Q31" s="2">
        <v>0</v>
      </c>
      <c r="R31" s="2">
        <v>57</v>
      </c>
      <c r="S31" s="2">
        <v>12</v>
      </c>
      <c r="T31" s="2">
        <v>7</v>
      </c>
      <c r="U31" s="2">
        <v>38</v>
      </c>
      <c r="V31" s="2">
        <v>0</v>
      </c>
      <c r="W31" s="2">
        <v>19</v>
      </c>
      <c r="X31" s="2">
        <v>9</v>
      </c>
      <c r="Y31" s="2">
        <v>9</v>
      </c>
      <c r="Z31" s="2">
        <v>1</v>
      </c>
      <c r="AA31" s="2">
        <v>31</v>
      </c>
      <c r="AB31" s="2">
        <v>36</v>
      </c>
      <c r="AC31" s="2">
        <v>20</v>
      </c>
      <c r="AD31" s="2">
        <v>20</v>
      </c>
      <c r="AE31" s="2">
        <v>20</v>
      </c>
      <c r="AF31" s="2">
        <v>12.35</v>
      </c>
      <c r="AG31" s="2">
        <v>12.43</v>
      </c>
      <c r="AH31" s="2">
        <v>9.0399999999999991</v>
      </c>
      <c r="AI31">
        <f t="shared" si="0"/>
        <v>8.0000000000000071E-2</v>
      </c>
      <c r="AJ31" s="2">
        <v>13</v>
      </c>
      <c r="AK31" s="2">
        <v>4</v>
      </c>
      <c r="AL31" s="2">
        <v>3</v>
      </c>
      <c r="AM31" s="2">
        <v>0</v>
      </c>
      <c r="AN31" s="2">
        <v>0</v>
      </c>
      <c r="AO31" s="2">
        <v>0</v>
      </c>
      <c r="AP31" s="2">
        <v>3</v>
      </c>
      <c r="AQ31" s="2">
        <v>0</v>
      </c>
      <c r="AR31" s="2">
        <v>3</v>
      </c>
      <c r="AS31" s="2">
        <v>0</v>
      </c>
      <c r="AT31" s="2">
        <v>0</v>
      </c>
      <c r="AU31" s="2">
        <v>0</v>
      </c>
      <c r="AV31" s="2">
        <v>19</v>
      </c>
      <c r="AW31" s="2">
        <v>24</v>
      </c>
      <c r="AX31" s="2">
        <v>16</v>
      </c>
      <c r="AY31" s="2">
        <v>1530</v>
      </c>
      <c r="AZ31" s="2">
        <v>95.625</v>
      </c>
      <c r="BA31" s="2">
        <v>281</v>
      </c>
      <c r="BB31" s="2">
        <v>382</v>
      </c>
      <c r="BC31" s="5">
        <v>1628.72</v>
      </c>
      <c r="BD31" s="5">
        <v>1647.85</v>
      </c>
      <c r="BE31" s="5">
        <v>1672.18</v>
      </c>
      <c r="BF31" s="2">
        <v>1</v>
      </c>
      <c r="BG31" s="11">
        <v>1286.9545454545455</v>
      </c>
      <c r="BH31" s="2">
        <v>445.22</v>
      </c>
      <c r="BI31" s="3"/>
      <c r="BJ31" s="3"/>
      <c r="BK31" s="3"/>
      <c r="BL31" s="3"/>
      <c r="BM31" s="3"/>
      <c r="BN31" s="3"/>
      <c r="BP31" s="2">
        <v>49</v>
      </c>
      <c r="BQ31" s="2">
        <v>2</v>
      </c>
      <c r="BR31" s="101">
        <v>400</v>
      </c>
      <c r="BS31" s="2">
        <v>400</v>
      </c>
      <c r="BT31" s="96" t="s">
        <v>223</v>
      </c>
      <c r="BU31" s="2">
        <v>27</v>
      </c>
      <c r="BV31" s="2">
        <v>4</v>
      </c>
      <c r="BW31" s="2">
        <v>4</v>
      </c>
      <c r="BX31" s="2">
        <v>3</v>
      </c>
      <c r="BY31" s="2">
        <v>70</v>
      </c>
      <c r="BZ31" s="2">
        <v>13</v>
      </c>
      <c r="CA31" s="2">
        <v>8</v>
      </c>
      <c r="CB31" s="2">
        <v>49</v>
      </c>
      <c r="CC31" s="2">
        <v>0</v>
      </c>
      <c r="CD31" s="2">
        <v>28</v>
      </c>
      <c r="CE31" s="2">
        <v>12</v>
      </c>
      <c r="CF31" s="2">
        <v>13</v>
      </c>
      <c r="CG31" s="2">
        <v>3</v>
      </c>
      <c r="CH31" s="2">
        <v>28</v>
      </c>
      <c r="CI31" s="2">
        <v>33</v>
      </c>
      <c r="CJ31" s="2">
        <v>18</v>
      </c>
      <c r="CK31" s="2">
        <v>20</v>
      </c>
      <c r="CL31" s="2">
        <v>14</v>
      </c>
      <c r="CM31" s="3"/>
      <c r="CN31" s="3"/>
      <c r="CO31" s="3"/>
      <c r="CP31" s="1"/>
      <c r="CQ31" s="2">
        <v>7</v>
      </c>
      <c r="CR31" s="2">
        <v>1</v>
      </c>
      <c r="CS31" s="2">
        <v>3</v>
      </c>
      <c r="CT31" s="2">
        <v>0</v>
      </c>
      <c r="CU31" s="2">
        <v>0</v>
      </c>
      <c r="CV31" s="2">
        <v>0</v>
      </c>
      <c r="CW31" s="2">
        <v>1</v>
      </c>
      <c r="CX31" s="2">
        <v>0</v>
      </c>
      <c r="CY31" s="2">
        <v>2</v>
      </c>
      <c r="CZ31" s="2">
        <v>0</v>
      </c>
      <c r="DA31" s="2">
        <v>0</v>
      </c>
      <c r="DB31" s="2">
        <v>0</v>
      </c>
      <c r="DC31" s="2">
        <v>6</v>
      </c>
      <c r="DD31" s="2">
        <v>41</v>
      </c>
      <c r="DE31" s="2">
        <v>7</v>
      </c>
      <c r="DF31" s="2">
        <v>1520</v>
      </c>
      <c r="DG31" s="2">
        <v>95</v>
      </c>
      <c r="DH31" s="2">
        <v>359</v>
      </c>
      <c r="DI31" s="2">
        <v>394</v>
      </c>
      <c r="DJ31" s="5">
        <v>2942.4</v>
      </c>
      <c r="DK31" s="5">
        <v>2259.09</v>
      </c>
      <c r="DL31" s="5">
        <v>2198.7199999999998</v>
      </c>
      <c r="DM31" s="2">
        <v>3</v>
      </c>
      <c r="DN31" s="11">
        <v>1645.88</v>
      </c>
      <c r="DO31" s="2">
        <v>497.88</v>
      </c>
      <c r="DP31" s="3"/>
      <c r="DQ31" s="3"/>
      <c r="DR31" s="3"/>
      <c r="DS31" s="3"/>
      <c r="DT31" s="3"/>
      <c r="DU31" s="1"/>
    </row>
    <row r="32" spans="1:125" x14ac:dyDescent="0.2">
      <c r="A32" s="2">
        <v>51</v>
      </c>
      <c r="B32">
        <v>0</v>
      </c>
      <c r="C32" s="2">
        <v>77</v>
      </c>
      <c r="D32" s="2">
        <v>1</v>
      </c>
      <c r="E32" s="2">
        <v>18</v>
      </c>
      <c r="F32" s="2">
        <v>0</v>
      </c>
      <c r="G32" s="2">
        <v>73</v>
      </c>
      <c r="H32" s="2">
        <v>4</v>
      </c>
      <c r="I32" s="2">
        <v>0</v>
      </c>
      <c r="J32" s="101">
        <v>550</v>
      </c>
      <c r="K32" s="2">
        <v>550</v>
      </c>
      <c r="L32" s="96" t="s">
        <v>226</v>
      </c>
      <c r="M32" s="2">
        <v>3</v>
      </c>
      <c r="N32" s="2">
        <v>27</v>
      </c>
      <c r="O32" s="2">
        <v>4</v>
      </c>
      <c r="P32" s="2">
        <v>12</v>
      </c>
      <c r="Q32" s="2">
        <v>23</v>
      </c>
      <c r="R32" s="2">
        <v>63</v>
      </c>
      <c r="S32" s="2">
        <v>15</v>
      </c>
      <c r="T32" s="2">
        <v>9</v>
      </c>
      <c r="U32" s="2">
        <v>39</v>
      </c>
      <c r="V32" s="2">
        <v>0</v>
      </c>
      <c r="W32" s="2">
        <v>39</v>
      </c>
      <c r="X32" s="2">
        <v>18</v>
      </c>
      <c r="Y32" s="2">
        <v>16</v>
      </c>
      <c r="Z32" s="2">
        <v>5</v>
      </c>
      <c r="AA32" s="2">
        <v>25</v>
      </c>
      <c r="AB32" s="2">
        <v>18</v>
      </c>
      <c r="AC32" s="2">
        <v>12</v>
      </c>
      <c r="AD32" s="2">
        <v>13</v>
      </c>
      <c r="AE32" s="2">
        <v>16</v>
      </c>
      <c r="AF32" s="2">
        <v>14.2</v>
      </c>
      <c r="AG32" s="2">
        <v>18.63</v>
      </c>
      <c r="AH32" s="2">
        <v>11.7</v>
      </c>
      <c r="AI32">
        <f t="shared" si="0"/>
        <v>4.43</v>
      </c>
      <c r="AJ32" s="2">
        <v>28</v>
      </c>
      <c r="AK32" s="2">
        <v>4</v>
      </c>
      <c r="AL32" s="2">
        <v>2</v>
      </c>
      <c r="AM32" s="2">
        <v>7</v>
      </c>
      <c r="AN32" s="2">
        <v>4</v>
      </c>
      <c r="AO32" s="2">
        <v>1</v>
      </c>
      <c r="AP32" s="2">
        <v>4</v>
      </c>
      <c r="AQ32" s="2">
        <v>2</v>
      </c>
      <c r="AR32" s="2">
        <v>4</v>
      </c>
      <c r="AS32" s="2">
        <v>0</v>
      </c>
      <c r="AT32" s="2">
        <v>0</v>
      </c>
      <c r="AU32" s="2">
        <v>0</v>
      </c>
      <c r="AV32" s="2">
        <v>21</v>
      </c>
      <c r="AW32" s="2">
        <v>70</v>
      </c>
      <c r="AX32" s="2">
        <v>14</v>
      </c>
      <c r="AY32" s="2">
        <v>1300</v>
      </c>
      <c r="AZ32" s="2">
        <v>81.25</v>
      </c>
      <c r="BA32" s="2">
        <v>134.69999999999999</v>
      </c>
      <c r="BB32" s="2">
        <v>234.8</v>
      </c>
      <c r="BC32" s="5">
        <v>1535.4</v>
      </c>
      <c r="BD32" s="5">
        <v>1270.6199999999999</v>
      </c>
      <c r="BE32" s="5">
        <v>1535</v>
      </c>
      <c r="BF32" s="2">
        <v>3</v>
      </c>
      <c r="BG32" s="11">
        <v>1428.1785714285713</v>
      </c>
      <c r="BH32" s="2">
        <v>440.86</v>
      </c>
      <c r="BI32" s="2">
        <v>4</v>
      </c>
      <c r="BJ32" s="2">
        <v>6</v>
      </c>
      <c r="BK32" s="2">
        <v>4</v>
      </c>
      <c r="BL32" s="2">
        <v>2</v>
      </c>
      <c r="BM32" s="2">
        <v>0</v>
      </c>
      <c r="BN32" s="3"/>
      <c r="BP32" s="2">
        <v>51</v>
      </c>
      <c r="BQ32" s="2">
        <v>2</v>
      </c>
      <c r="BR32" s="101">
        <v>550</v>
      </c>
      <c r="BS32" s="2">
        <v>550</v>
      </c>
      <c r="BT32" s="96" t="s">
        <v>227</v>
      </c>
      <c r="BU32" s="2">
        <v>25</v>
      </c>
      <c r="BV32" s="2">
        <v>4</v>
      </c>
      <c r="BW32" s="2">
        <v>7</v>
      </c>
      <c r="BX32" s="2">
        <v>28</v>
      </c>
      <c r="BY32" s="2">
        <v>49</v>
      </c>
      <c r="BZ32" s="2">
        <v>14</v>
      </c>
      <c r="CA32" s="2">
        <v>6</v>
      </c>
      <c r="CB32" s="2">
        <v>29</v>
      </c>
      <c r="CC32" s="2">
        <v>0</v>
      </c>
      <c r="CD32" s="2">
        <v>41</v>
      </c>
      <c r="CE32" s="2">
        <v>18</v>
      </c>
      <c r="CF32" s="2">
        <v>18</v>
      </c>
      <c r="CG32" s="2">
        <v>5</v>
      </c>
      <c r="CH32" s="2">
        <v>24</v>
      </c>
      <c r="CI32" s="2">
        <v>21</v>
      </c>
      <c r="CJ32" s="2">
        <v>12</v>
      </c>
      <c r="CK32" s="2">
        <v>11</v>
      </c>
      <c r="CL32" s="2">
        <v>19</v>
      </c>
      <c r="CM32" s="2">
        <v>12.94</v>
      </c>
      <c r="CN32" s="2">
        <v>13.83</v>
      </c>
      <c r="CO32" s="2">
        <v>9.2799999999999994</v>
      </c>
      <c r="CP32">
        <f t="shared" si="1"/>
        <v>0.89000000000000057</v>
      </c>
      <c r="CQ32" s="2">
        <v>44</v>
      </c>
      <c r="CR32" s="2">
        <v>8</v>
      </c>
      <c r="CS32" s="2">
        <v>3</v>
      </c>
      <c r="CT32" s="2">
        <v>9</v>
      </c>
      <c r="CU32" s="2">
        <v>5</v>
      </c>
      <c r="CV32" s="2">
        <v>3</v>
      </c>
      <c r="CW32" s="2">
        <v>6</v>
      </c>
      <c r="CX32" s="2">
        <v>3</v>
      </c>
      <c r="CY32" s="2">
        <v>7</v>
      </c>
      <c r="CZ32" s="2">
        <v>0</v>
      </c>
      <c r="DA32" s="2">
        <v>0</v>
      </c>
      <c r="DB32" s="2">
        <v>0</v>
      </c>
      <c r="DC32" s="2">
        <v>20</v>
      </c>
      <c r="DD32" s="2">
        <v>61</v>
      </c>
      <c r="DE32" s="2">
        <v>14</v>
      </c>
      <c r="DF32" s="2">
        <v>1470</v>
      </c>
      <c r="DG32" s="2">
        <v>91.875</v>
      </c>
      <c r="DH32" s="2">
        <v>120</v>
      </c>
      <c r="DI32" s="2">
        <v>185</v>
      </c>
      <c r="DJ32" s="5">
        <v>1286.5999999999999</v>
      </c>
      <c r="DK32" s="5">
        <v>1179.69</v>
      </c>
      <c r="DL32" s="5">
        <v>1132.58</v>
      </c>
      <c r="DM32" s="2">
        <v>2</v>
      </c>
      <c r="DN32" s="11">
        <v>1445.5217391304348</v>
      </c>
      <c r="DO32" s="2"/>
      <c r="DP32" s="3"/>
      <c r="DQ32" s="3"/>
      <c r="DR32" s="3"/>
      <c r="DS32" s="3"/>
      <c r="DT32" s="3"/>
      <c r="DU32" s="1"/>
    </row>
    <row r="33" spans="1:125" s="100" customFormat="1" x14ac:dyDescent="0.2">
      <c r="A33" s="101">
        <v>52</v>
      </c>
      <c r="B33" s="100">
        <v>0</v>
      </c>
      <c r="C33" s="101">
        <v>69</v>
      </c>
      <c r="D33" s="101">
        <v>1</v>
      </c>
      <c r="E33" s="101">
        <v>18</v>
      </c>
      <c r="F33" s="101">
        <v>0</v>
      </c>
      <c r="G33" s="101">
        <v>68</v>
      </c>
      <c r="H33" s="101">
        <v>1</v>
      </c>
      <c r="I33" s="101">
        <v>1</v>
      </c>
      <c r="J33" s="101">
        <v>400</v>
      </c>
      <c r="K33" s="101">
        <v>400</v>
      </c>
      <c r="L33" s="103" t="s">
        <v>210</v>
      </c>
      <c r="M33" s="101">
        <v>2</v>
      </c>
      <c r="N33" s="101">
        <v>22</v>
      </c>
      <c r="O33" s="101">
        <v>4</v>
      </c>
      <c r="P33" s="101">
        <v>13</v>
      </c>
      <c r="Q33" s="101">
        <v>5</v>
      </c>
      <c r="R33" s="101">
        <v>72</v>
      </c>
      <c r="S33" s="101">
        <v>12</v>
      </c>
      <c r="T33" s="101">
        <v>8</v>
      </c>
      <c r="U33" s="101">
        <v>52</v>
      </c>
      <c r="V33" s="101">
        <v>0</v>
      </c>
      <c r="W33" s="101">
        <v>25</v>
      </c>
      <c r="X33" s="101">
        <v>12</v>
      </c>
      <c r="Y33" s="101">
        <v>11</v>
      </c>
      <c r="Z33" s="101">
        <v>2</v>
      </c>
      <c r="AA33" s="101">
        <v>29</v>
      </c>
      <c r="AB33" s="101">
        <v>32</v>
      </c>
      <c r="AC33" s="101">
        <v>19</v>
      </c>
      <c r="AD33" s="101">
        <v>17</v>
      </c>
      <c r="AE33" s="101">
        <v>17</v>
      </c>
      <c r="AF33" s="101">
        <v>13.63</v>
      </c>
      <c r="AG33" s="101">
        <v>24.03</v>
      </c>
      <c r="AH33" s="101">
        <v>12</v>
      </c>
      <c r="AI33" s="100">
        <f t="shared" si="0"/>
        <v>10.4</v>
      </c>
      <c r="AJ33" s="101">
        <v>24</v>
      </c>
      <c r="AK33" s="101">
        <v>5</v>
      </c>
      <c r="AL33" s="101">
        <v>0</v>
      </c>
      <c r="AM33" s="101">
        <v>9</v>
      </c>
      <c r="AN33" s="101">
        <v>6</v>
      </c>
      <c r="AO33" s="101">
        <v>1</v>
      </c>
      <c r="AP33" s="101">
        <v>2</v>
      </c>
      <c r="AQ33" s="101">
        <v>1</v>
      </c>
      <c r="AR33" s="101">
        <v>0</v>
      </c>
      <c r="AS33" s="101">
        <v>5</v>
      </c>
      <c r="AT33" s="101">
        <v>3</v>
      </c>
      <c r="AU33" s="101">
        <v>0</v>
      </c>
      <c r="AV33" s="101">
        <v>23</v>
      </c>
      <c r="AW33" s="101">
        <v>52</v>
      </c>
      <c r="AX33" s="101">
        <v>7</v>
      </c>
      <c r="AY33" s="101">
        <v>1590</v>
      </c>
      <c r="AZ33" s="101">
        <v>99.375</v>
      </c>
      <c r="BA33" s="105"/>
      <c r="BB33" s="105"/>
      <c r="BC33" s="114">
        <v>1168.6500000000001</v>
      </c>
      <c r="BD33" s="114">
        <v>1119.55</v>
      </c>
      <c r="BE33" s="114">
        <v>1053.67</v>
      </c>
      <c r="BF33" s="101">
        <v>3</v>
      </c>
      <c r="BG33" s="110"/>
      <c r="BH33" s="117"/>
      <c r="BI33" s="101">
        <v>20</v>
      </c>
      <c r="BJ33" s="101">
        <v>3</v>
      </c>
      <c r="BK33" s="101">
        <v>0</v>
      </c>
      <c r="BL33" s="101">
        <v>0</v>
      </c>
      <c r="BM33" s="101">
        <v>0</v>
      </c>
      <c r="BN33" s="105"/>
      <c r="BO33" s="102"/>
      <c r="BP33" s="101">
        <v>52</v>
      </c>
      <c r="BQ33" s="101">
        <v>3</v>
      </c>
      <c r="BR33" s="101">
        <v>400</v>
      </c>
      <c r="BS33" s="101">
        <v>400</v>
      </c>
      <c r="BT33" s="103" t="s">
        <v>211</v>
      </c>
      <c r="BU33" s="101">
        <v>24</v>
      </c>
      <c r="BV33" s="101">
        <v>3</v>
      </c>
      <c r="BW33" s="101">
        <v>4</v>
      </c>
      <c r="BX33" s="101">
        <v>4</v>
      </c>
      <c r="BY33" s="101">
        <v>56</v>
      </c>
      <c r="BZ33" s="101">
        <v>9</v>
      </c>
      <c r="CA33" s="101">
        <v>4</v>
      </c>
      <c r="CB33" s="101">
        <v>42</v>
      </c>
      <c r="CC33" s="101">
        <v>1</v>
      </c>
      <c r="CD33" s="101">
        <v>30</v>
      </c>
      <c r="CE33" s="101">
        <v>12</v>
      </c>
      <c r="CF33" s="101">
        <v>14</v>
      </c>
      <c r="CG33" s="101">
        <v>4</v>
      </c>
      <c r="CH33" s="101">
        <v>31</v>
      </c>
      <c r="CI33" s="101">
        <v>29</v>
      </c>
      <c r="CJ33" s="101">
        <v>20</v>
      </c>
      <c r="CK33" s="101">
        <v>19</v>
      </c>
      <c r="CL33" s="101">
        <v>19</v>
      </c>
      <c r="CM33" s="101">
        <v>13.4</v>
      </c>
      <c r="CN33" s="101">
        <v>18.489999999999998</v>
      </c>
      <c r="CO33" s="101">
        <v>11.39</v>
      </c>
      <c r="CP33" s="100">
        <f t="shared" si="1"/>
        <v>5.0899999999999981</v>
      </c>
      <c r="CQ33" s="101">
        <v>27</v>
      </c>
      <c r="CR33" s="101">
        <v>5</v>
      </c>
      <c r="CS33" s="101">
        <v>1</v>
      </c>
      <c r="CT33" s="101">
        <v>7</v>
      </c>
      <c r="CU33" s="101">
        <v>4</v>
      </c>
      <c r="CV33" s="101">
        <v>2</v>
      </c>
      <c r="CW33" s="101">
        <v>4</v>
      </c>
      <c r="CX33" s="101">
        <v>3</v>
      </c>
      <c r="CY33" s="101">
        <v>1</v>
      </c>
      <c r="CZ33" s="101">
        <v>2</v>
      </c>
      <c r="DA33" s="101">
        <v>2</v>
      </c>
      <c r="DB33" s="101">
        <v>0</v>
      </c>
      <c r="DC33" s="101">
        <v>22</v>
      </c>
      <c r="DD33" s="101">
        <v>52</v>
      </c>
      <c r="DE33" s="101">
        <v>4</v>
      </c>
      <c r="DF33" s="101">
        <v>1670</v>
      </c>
      <c r="DG33" s="101">
        <v>104.375</v>
      </c>
      <c r="DH33" s="105"/>
      <c r="DI33" s="105"/>
      <c r="DJ33" s="114">
        <v>1086.6300000000001</v>
      </c>
      <c r="DK33" s="114">
        <v>1308.58</v>
      </c>
      <c r="DL33" s="114">
        <v>1639.71</v>
      </c>
      <c r="DM33" s="101">
        <v>5</v>
      </c>
      <c r="DN33" s="115">
        <v>1359.44</v>
      </c>
      <c r="DO33" s="101">
        <v>488.9</v>
      </c>
      <c r="DP33" s="101">
        <v>20</v>
      </c>
      <c r="DQ33" s="101">
        <v>3</v>
      </c>
      <c r="DR33" s="101">
        <v>0</v>
      </c>
      <c r="DS33" s="101">
        <v>0</v>
      </c>
      <c r="DT33" s="101">
        <v>0</v>
      </c>
      <c r="DU33" s="104"/>
    </row>
    <row r="34" spans="1:125" x14ac:dyDescent="0.2">
      <c r="A34" s="2">
        <v>55</v>
      </c>
      <c r="B34">
        <v>0</v>
      </c>
      <c r="C34" s="2">
        <v>64</v>
      </c>
      <c r="D34" s="2">
        <v>0</v>
      </c>
      <c r="E34" s="2">
        <v>18</v>
      </c>
      <c r="F34" s="2">
        <v>0</v>
      </c>
      <c r="G34" s="2">
        <v>55</v>
      </c>
      <c r="H34" s="2">
        <v>9</v>
      </c>
      <c r="I34" s="2">
        <v>0</v>
      </c>
      <c r="J34" s="101">
        <v>600</v>
      </c>
      <c r="K34" s="2">
        <v>600</v>
      </c>
      <c r="L34" s="96" t="s">
        <v>224</v>
      </c>
      <c r="M34" s="2">
        <v>2</v>
      </c>
      <c r="N34" s="2">
        <v>27</v>
      </c>
      <c r="O34" s="2">
        <v>4</v>
      </c>
      <c r="P34" s="2">
        <v>4</v>
      </c>
      <c r="Q34" s="2">
        <v>10</v>
      </c>
      <c r="R34" s="2">
        <v>74</v>
      </c>
      <c r="S34" s="2">
        <v>11</v>
      </c>
      <c r="T34" s="2">
        <v>15</v>
      </c>
      <c r="U34" s="2">
        <v>45</v>
      </c>
      <c r="V34" s="2">
        <v>3</v>
      </c>
      <c r="W34" s="2">
        <v>28</v>
      </c>
      <c r="X34" s="2">
        <v>11</v>
      </c>
      <c r="Y34" s="2">
        <v>14</v>
      </c>
      <c r="Z34" s="2">
        <v>3</v>
      </c>
      <c r="AA34" s="2">
        <v>30</v>
      </c>
      <c r="AB34" s="2">
        <v>33</v>
      </c>
      <c r="AC34" s="2">
        <v>16</v>
      </c>
      <c r="AD34" s="2">
        <v>14</v>
      </c>
      <c r="AE34" s="2">
        <v>18</v>
      </c>
      <c r="AF34" s="2">
        <v>11.15</v>
      </c>
      <c r="AG34" s="2">
        <v>18.29</v>
      </c>
      <c r="AH34" s="2">
        <v>9.19</v>
      </c>
      <c r="AI34">
        <f t="shared" si="0"/>
        <v>7.1399999999999988</v>
      </c>
      <c r="AJ34" s="2">
        <v>23</v>
      </c>
      <c r="AK34" s="2">
        <v>6</v>
      </c>
      <c r="AL34" s="2">
        <v>8</v>
      </c>
      <c r="AM34" s="2">
        <v>1</v>
      </c>
      <c r="AN34" s="2">
        <v>2</v>
      </c>
      <c r="AO34" s="2">
        <v>0</v>
      </c>
      <c r="AP34" s="2">
        <v>2</v>
      </c>
      <c r="AQ34" s="2">
        <v>2</v>
      </c>
      <c r="AR34" s="2">
        <v>2</v>
      </c>
      <c r="AS34" s="2">
        <v>1</v>
      </c>
      <c r="AT34" s="2">
        <v>1</v>
      </c>
      <c r="AU34" s="2">
        <v>0</v>
      </c>
      <c r="AV34" s="2">
        <v>17</v>
      </c>
      <c r="AW34" s="2">
        <v>52</v>
      </c>
      <c r="AX34" s="2">
        <v>11</v>
      </c>
      <c r="AY34" s="2">
        <v>1270</v>
      </c>
      <c r="AZ34" s="2">
        <v>79.375</v>
      </c>
      <c r="BA34" s="3"/>
      <c r="BB34" s="3"/>
      <c r="BC34" s="5">
        <v>1938.88</v>
      </c>
      <c r="BD34" s="5">
        <v>1768.75</v>
      </c>
      <c r="BE34" s="5">
        <v>1382</v>
      </c>
      <c r="BF34" s="2">
        <v>3</v>
      </c>
      <c r="BG34" s="11">
        <v>1061.4814814814815</v>
      </c>
      <c r="BH34" s="16"/>
      <c r="BI34" s="2">
        <v>12</v>
      </c>
      <c r="BJ34" s="2">
        <v>1</v>
      </c>
      <c r="BK34" s="2">
        <v>0</v>
      </c>
      <c r="BL34" s="2">
        <v>3</v>
      </c>
      <c r="BM34" s="2">
        <v>0</v>
      </c>
      <c r="BN34" s="3"/>
      <c r="BP34" s="2">
        <v>55</v>
      </c>
      <c r="BQ34" s="2">
        <v>2</v>
      </c>
      <c r="BR34" s="101">
        <v>600</v>
      </c>
      <c r="BS34" s="2">
        <v>600</v>
      </c>
      <c r="BT34" s="96" t="s">
        <v>228</v>
      </c>
      <c r="BU34" s="2">
        <v>26</v>
      </c>
      <c r="BV34" s="2">
        <v>5</v>
      </c>
      <c r="BW34" s="2">
        <v>4</v>
      </c>
      <c r="BX34" s="2">
        <v>10</v>
      </c>
      <c r="BY34" s="2">
        <v>67</v>
      </c>
      <c r="BZ34" s="2">
        <v>12</v>
      </c>
      <c r="CA34" s="2">
        <v>17</v>
      </c>
      <c r="CB34" s="2">
        <v>34</v>
      </c>
      <c r="CC34" s="2">
        <v>4</v>
      </c>
      <c r="CD34" s="2">
        <v>28</v>
      </c>
      <c r="CE34" s="2">
        <v>12</v>
      </c>
      <c r="CF34" s="2">
        <v>13</v>
      </c>
      <c r="CG34" s="2">
        <v>3</v>
      </c>
      <c r="CH34" s="2">
        <v>34</v>
      </c>
      <c r="CI34" s="2">
        <v>37</v>
      </c>
      <c r="CJ34" s="2">
        <v>17</v>
      </c>
      <c r="CK34" s="2">
        <v>17</v>
      </c>
      <c r="CL34" s="2">
        <v>17</v>
      </c>
      <c r="CM34" s="2">
        <v>11.86</v>
      </c>
      <c r="CN34" s="2">
        <v>14.56</v>
      </c>
      <c r="CO34" s="2">
        <v>8.89</v>
      </c>
      <c r="CP34">
        <f t="shared" si="1"/>
        <v>2.7000000000000011</v>
      </c>
      <c r="CQ34" s="2">
        <v>16</v>
      </c>
      <c r="CR34" s="2">
        <v>0</v>
      </c>
      <c r="CS34" s="2">
        <v>7</v>
      </c>
      <c r="CT34" s="2">
        <v>0</v>
      </c>
      <c r="CU34" s="2">
        <v>0</v>
      </c>
      <c r="CV34" s="2">
        <v>0</v>
      </c>
      <c r="CW34" s="2">
        <v>3</v>
      </c>
      <c r="CX34" s="2">
        <v>3</v>
      </c>
      <c r="CY34" s="2">
        <v>3</v>
      </c>
      <c r="CZ34" s="2">
        <v>0</v>
      </c>
      <c r="DA34" s="2">
        <v>0</v>
      </c>
      <c r="DB34" s="2">
        <v>0</v>
      </c>
      <c r="DC34" s="2">
        <v>17</v>
      </c>
      <c r="DD34" s="2">
        <v>45</v>
      </c>
      <c r="DE34" s="2">
        <v>14</v>
      </c>
      <c r="DF34" s="2">
        <v>1580</v>
      </c>
      <c r="DG34" s="2">
        <v>98.75</v>
      </c>
      <c r="DH34" s="3"/>
      <c r="DI34" s="3"/>
      <c r="DJ34" s="5">
        <v>1396.29</v>
      </c>
      <c r="DK34" s="5">
        <v>1073.43</v>
      </c>
      <c r="DL34" s="5">
        <v>1337.67</v>
      </c>
      <c r="DM34" s="2">
        <v>1</v>
      </c>
      <c r="DN34" s="11">
        <v>990.91666666666663</v>
      </c>
      <c r="DO34" s="16"/>
      <c r="DP34" s="2">
        <v>14</v>
      </c>
      <c r="DQ34" s="2">
        <v>1</v>
      </c>
      <c r="DR34" s="2">
        <v>0</v>
      </c>
      <c r="DS34" s="2">
        <v>1</v>
      </c>
      <c r="DT34" s="2">
        <v>0</v>
      </c>
      <c r="DU34" s="1"/>
    </row>
    <row r="35" spans="1:125" s="100" customFormat="1" x14ac:dyDescent="0.2">
      <c r="A35" s="101">
        <v>56</v>
      </c>
      <c r="B35" s="100">
        <v>0</v>
      </c>
      <c r="C35" s="101">
        <v>74</v>
      </c>
      <c r="D35" s="101">
        <v>0</v>
      </c>
      <c r="E35" s="101">
        <v>18</v>
      </c>
      <c r="F35" s="101">
        <v>0</v>
      </c>
      <c r="G35" s="101">
        <v>61</v>
      </c>
      <c r="H35" s="101">
        <v>16</v>
      </c>
      <c r="I35" s="101">
        <v>1</v>
      </c>
      <c r="J35" s="101">
        <v>1298</v>
      </c>
      <c r="K35" s="101">
        <v>550</v>
      </c>
      <c r="L35" s="103" t="s">
        <v>224</v>
      </c>
      <c r="M35" s="101">
        <v>2</v>
      </c>
      <c r="N35" s="101">
        <v>26</v>
      </c>
      <c r="O35" s="101">
        <v>3</v>
      </c>
      <c r="P35" s="101">
        <v>13</v>
      </c>
      <c r="Q35" s="101">
        <v>29</v>
      </c>
      <c r="R35" s="101">
        <v>56</v>
      </c>
      <c r="S35" s="101">
        <v>1</v>
      </c>
      <c r="T35" s="101">
        <v>13</v>
      </c>
      <c r="U35" s="101">
        <v>39</v>
      </c>
      <c r="V35" s="101">
        <v>3</v>
      </c>
      <c r="W35" s="101">
        <v>39</v>
      </c>
      <c r="X35" s="101">
        <v>17</v>
      </c>
      <c r="Y35" s="101">
        <v>18</v>
      </c>
      <c r="Z35" s="101">
        <v>4</v>
      </c>
      <c r="AA35" s="101">
        <v>21</v>
      </c>
      <c r="AB35" s="101">
        <v>34</v>
      </c>
      <c r="AC35" s="101">
        <v>17</v>
      </c>
      <c r="AD35" s="101">
        <v>20</v>
      </c>
      <c r="AE35" s="101">
        <v>20</v>
      </c>
      <c r="AF35" s="101">
        <v>11.62</v>
      </c>
      <c r="AG35" s="101">
        <v>13.43</v>
      </c>
      <c r="AH35" s="101">
        <v>9.67</v>
      </c>
      <c r="AI35" s="100">
        <f t="shared" si="0"/>
        <v>1.8100000000000005</v>
      </c>
      <c r="AJ35" s="101">
        <v>48</v>
      </c>
      <c r="AK35" s="101">
        <v>7</v>
      </c>
      <c r="AL35" s="101">
        <v>5</v>
      </c>
      <c r="AM35" s="101">
        <v>6</v>
      </c>
      <c r="AN35" s="101">
        <v>14</v>
      </c>
      <c r="AO35" s="101">
        <v>0</v>
      </c>
      <c r="AP35" s="101">
        <v>4</v>
      </c>
      <c r="AQ35" s="101">
        <v>11</v>
      </c>
      <c r="AR35" s="101">
        <v>1</v>
      </c>
      <c r="AS35" s="101">
        <v>4</v>
      </c>
      <c r="AT35" s="101">
        <v>0</v>
      </c>
      <c r="AU35" s="101">
        <v>4</v>
      </c>
      <c r="AV35" s="101">
        <v>20</v>
      </c>
      <c r="AW35" s="101">
        <v>64</v>
      </c>
      <c r="AX35" s="101">
        <v>11</v>
      </c>
      <c r="AY35" s="101">
        <v>1470</v>
      </c>
      <c r="AZ35" s="101">
        <v>91.875</v>
      </c>
      <c r="BA35" s="101">
        <v>98.38</v>
      </c>
      <c r="BB35" s="101">
        <v>120</v>
      </c>
      <c r="BC35" s="107"/>
      <c r="BD35" s="107"/>
      <c r="BE35" s="107"/>
      <c r="BF35" s="107"/>
      <c r="BG35" s="110"/>
      <c r="BH35" s="117"/>
      <c r="BI35" s="101">
        <v>9</v>
      </c>
      <c r="BJ35" s="101">
        <v>7</v>
      </c>
      <c r="BK35" s="101">
        <v>0</v>
      </c>
      <c r="BL35" s="101">
        <v>0</v>
      </c>
      <c r="BM35" s="101">
        <v>0</v>
      </c>
      <c r="BN35" s="105"/>
      <c r="BO35" s="102"/>
      <c r="BP35" s="101">
        <v>56</v>
      </c>
      <c r="BQ35" s="101">
        <v>2</v>
      </c>
      <c r="BR35" s="101">
        <v>599</v>
      </c>
      <c r="BS35" s="101">
        <v>599</v>
      </c>
      <c r="BT35" s="103" t="s">
        <v>215</v>
      </c>
      <c r="BU35" s="101">
        <v>26</v>
      </c>
      <c r="BV35" s="101">
        <v>3</v>
      </c>
      <c r="BW35" s="101">
        <v>11</v>
      </c>
      <c r="BX35" s="101">
        <v>25</v>
      </c>
      <c r="BY35" s="101">
        <v>55</v>
      </c>
      <c r="BZ35" s="101">
        <v>2</v>
      </c>
      <c r="CA35" s="101">
        <v>14</v>
      </c>
      <c r="CB35" s="101">
        <v>36</v>
      </c>
      <c r="CC35" s="101">
        <v>3</v>
      </c>
      <c r="CD35" s="101">
        <v>45</v>
      </c>
      <c r="CE35" s="101">
        <v>20</v>
      </c>
      <c r="CF35" s="101">
        <v>19</v>
      </c>
      <c r="CG35" s="101">
        <v>6</v>
      </c>
      <c r="CH35" s="101">
        <v>26</v>
      </c>
      <c r="CI35" s="101">
        <v>32</v>
      </c>
      <c r="CJ35" s="101">
        <v>16</v>
      </c>
      <c r="CK35" s="101">
        <v>20</v>
      </c>
      <c r="CL35" s="101">
        <v>12</v>
      </c>
      <c r="CM35" s="105"/>
      <c r="CN35" s="105"/>
      <c r="CO35" s="105"/>
      <c r="CP35" s="104"/>
      <c r="CQ35" s="101">
        <v>31</v>
      </c>
      <c r="CR35" s="101">
        <v>2</v>
      </c>
      <c r="CS35" s="101">
        <v>3</v>
      </c>
      <c r="CT35" s="101">
        <v>6</v>
      </c>
      <c r="CU35" s="101">
        <v>12</v>
      </c>
      <c r="CV35" s="101">
        <v>0</v>
      </c>
      <c r="CW35" s="101">
        <v>1</v>
      </c>
      <c r="CX35" s="101">
        <v>4</v>
      </c>
      <c r="CY35" s="101">
        <v>3</v>
      </c>
      <c r="CZ35" s="101">
        <v>0</v>
      </c>
      <c r="DA35" s="101">
        <v>0</v>
      </c>
      <c r="DB35" s="101">
        <v>0</v>
      </c>
      <c r="DC35" s="101">
        <v>17</v>
      </c>
      <c r="DD35" s="101">
        <v>51</v>
      </c>
      <c r="DE35" s="101">
        <v>12</v>
      </c>
      <c r="DF35" s="101">
        <v>1500</v>
      </c>
      <c r="DG35" s="101">
        <v>93.75</v>
      </c>
      <c r="DH35" s="105"/>
      <c r="DI35" s="105"/>
      <c r="DJ35" s="114">
        <v>1361.96</v>
      </c>
      <c r="DK35" s="114">
        <v>1151.1500000000001</v>
      </c>
      <c r="DL35" s="114">
        <v>1159.1500000000001</v>
      </c>
      <c r="DM35" s="114">
        <v>2</v>
      </c>
      <c r="DN35" s="115">
        <v>1153.5925925925926</v>
      </c>
      <c r="DO35" s="117"/>
      <c r="DP35" s="101">
        <v>10</v>
      </c>
      <c r="DQ35" s="101">
        <v>3</v>
      </c>
      <c r="DR35" s="101">
        <v>3</v>
      </c>
      <c r="DS35" s="101">
        <v>0</v>
      </c>
      <c r="DT35" s="101">
        <v>0</v>
      </c>
      <c r="DU35" s="104"/>
    </row>
    <row r="36" spans="1:125" x14ac:dyDescent="0.2">
      <c r="A36" s="2">
        <v>58</v>
      </c>
      <c r="B36">
        <v>0</v>
      </c>
      <c r="C36" s="2">
        <v>61</v>
      </c>
      <c r="D36" s="2">
        <v>0</v>
      </c>
      <c r="E36" s="2">
        <v>22</v>
      </c>
      <c r="F36" s="2">
        <v>0</v>
      </c>
      <c r="G36" s="2">
        <v>59</v>
      </c>
      <c r="H36" s="2">
        <v>2.5</v>
      </c>
      <c r="I36" s="2">
        <v>0</v>
      </c>
      <c r="J36" s="101">
        <v>500</v>
      </c>
      <c r="K36" s="2">
        <v>500</v>
      </c>
      <c r="L36" s="96" t="s">
        <v>229</v>
      </c>
      <c r="M36" s="2">
        <v>2</v>
      </c>
      <c r="N36" s="2">
        <v>27</v>
      </c>
      <c r="O36" s="2">
        <v>4</v>
      </c>
      <c r="P36" s="2">
        <v>7</v>
      </c>
      <c r="Q36" s="2">
        <v>11</v>
      </c>
      <c r="R36" s="2">
        <v>37</v>
      </c>
      <c r="S36" s="2">
        <v>11</v>
      </c>
      <c r="T36" s="2">
        <v>3</v>
      </c>
      <c r="U36" s="2">
        <v>19</v>
      </c>
      <c r="V36" s="2">
        <v>4</v>
      </c>
      <c r="W36" s="2">
        <v>15</v>
      </c>
      <c r="X36" s="2">
        <v>6</v>
      </c>
      <c r="Y36" s="2">
        <v>9</v>
      </c>
      <c r="Z36" s="2">
        <v>0</v>
      </c>
      <c r="AA36" s="2">
        <v>33</v>
      </c>
      <c r="AB36" s="2">
        <v>40</v>
      </c>
      <c r="AC36" s="2">
        <v>16</v>
      </c>
      <c r="AD36" s="2">
        <v>20</v>
      </c>
      <c r="AE36" s="2">
        <v>20</v>
      </c>
      <c r="AF36" s="2">
        <v>9.77</v>
      </c>
      <c r="AG36" s="2">
        <v>9.85</v>
      </c>
      <c r="AH36" s="2">
        <v>7.61</v>
      </c>
      <c r="AI36">
        <f t="shared" si="0"/>
        <v>8.0000000000000071E-2</v>
      </c>
      <c r="AJ36" s="2">
        <v>12</v>
      </c>
      <c r="AK36" s="2">
        <v>0</v>
      </c>
      <c r="AL36" s="2">
        <v>0</v>
      </c>
      <c r="AM36" s="2">
        <v>7</v>
      </c>
      <c r="AN36" s="2">
        <v>1</v>
      </c>
      <c r="AO36" s="2">
        <v>0</v>
      </c>
      <c r="AP36" s="2">
        <v>2</v>
      </c>
      <c r="AQ36" s="2">
        <v>0</v>
      </c>
      <c r="AR36" s="2">
        <v>2</v>
      </c>
      <c r="AS36" s="2">
        <v>0</v>
      </c>
      <c r="AT36" s="2">
        <v>0</v>
      </c>
      <c r="AU36" s="2">
        <v>0</v>
      </c>
      <c r="AV36" s="2">
        <v>18</v>
      </c>
      <c r="AW36" s="2">
        <v>41</v>
      </c>
      <c r="AX36" s="2">
        <v>7</v>
      </c>
      <c r="AY36" s="2">
        <v>1140</v>
      </c>
      <c r="AZ36" s="2">
        <v>71.25</v>
      </c>
      <c r="BA36" s="3"/>
      <c r="BB36" s="3"/>
      <c r="BC36" s="10"/>
      <c r="BD36" s="10"/>
      <c r="BE36" s="10"/>
      <c r="BF36" s="10"/>
      <c r="BG36" s="14"/>
      <c r="BH36" s="16"/>
      <c r="BI36" s="2">
        <v>13</v>
      </c>
      <c r="BJ36" s="2">
        <v>2</v>
      </c>
      <c r="BK36" s="2">
        <v>1</v>
      </c>
      <c r="BL36" s="2">
        <v>0</v>
      </c>
      <c r="BM36" s="2">
        <v>0</v>
      </c>
      <c r="BN36" s="3"/>
      <c r="BP36" s="2">
        <v>58</v>
      </c>
      <c r="BQ36" s="2">
        <v>2</v>
      </c>
      <c r="BR36" s="101">
        <v>500</v>
      </c>
      <c r="BS36" s="2">
        <v>500</v>
      </c>
      <c r="BT36" s="96" t="s">
        <v>230</v>
      </c>
      <c r="BU36" s="2">
        <v>29</v>
      </c>
      <c r="BV36" s="2">
        <v>5</v>
      </c>
      <c r="BW36" s="2">
        <v>4</v>
      </c>
      <c r="BX36" s="2">
        <v>9</v>
      </c>
      <c r="BY36" s="2">
        <v>27</v>
      </c>
      <c r="BZ36" s="2">
        <v>5</v>
      </c>
      <c r="CA36" s="2">
        <v>2</v>
      </c>
      <c r="CB36" s="2">
        <v>17</v>
      </c>
      <c r="CC36" s="2">
        <v>3</v>
      </c>
      <c r="CD36" s="2">
        <v>6</v>
      </c>
      <c r="CE36" s="2">
        <v>4</v>
      </c>
      <c r="CF36" s="2">
        <v>2</v>
      </c>
      <c r="CG36" s="2">
        <v>0</v>
      </c>
      <c r="CH36" s="2">
        <v>34</v>
      </c>
      <c r="CI36" s="2">
        <v>40</v>
      </c>
      <c r="CJ36" s="2">
        <v>20</v>
      </c>
      <c r="CK36" s="2">
        <v>20</v>
      </c>
      <c r="CL36" s="2">
        <v>20</v>
      </c>
      <c r="CM36" s="2">
        <v>8.31</v>
      </c>
      <c r="CN36" s="2">
        <v>8.6300000000000008</v>
      </c>
      <c r="CO36" s="2">
        <v>6.86</v>
      </c>
      <c r="CP36">
        <f t="shared" si="1"/>
        <v>0.32000000000000028</v>
      </c>
      <c r="CQ36" s="2">
        <v>10</v>
      </c>
      <c r="CR36" s="2">
        <v>1</v>
      </c>
      <c r="CS36" s="2">
        <v>0</v>
      </c>
      <c r="CT36" s="2">
        <v>5</v>
      </c>
      <c r="CU36" s="2">
        <v>2</v>
      </c>
      <c r="CV36" s="2">
        <v>0</v>
      </c>
      <c r="CW36" s="2">
        <v>1</v>
      </c>
      <c r="CX36" s="2">
        <v>0</v>
      </c>
      <c r="CY36" s="2">
        <v>1</v>
      </c>
      <c r="CZ36" s="2">
        <v>0</v>
      </c>
      <c r="DA36" s="2">
        <v>0</v>
      </c>
      <c r="DB36" s="2">
        <v>0</v>
      </c>
      <c r="DC36" s="2">
        <v>20</v>
      </c>
      <c r="DD36" s="2">
        <v>47</v>
      </c>
      <c r="DE36" s="2">
        <v>6</v>
      </c>
      <c r="DF36" s="2">
        <v>1610</v>
      </c>
      <c r="DG36" s="2">
        <v>100.625</v>
      </c>
      <c r="DH36" s="2">
        <v>109.6</v>
      </c>
      <c r="DI36" s="2">
        <v>101.07</v>
      </c>
      <c r="DJ36" s="5">
        <v>931.04</v>
      </c>
      <c r="DK36" s="5">
        <v>829.92</v>
      </c>
      <c r="DL36" s="5">
        <v>821.57</v>
      </c>
      <c r="DM36" s="5">
        <v>0</v>
      </c>
      <c r="DN36" s="11">
        <v>1023.28</v>
      </c>
      <c r="DO36" s="2">
        <v>444.34</v>
      </c>
      <c r="DP36" s="2">
        <v>15</v>
      </c>
      <c r="DQ36" s="2">
        <v>1</v>
      </c>
      <c r="DR36" s="2">
        <v>0</v>
      </c>
      <c r="DS36" s="2">
        <v>0</v>
      </c>
      <c r="DT36" s="2">
        <v>0</v>
      </c>
      <c r="DU36" s="1"/>
    </row>
    <row r="37" spans="1:125" x14ac:dyDescent="0.2">
      <c r="A37" s="2">
        <v>60</v>
      </c>
      <c r="B37">
        <v>0</v>
      </c>
      <c r="C37" s="2">
        <v>67</v>
      </c>
      <c r="D37" s="2">
        <v>0</v>
      </c>
      <c r="E37" s="2">
        <v>16</v>
      </c>
      <c r="F37" s="119">
        <v>1</v>
      </c>
      <c r="G37" s="2">
        <v>47</v>
      </c>
      <c r="H37" s="2">
        <v>20</v>
      </c>
      <c r="I37" s="2">
        <v>1</v>
      </c>
      <c r="J37" s="101">
        <v>980</v>
      </c>
      <c r="K37" s="2">
        <v>980</v>
      </c>
      <c r="L37" s="96" t="s">
        <v>232</v>
      </c>
      <c r="M37" s="2">
        <v>4</v>
      </c>
      <c r="N37" s="2">
        <v>22</v>
      </c>
      <c r="O37" s="2">
        <v>3</v>
      </c>
      <c r="P37" s="2">
        <v>41</v>
      </c>
      <c r="Q37" s="2">
        <v>43</v>
      </c>
      <c r="R37" s="2">
        <v>117</v>
      </c>
      <c r="S37" s="2">
        <v>37</v>
      </c>
      <c r="T37" s="2">
        <v>29</v>
      </c>
      <c r="U37" s="2">
        <v>47</v>
      </c>
      <c r="V37" s="2">
        <v>4</v>
      </c>
      <c r="W37" s="2">
        <v>55</v>
      </c>
      <c r="X37" s="2">
        <v>26</v>
      </c>
      <c r="Y37" s="2">
        <v>26</v>
      </c>
      <c r="Z37" s="2">
        <v>3</v>
      </c>
      <c r="AA37" s="2">
        <v>26</v>
      </c>
      <c r="AB37" s="2">
        <v>20</v>
      </c>
      <c r="AC37" s="2">
        <v>7</v>
      </c>
      <c r="AD37" s="2">
        <v>15</v>
      </c>
      <c r="AE37" s="2">
        <v>9</v>
      </c>
      <c r="AF37" s="1"/>
      <c r="AG37" s="3"/>
      <c r="AH37" s="3"/>
      <c r="AI37" s="1"/>
      <c r="AJ37" s="2">
        <v>100</v>
      </c>
      <c r="AK37" s="2">
        <v>33</v>
      </c>
      <c r="AL37" s="2">
        <v>11</v>
      </c>
      <c r="AM37" s="2">
        <v>19</v>
      </c>
      <c r="AN37" s="2">
        <v>6</v>
      </c>
      <c r="AO37" s="2">
        <v>6</v>
      </c>
      <c r="AP37" s="2">
        <v>7</v>
      </c>
      <c r="AQ37" s="2">
        <v>9</v>
      </c>
      <c r="AR37" s="2">
        <v>9</v>
      </c>
      <c r="AS37" s="2">
        <v>2</v>
      </c>
      <c r="AT37" s="2">
        <v>1</v>
      </c>
      <c r="AU37" s="2">
        <v>0</v>
      </c>
      <c r="AV37" s="2">
        <v>28</v>
      </c>
      <c r="AW37" s="2">
        <v>57</v>
      </c>
      <c r="AX37" s="2">
        <v>9</v>
      </c>
      <c r="AY37" s="2">
        <v>290</v>
      </c>
      <c r="AZ37" s="2">
        <v>18.125</v>
      </c>
      <c r="BA37" s="3"/>
      <c r="BB37" s="3"/>
      <c r="BC37" s="2">
        <v>1233</v>
      </c>
      <c r="BD37" s="2">
        <v>811.82</v>
      </c>
      <c r="BE37" s="2">
        <v>875.69</v>
      </c>
      <c r="BF37" s="2">
        <v>11</v>
      </c>
      <c r="BG37" s="11">
        <v>2042.7333333333333</v>
      </c>
      <c r="BH37" s="5">
        <v>437.16</v>
      </c>
      <c r="BI37" s="2"/>
      <c r="BJ37" s="2"/>
      <c r="BK37" s="2"/>
      <c r="BL37" s="2"/>
      <c r="BM37" s="2"/>
      <c r="BN37" s="3"/>
      <c r="BP37" s="2">
        <v>60</v>
      </c>
      <c r="BQ37" s="2">
        <v>4</v>
      </c>
      <c r="BR37" s="101">
        <v>980</v>
      </c>
      <c r="BS37" s="2">
        <v>980</v>
      </c>
      <c r="BT37" s="96" t="s">
        <v>233</v>
      </c>
      <c r="BU37" s="2">
        <v>25</v>
      </c>
      <c r="BV37" s="2">
        <v>3</v>
      </c>
      <c r="BW37" s="2">
        <v>19</v>
      </c>
      <c r="BX37" s="2">
        <v>45</v>
      </c>
      <c r="BY37" s="2">
        <v>118</v>
      </c>
      <c r="BZ37" s="2">
        <v>35</v>
      </c>
      <c r="CA37" s="2">
        <v>30</v>
      </c>
      <c r="CB37" s="2">
        <v>48</v>
      </c>
      <c r="CC37" s="2">
        <v>5</v>
      </c>
      <c r="CD37" s="2">
        <v>60</v>
      </c>
      <c r="CE37" s="2">
        <v>25</v>
      </c>
      <c r="CF37" s="2">
        <v>29</v>
      </c>
      <c r="CG37" s="2">
        <v>6</v>
      </c>
      <c r="CH37" s="3"/>
      <c r="CI37" s="3"/>
      <c r="CJ37" s="3"/>
      <c r="CK37" s="3"/>
      <c r="CL37" s="22"/>
      <c r="CM37" s="3"/>
      <c r="CN37" s="3"/>
      <c r="CO37" s="3"/>
      <c r="CP37" s="1"/>
      <c r="CQ37" s="3">
        <v>112</v>
      </c>
      <c r="CR37" s="2">
        <v>34</v>
      </c>
      <c r="CS37" s="2">
        <v>15</v>
      </c>
      <c r="CT37" s="2">
        <v>15</v>
      </c>
      <c r="CU37" s="2">
        <v>10</v>
      </c>
      <c r="CV37" s="2">
        <v>8</v>
      </c>
      <c r="CW37" s="2">
        <v>11</v>
      </c>
      <c r="CX37" s="2">
        <v>10</v>
      </c>
      <c r="CY37" s="2">
        <v>9</v>
      </c>
      <c r="CZ37" s="3"/>
      <c r="DA37" s="2"/>
      <c r="DB37" s="3"/>
      <c r="DC37" s="3"/>
      <c r="DD37" s="3"/>
      <c r="DE37" s="2">
        <v>12</v>
      </c>
      <c r="DF37" s="3"/>
      <c r="DG37" s="3"/>
      <c r="DH37" s="3"/>
      <c r="DI37" s="3"/>
      <c r="DJ37" s="10"/>
      <c r="DK37" s="10"/>
      <c r="DL37" s="10"/>
      <c r="DM37" s="10"/>
      <c r="DN37" s="14"/>
      <c r="DO37" s="3"/>
      <c r="DP37" s="3"/>
      <c r="DQ37" s="3"/>
      <c r="DR37" s="3"/>
      <c r="DS37" s="3"/>
      <c r="DT37" s="3"/>
      <c r="DU37" s="1"/>
    </row>
    <row r="38" spans="1:125" s="100" customFormat="1" x14ac:dyDescent="0.2">
      <c r="A38" s="101">
        <v>61</v>
      </c>
      <c r="B38" s="100">
        <v>0</v>
      </c>
      <c r="C38" s="101">
        <v>67</v>
      </c>
      <c r="D38" s="101">
        <v>1</v>
      </c>
      <c r="E38" s="101">
        <v>16</v>
      </c>
      <c r="F38" s="101">
        <v>0</v>
      </c>
      <c r="G38" s="101">
        <v>55</v>
      </c>
      <c r="H38" s="101">
        <v>12</v>
      </c>
      <c r="I38" s="101">
        <v>0</v>
      </c>
      <c r="J38" s="101">
        <v>2204</v>
      </c>
      <c r="K38" s="101">
        <v>2204</v>
      </c>
      <c r="L38" s="103" t="s">
        <v>234</v>
      </c>
      <c r="M38" s="101">
        <v>3</v>
      </c>
      <c r="N38" s="101">
        <v>25</v>
      </c>
      <c r="O38" s="101">
        <v>2</v>
      </c>
      <c r="P38" s="101">
        <v>3</v>
      </c>
      <c r="Q38" s="101">
        <v>0</v>
      </c>
      <c r="R38" s="101">
        <v>65</v>
      </c>
      <c r="S38" s="101">
        <v>5</v>
      </c>
      <c r="T38" s="101">
        <v>16</v>
      </c>
      <c r="U38" s="101">
        <v>39</v>
      </c>
      <c r="V38" s="101">
        <v>5</v>
      </c>
      <c r="W38" s="101">
        <v>5</v>
      </c>
      <c r="X38" s="101">
        <v>5</v>
      </c>
      <c r="Y38" s="101">
        <v>0</v>
      </c>
      <c r="Z38" s="101">
        <v>0</v>
      </c>
      <c r="AA38" s="101">
        <v>40</v>
      </c>
      <c r="AB38" s="101">
        <v>40</v>
      </c>
      <c r="AC38" s="101">
        <v>16</v>
      </c>
      <c r="AD38" s="101">
        <v>20</v>
      </c>
      <c r="AE38" s="101">
        <v>19</v>
      </c>
      <c r="AF38" s="101">
        <v>12.35</v>
      </c>
      <c r="AG38" s="101">
        <v>12.6</v>
      </c>
      <c r="AH38" s="101">
        <v>10</v>
      </c>
      <c r="AI38" s="100">
        <f t="shared" si="0"/>
        <v>0.25</v>
      </c>
      <c r="AJ38" s="101">
        <v>15</v>
      </c>
      <c r="AK38" s="101">
        <v>6</v>
      </c>
      <c r="AL38" s="101">
        <v>4</v>
      </c>
      <c r="AM38" s="101">
        <v>1</v>
      </c>
      <c r="AN38" s="101">
        <v>0</v>
      </c>
      <c r="AO38" s="101">
        <v>0</v>
      </c>
      <c r="AP38" s="101">
        <v>0</v>
      </c>
      <c r="AQ38" s="101">
        <v>2</v>
      </c>
      <c r="AR38" s="101">
        <v>2</v>
      </c>
      <c r="AS38" s="101">
        <v>1</v>
      </c>
      <c r="AT38" s="101">
        <v>1</v>
      </c>
      <c r="AU38" s="101">
        <v>0</v>
      </c>
      <c r="AV38" s="101">
        <v>17</v>
      </c>
      <c r="AW38" s="101">
        <v>40</v>
      </c>
      <c r="AX38" s="101">
        <v>4</v>
      </c>
      <c r="AY38" s="101">
        <v>1450</v>
      </c>
      <c r="AZ38" s="101">
        <v>90.625</v>
      </c>
      <c r="BA38" s="101">
        <v>119.12</v>
      </c>
      <c r="BB38" s="101">
        <v>248.12</v>
      </c>
      <c r="BC38" s="101">
        <v>1134.2</v>
      </c>
      <c r="BD38" s="101">
        <v>1175.42</v>
      </c>
      <c r="BE38" s="101">
        <v>946.31</v>
      </c>
      <c r="BF38" s="101">
        <v>2</v>
      </c>
      <c r="BG38" s="115">
        <v>1432.2173913043478</v>
      </c>
      <c r="BH38" s="117"/>
      <c r="BI38" s="101">
        <v>12</v>
      </c>
      <c r="BJ38" s="101">
        <v>1</v>
      </c>
      <c r="BK38" s="101">
        <v>2</v>
      </c>
      <c r="BL38" s="101">
        <v>1</v>
      </c>
      <c r="BM38" s="101">
        <v>0</v>
      </c>
      <c r="BN38" s="105"/>
      <c r="BO38" s="102"/>
      <c r="BP38" s="101">
        <v>61</v>
      </c>
      <c r="BQ38" s="101">
        <v>2</v>
      </c>
      <c r="BR38" s="101">
        <v>2204</v>
      </c>
      <c r="BS38" s="101">
        <v>2204</v>
      </c>
      <c r="BT38" s="103" t="s">
        <v>228</v>
      </c>
      <c r="BU38" s="101">
        <v>30</v>
      </c>
      <c r="BV38" s="101">
        <v>5</v>
      </c>
      <c r="BW38" s="101">
        <v>8</v>
      </c>
      <c r="BX38" s="101">
        <v>4</v>
      </c>
      <c r="BY38" s="101">
        <v>52</v>
      </c>
      <c r="BZ38" s="101">
        <v>9</v>
      </c>
      <c r="CA38" s="101">
        <v>16</v>
      </c>
      <c r="CB38" s="101">
        <v>22</v>
      </c>
      <c r="CC38" s="101">
        <v>5</v>
      </c>
      <c r="CD38" s="101">
        <v>17</v>
      </c>
      <c r="CE38" s="101">
        <v>14</v>
      </c>
      <c r="CF38" s="101">
        <v>2</v>
      </c>
      <c r="CG38" s="101">
        <v>1</v>
      </c>
      <c r="CH38" s="101">
        <v>39</v>
      </c>
      <c r="CI38" s="101">
        <v>37</v>
      </c>
      <c r="CJ38" s="101">
        <v>15</v>
      </c>
      <c r="CK38" s="101">
        <v>15</v>
      </c>
      <c r="CL38" s="101">
        <v>19</v>
      </c>
      <c r="CM38" s="101">
        <v>14.28</v>
      </c>
      <c r="CN38" s="101">
        <v>14.94</v>
      </c>
      <c r="CO38" s="101">
        <v>8.44</v>
      </c>
      <c r="CP38" s="100">
        <f t="shared" si="1"/>
        <v>0.66000000000000014</v>
      </c>
      <c r="CQ38" s="101">
        <v>26</v>
      </c>
      <c r="CR38" s="101">
        <v>11</v>
      </c>
      <c r="CS38" s="101">
        <v>5</v>
      </c>
      <c r="CT38" s="101">
        <v>4</v>
      </c>
      <c r="CU38" s="101">
        <v>0</v>
      </c>
      <c r="CV38" s="101">
        <v>0</v>
      </c>
      <c r="CW38" s="101">
        <v>0</v>
      </c>
      <c r="CX38" s="101">
        <v>4</v>
      </c>
      <c r="CY38" s="101">
        <v>2</v>
      </c>
      <c r="CZ38" s="101">
        <v>2</v>
      </c>
      <c r="DA38" s="101">
        <v>2</v>
      </c>
      <c r="DB38" s="101">
        <v>0</v>
      </c>
      <c r="DC38" s="101">
        <v>9</v>
      </c>
      <c r="DD38" s="101">
        <v>40</v>
      </c>
      <c r="DE38" s="101">
        <v>3</v>
      </c>
      <c r="DF38" s="101">
        <v>1540</v>
      </c>
      <c r="DG38" s="101">
        <v>96.25</v>
      </c>
      <c r="DH38" s="101">
        <v>110</v>
      </c>
      <c r="DI38" s="101">
        <v>133</v>
      </c>
      <c r="DJ38" s="114">
        <v>1120.68</v>
      </c>
      <c r="DK38" s="114">
        <v>715.31</v>
      </c>
      <c r="DL38" s="114">
        <v>802.62</v>
      </c>
      <c r="DM38" s="114">
        <v>2</v>
      </c>
      <c r="DN38" s="115">
        <v>1383.875</v>
      </c>
      <c r="DO38" s="101">
        <v>401.26</v>
      </c>
      <c r="DP38" s="101">
        <v>16</v>
      </c>
      <c r="DQ38" s="101">
        <v>0</v>
      </c>
      <c r="DR38" s="101">
        <v>0</v>
      </c>
      <c r="DS38" s="101">
        <v>0</v>
      </c>
      <c r="DT38" s="101">
        <v>0</v>
      </c>
      <c r="DU38" s="104"/>
    </row>
    <row r="39" spans="1:125" x14ac:dyDescent="0.2">
      <c r="A39" s="2">
        <v>63</v>
      </c>
      <c r="B39">
        <v>0</v>
      </c>
      <c r="C39" s="2">
        <v>70</v>
      </c>
      <c r="D39" s="2">
        <v>1</v>
      </c>
      <c r="E39" s="2">
        <v>16</v>
      </c>
      <c r="F39" s="2">
        <v>0</v>
      </c>
      <c r="G39" s="2">
        <v>69</v>
      </c>
      <c r="H39" s="2">
        <v>1</v>
      </c>
      <c r="I39" s="2">
        <v>1</v>
      </c>
      <c r="J39" s="101">
        <v>300</v>
      </c>
      <c r="K39" s="2">
        <v>300</v>
      </c>
      <c r="L39" s="96" t="s">
        <v>214</v>
      </c>
      <c r="M39" s="2">
        <v>2</v>
      </c>
      <c r="N39" s="2">
        <v>21</v>
      </c>
      <c r="O39" s="2">
        <v>4</v>
      </c>
      <c r="P39" s="2">
        <v>11</v>
      </c>
      <c r="Q39" s="2">
        <v>8</v>
      </c>
      <c r="R39" s="2">
        <v>58</v>
      </c>
      <c r="S39" s="2">
        <v>18</v>
      </c>
      <c r="T39" s="2">
        <v>6</v>
      </c>
      <c r="U39" s="2">
        <v>34</v>
      </c>
      <c r="V39" s="2">
        <v>0</v>
      </c>
      <c r="W39" s="2">
        <v>40</v>
      </c>
      <c r="X39" s="2">
        <v>14</v>
      </c>
      <c r="Y39" s="2">
        <v>24</v>
      </c>
      <c r="Z39" s="2">
        <v>2</v>
      </c>
      <c r="AA39" s="2">
        <v>16</v>
      </c>
      <c r="AB39" s="2">
        <v>19</v>
      </c>
      <c r="AC39" s="2">
        <v>16</v>
      </c>
      <c r="AD39" s="2">
        <v>7</v>
      </c>
      <c r="AE39" s="2">
        <v>14</v>
      </c>
      <c r="AF39" s="2">
        <v>10.130000000000001</v>
      </c>
      <c r="AG39" s="2">
        <v>13</v>
      </c>
      <c r="AH39" s="2">
        <v>7.57</v>
      </c>
      <c r="AI39">
        <f t="shared" si="0"/>
        <v>2.8699999999999992</v>
      </c>
      <c r="AJ39" s="2">
        <v>31</v>
      </c>
      <c r="AK39" s="2">
        <v>4</v>
      </c>
      <c r="AL39" s="2">
        <v>1</v>
      </c>
      <c r="AM39" s="2">
        <v>14</v>
      </c>
      <c r="AN39" s="2">
        <v>2</v>
      </c>
      <c r="AO39" s="2">
        <v>1</v>
      </c>
      <c r="AP39" s="2">
        <v>5</v>
      </c>
      <c r="AQ39" s="2">
        <v>2</v>
      </c>
      <c r="AR39" s="2">
        <v>2</v>
      </c>
      <c r="AS39" s="2"/>
      <c r="AT39" s="3"/>
      <c r="AU39" s="3"/>
      <c r="AV39" s="3"/>
      <c r="AW39" s="3"/>
      <c r="AX39" s="2">
        <v>15</v>
      </c>
      <c r="AY39" s="3"/>
      <c r="AZ39" s="3"/>
      <c r="BA39" s="3"/>
      <c r="BB39" s="3"/>
      <c r="BC39" s="10"/>
      <c r="BD39" s="10"/>
      <c r="BE39" s="10"/>
      <c r="BF39" s="10"/>
      <c r="BG39" s="10"/>
      <c r="BH39" s="16"/>
      <c r="BI39" s="2">
        <v>15</v>
      </c>
      <c r="BJ39" s="2">
        <v>0</v>
      </c>
      <c r="BK39" s="2">
        <v>1</v>
      </c>
      <c r="BL39" s="2">
        <v>0</v>
      </c>
      <c r="BM39" s="2">
        <v>0</v>
      </c>
      <c r="BN39" s="3"/>
      <c r="BP39" s="2">
        <v>63</v>
      </c>
      <c r="BQ39" s="2">
        <v>2</v>
      </c>
      <c r="BR39" s="101">
        <v>300</v>
      </c>
      <c r="BS39" s="2">
        <v>300</v>
      </c>
      <c r="BT39" s="96" t="s">
        <v>215</v>
      </c>
      <c r="BU39" s="2">
        <v>27</v>
      </c>
      <c r="BV39" s="2">
        <v>5</v>
      </c>
      <c r="BW39" s="2">
        <v>12</v>
      </c>
      <c r="BX39" s="2">
        <v>11</v>
      </c>
      <c r="BY39" s="2">
        <v>52</v>
      </c>
      <c r="BZ39" s="2">
        <v>20</v>
      </c>
      <c r="CA39" s="2">
        <v>14</v>
      </c>
      <c r="CB39" s="2">
        <v>18</v>
      </c>
      <c r="CC39" s="2">
        <v>0</v>
      </c>
      <c r="CD39" s="2">
        <v>39</v>
      </c>
      <c r="CE39" s="2">
        <v>16</v>
      </c>
      <c r="CF39" s="2">
        <v>20</v>
      </c>
      <c r="CG39" s="2">
        <v>3</v>
      </c>
      <c r="CH39" s="2">
        <v>13</v>
      </c>
      <c r="CI39" s="2">
        <v>15</v>
      </c>
      <c r="CJ39" s="2">
        <v>15</v>
      </c>
      <c r="CK39" s="2">
        <v>14</v>
      </c>
      <c r="CL39" s="2">
        <v>17</v>
      </c>
      <c r="CM39" s="2">
        <v>10.61</v>
      </c>
      <c r="CN39" s="2">
        <v>11.21</v>
      </c>
      <c r="CO39" s="2">
        <v>7.88</v>
      </c>
      <c r="CP39">
        <f t="shared" si="1"/>
        <v>0.60000000000000142</v>
      </c>
      <c r="CQ39" s="2">
        <v>18</v>
      </c>
      <c r="CR39" s="2">
        <v>1</v>
      </c>
      <c r="CS39" s="2">
        <v>1</v>
      </c>
      <c r="CT39" s="2">
        <v>8</v>
      </c>
      <c r="CU39" s="2">
        <v>1</v>
      </c>
      <c r="CV39" s="2">
        <v>1</v>
      </c>
      <c r="CW39" s="2">
        <v>5</v>
      </c>
      <c r="CX39" s="2">
        <v>1</v>
      </c>
      <c r="CY39" s="2">
        <v>0</v>
      </c>
      <c r="CZ39" s="2">
        <v>2</v>
      </c>
      <c r="DA39" s="2">
        <v>2</v>
      </c>
      <c r="DB39" s="2">
        <v>0</v>
      </c>
      <c r="DC39" s="2">
        <v>27</v>
      </c>
      <c r="DD39" s="2">
        <v>51</v>
      </c>
      <c r="DE39" s="2">
        <v>16</v>
      </c>
      <c r="DF39" s="2">
        <v>1600</v>
      </c>
      <c r="DG39" s="2">
        <v>100</v>
      </c>
      <c r="DH39" s="2">
        <v>110.8</v>
      </c>
      <c r="DI39" s="2">
        <v>115.2</v>
      </c>
      <c r="DJ39" s="2">
        <v>1676.72</v>
      </c>
      <c r="DK39" s="2">
        <v>1186.08</v>
      </c>
      <c r="DL39" s="2">
        <v>1326.83</v>
      </c>
      <c r="DM39" s="2">
        <v>9</v>
      </c>
      <c r="DN39" s="2">
        <v>1109.6666666666667</v>
      </c>
      <c r="DO39" s="16"/>
      <c r="DP39" s="2">
        <v>16</v>
      </c>
      <c r="DQ39" s="2">
        <v>0</v>
      </c>
      <c r="DR39" s="2">
        <v>0</v>
      </c>
      <c r="DS39" s="2">
        <v>0</v>
      </c>
      <c r="DT39" s="2">
        <v>0</v>
      </c>
      <c r="DU39" s="1"/>
    </row>
    <row r="40" spans="1:125" x14ac:dyDescent="0.2">
      <c r="A40" s="2">
        <v>64</v>
      </c>
      <c r="B40">
        <v>0</v>
      </c>
      <c r="C40" s="2">
        <v>58</v>
      </c>
      <c r="D40" s="2">
        <v>0</v>
      </c>
      <c r="E40" s="2">
        <v>16</v>
      </c>
      <c r="F40" s="2">
        <v>0</v>
      </c>
      <c r="G40" s="2">
        <v>44</v>
      </c>
      <c r="H40" s="2">
        <v>12</v>
      </c>
      <c r="I40" s="2">
        <v>1</v>
      </c>
      <c r="J40" s="101">
        <v>375</v>
      </c>
      <c r="K40" s="2">
        <v>975</v>
      </c>
      <c r="L40" s="96" t="s">
        <v>216</v>
      </c>
      <c r="M40" s="2">
        <v>2</v>
      </c>
      <c r="N40" s="2">
        <v>29</v>
      </c>
      <c r="O40" s="2">
        <v>5</v>
      </c>
      <c r="P40" s="2">
        <v>3</v>
      </c>
      <c r="Q40" s="2">
        <v>13</v>
      </c>
      <c r="R40" s="2">
        <v>51</v>
      </c>
      <c r="S40" s="2">
        <v>4</v>
      </c>
      <c r="T40" s="2">
        <v>13</v>
      </c>
      <c r="U40" s="2">
        <v>25</v>
      </c>
      <c r="V40" s="2">
        <v>9</v>
      </c>
      <c r="W40" s="2">
        <v>0</v>
      </c>
      <c r="X40" s="2">
        <v>0</v>
      </c>
      <c r="Y40" s="2">
        <v>0</v>
      </c>
      <c r="Z40" s="2">
        <v>0</v>
      </c>
      <c r="AA40" s="2">
        <v>38</v>
      </c>
      <c r="AB40" s="2">
        <v>40</v>
      </c>
      <c r="AC40" s="2">
        <v>19</v>
      </c>
      <c r="AD40" s="2">
        <v>19</v>
      </c>
      <c r="AE40" s="2">
        <v>20</v>
      </c>
      <c r="AF40" s="2">
        <v>8.8000000000000007</v>
      </c>
      <c r="AG40" s="2">
        <v>11.64</v>
      </c>
      <c r="AH40" s="2">
        <v>7.78</v>
      </c>
      <c r="AI40">
        <f t="shared" si="0"/>
        <v>2.84</v>
      </c>
      <c r="AJ40" s="2">
        <v>2</v>
      </c>
      <c r="AK40" s="2">
        <v>0</v>
      </c>
      <c r="AL40" s="2">
        <v>1</v>
      </c>
      <c r="AM40" s="2">
        <v>0</v>
      </c>
      <c r="AN40" s="2">
        <v>0</v>
      </c>
      <c r="AO40" s="2">
        <v>0</v>
      </c>
      <c r="AP40" s="2">
        <v>1</v>
      </c>
      <c r="AQ40" s="2">
        <v>0</v>
      </c>
      <c r="AR40" s="2">
        <v>0</v>
      </c>
      <c r="AS40" s="2">
        <v>2</v>
      </c>
      <c r="AT40" s="2">
        <v>2</v>
      </c>
      <c r="AU40" s="2">
        <v>0</v>
      </c>
      <c r="AV40" s="2">
        <v>20</v>
      </c>
      <c r="AW40" s="2">
        <v>40</v>
      </c>
      <c r="AX40" s="2">
        <v>4</v>
      </c>
      <c r="AY40" s="2">
        <v>1360</v>
      </c>
      <c r="AZ40" s="2">
        <v>85</v>
      </c>
      <c r="BA40" s="2">
        <v>110.8</v>
      </c>
      <c r="BB40" s="2">
        <v>115.2</v>
      </c>
      <c r="BC40" s="2">
        <v>914.92</v>
      </c>
      <c r="BD40" s="2">
        <v>761.14</v>
      </c>
      <c r="BE40" s="2">
        <v>807.25</v>
      </c>
      <c r="BF40" s="2">
        <v>5</v>
      </c>
      <c r="BG40" s="11">
        <v>1109.6659999999999</v>
      </c>
      <c r="BH40" s="16"/>
      <c r="BI40" s="2">
        <v>13</v>
      </c>
      <c r="BJ40" s="2">
        <v>2</v>
      </c>
      <c r="BK40" s="2">
        <v>1</v>
      </c>
      <c r="BL40" s="2">
        <v>0</v>
      </c>
      <c r="BM40" s="2">
        <v>0</v>
      </c>
      <c r="BN40" s="3"/>
      <c r="BP40" s="2">
        <v>64</v>
      </c>
      <c r="BQ40" s="2">
        <v>2</v>
      </c>
      <c r="BR40" s="101">
        <v>925</v>
      </c>
      <c r="BS40" s="2">
        <v>925</v>
      </c>
      <c r="BT40" s="96" t="s">
        <v>217</v>
      </c>
      <c r="BU40" s="2">
        <v>29</v>
      </c>
      <c r="BV40" s="2">
        <v>4</v>
      </c>
      <c r="BW40" s="2">
        <v>0</v>
      </c>
      <c r="BX40" s="2">
        <v>7</v>
      </c>
      <c r="BY40" s="2">
        <v>40</v>
      </c>
      <c r="BZ40" s="2">
        <v>5</v>
      </c>
      <c r="CA40" s="2">
        <v>14</v>
      </c>
      <c r="CB40" s="2">
        <v>11</v>
      </c>
      <c r="CC40" s="2">
        <v>10</v>
      </c>
      <c r="CD40" s="2">
        <v>23</v>
      </c>
      <c r="CE40" s="2">
        <v>13</v>
      </c>
      <c r="CF40" s="2">
        <v>8</v>
      </c>
      <c r="CG40" s="2">
        <v>2</v>
      </c>
      <c r="CH40" s="2">
        <v>34</v>
      </c>
      <c r="CI40" s="2">
        <v>40</v>
      </c>
      <c r="CJ40" s="2">
        <v>17</v>
      </c>
      <c r="CK40" s="2">
        <v>19</v>
      </c>
      <c r="CL40" s="2">
        <v>20</v>
      </c>
      <c r="CM40" s="2">
        <v>11.3</v>
      </c>
      <c r="CN40" s="2">
        <v>12.85</v>
      </c>
      <c r="CO40" s="2">
        <v>8.16</v>
      </c>
      <c r="CP40">
        <f t="shared" si="1"/>
        <v>1.5499999999999989</v>
      </c>
      <c r="CQ40" s="2">
        <v>32</v>
      </c>
      <c r="CR40" s="2">
        <v>8</v>
      </c>
      <c r="CS40" s="2">
        <v>7</v>
      </c>
      <c r="CT40" s="2">
        <v>0</v>
      </c>
      <c r="CU40" s="2">
        <v>6</v>
      </c>
      <c r="CV40" s="2">
        <v>0</v>
      </c>
      <c r="CW40" s="2">
        <v>5</v>
      </c>
      <c r="CX40" s="2">
        <v>5</v>
      </c>
      <c r="CY40" s="2">
        <v>1</v>
      </c>
      <c r="CZ40" s="1"/>
      <c r="DA40" s="3"/>
      <c r="DB40" s="1"/>
      <c r="DC40" s="2">
        <v>24</v>
      </c>
      <c r="DD40" s="2">
        <v>38</v>
      </c>
      <c r="DE40" s="2">
        <v>3</v>
      </c>
      <c r="DF40" s="2">
        <v>1440</v>
      </c>
      <c r="DG40" s="2">
        <v>90</v>
      </c>
      <c r="DH40" s="2">
        <v>108</v>
      </c>
      <c r="DI40" s="2">
        <v>114</v>
      </c>
      <c r="DJ40" s="2">
        <v>847.31</v>
      </c>
      <c r="DK40" s="2">
        <v>704.25</v>
      </c>
      <c r="DL40" s="2">
        <v>745.92</v>
      </c>
      <c r="DM40" s="2">
        <v>4</v>
      </c>
      <c r="DN40" s="11">
        <v>1064.68</v>
      </c>
      <c r="DO40" s="16"/>
      <c r="DP40" s="2">
        <v>15</v>
      </c>
      <c r="DQ40" s="2">
        <v>1</v>
      </c>
      <c r="DR40" s="2">
        <v>0</v>
      </c>
      <c r="DS40" s="2">
        <v>0</v>
      </c>
      <c r="DT40" s="2">
        <v>0</v>
      </c>
      <c r="DU40" s="1"/>
    </row>
    <row r="41" spans="1:125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02"/>
      <c r="K41" s="17"/>
      <c r="L41" s="9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P41" s="17"/>
    </row>
    <row r="42" spans="1:125" x14ac:dyDescent="0.2">
      <c r="A42" s="2">
        <v>9</v>
      </c>
      <c r="B42">
        <v>1</v>
      </c>
      <c r="C42" s="2">
        <v>49</v>
      </c>
      <c r="D42" s="2">
        <v>1</v>
      </c>
      <c r="E42" s="2">
        <v>21</v>
      </c>
      <c r="F42" s="119">
        <v>1</v>
      </c>
      <c r="L42" s="95" t="s">
        <v>154</v>
      </c>
      <c r="N42" s="2">
        <v>27</v>
      </c>
      <c r="O42" s="2">
        <v>4</v>
      </c>
      <c r="P42" s="2">
        <v>1</v>
      </c>
      <c r="Q42" s="1"/>
      <c r="R42" s="2"/>
      <c r="U42" s="3"/>
      <c r="V42" s="1"/>
      <c r="W42" s="3"/>
      <c r="X42" s="3"/>
      <c r="Y42" s="3"/>
      <c r="Z42" s="3"/>
      <c r="AF42" s="3"/>
      <c r="AG42" s="3"/>
      <c r="AH42" s="3"/>
      <c r="AI42" s="1"/>
      <c r="BA42" s="3"/>
      <c r="BB42" s="3"/>
      <c r="BC42" s="3"/>
      <c r="BD42" s="3"/>
      <c r="BE42" s="3"/>
      <c r="BF42" s="3"/>
      <c r="BG42" s="10"/>
      <c r="BH42" s="3"/>
      <c r="BI42" s="2">
        <v>15</v>
      </c>
      <c r="BJ42" s="2">
        <v>0</v>
      </c>
      <c r="BK42" s="2">
        <v>0</v>
      </c>
      <c r="BL42" s="2">
        <v>1</v>
      </c>
      <c r="BM42" s="2">
        <v>0</v>
      </c>
      <c r="BN42" s="2">
        <v>24.5</v>
      </c>
      <c r="BP42" s="2">
        <v>9</v>
      </c>
    </row>
    <row r="43" spans="1:125" x14ac:dyDescent="0.2">
      <c r="A43" s="2">
        <v>10</v>
      </c>
      <c r="B43">
        <v>1</v>
      </c>
      <c r="C43" s="2">
        <v>53</v>
      </c>
      <c r="D43" s="2">
        <v>0</v>
      </c>
      <c r="E43" s="2">
        <v>16</v>
      </c>
      <c r="F43" s="2">
        <v>0</v>
      </c>
      <c r="L43" s="95" t="s">
        <v>155</v>
      </c>
      <c r="N43" s="2">
        <v>30</v>
      </c>
      <c r="O43" s="2">
        <v>5</v>
      </c>
      <c r="P43" s="2">
        <v>0</v>
      </c>
      <c r="Q43" s="3"/>
      <c r="R43" s="2"/>
      <c r="U43" s="3"/>
      <c r="V43" s="1"/>
      <c r="W43" s="3"/>
      <c r="X43" s="3"/>
      <c r="Y43" s="3"/>
      <c r="Z43" s="3"/>
      <c r="AF43" s="3"/>
      <c r="AG43" s="3"/>
      <c r="AH43" s="3"/>
      <c r="AI43" s="1"/>
      <c r="BA43" s="3"/>
      <c r="BB43" s="3"/>
      <c r="BC43" s="3"/>
      <c r="BD43" s="3"/>
      <c r="BE43" s="3"/>
      <c r="BF43" s="3"/>
      <c r="BG43" s="10"/>
      <c r="BH43" s="3"/>
      <c r="BI43" s="2">
        <v>11</v>
      </c>
      <c r="BJ43" s="2">
        <v>3</v>
      </c>
      <c r="BK43" s="2">
        <v>1</v>
      </c>
      <c r="BL43" s="2">
        <v>1</v>
      </c>
      <c r="BM43" s="2">
        <v>0</v>
      </c>
      <c r="BN43" s="2">
        <v>29.5</v>
      </c>
      <c r="BP43" s="2">
        <v>10</v>
      </c>
    </row>
    <row r="44" spans="1:125" x14ac:dyDescent="0.2">
      <c r="A44" s="2">
        <v>11</v>
      </c>
      <c r="B44">
        <v>1</v>
      </c>
      <c r="C44" s="2">
        <v>72</v>
      </c>
      <c r="D44" s="2">
        <v>0</v>
      </c>
      <c r="E44" s="2">
        <v>19.5</v>
      </c>
      <c r="F44" s="2">
        <v>0</v>
      </c>
      <c r="L44" s="95" t="s">
        <v>150</v>
      </c>
      <c r="N44" s="2">
        <v>23</v>
      </c>
      <c r="O44" s="2">
        <v>3</v>
      </c>
      <c r="P44" s="2">
        <v>4</v>
      </c>
      <c r="Q44" s="3"/>
      <c r="R44" s="2"/>
      <c r="U44" s="3"/>
      <c r="V44" s="1"/>
      <c r="W44" s="3"/>
      <c r="X44" s="3"/>
      <c r="Y44" s="3"/>
      <c r="Z44" s="3"/>
      <c r="AF44" s="3"/>
      <c r="AG44" s="3"/>
      <c r="AH44" s="3"/>
      <c r="AI44" s="1"/>
      <c r="BA44" s="3"/>
      <c r="BB44" s="3"/>
      <c r="BC44" s="3"/>
      <c r="BD44" s="3"/>
      <c r="BE44" s="3"/>
      <c r="BF44" s="3"/>
      <c r="BG44" s="10"/>
      <c r="BH44" s="3"/>
      <c r="BI44" s="2">
        <v>10</v>
      </c>
      <c r="BJ44" s="2">
        <v>4</v>
      </c>
      <c r="BK44" s="2">
        <v>2</v>
      </c>
      <c r="BL44" s="2">
        <v>0</v>
      </c>
      <c r="BM44" s="2">
        <v>0</v>
      </c>
      <c r="BN44" s="2">
        <v>31</v>
      </c>
      <c r="BP44" s="2">
        <v>11</v>
      </c>
    </row>
    <row r="45" spans="1:125" x14ac:dyDescent="0.2">
      <c r="A45" s="2">
        <v>12</v>
      </c>
      <c r="B45">
        <v>1</v>
      </c>
      <c r="C45" s="2">
        <v>65</v>
      </c>
      <c r="D45" s="2">
        <v>1</v>
      </c>
      <c r="E45" s="2">
        <v>16</v>
      </c>
      <c r="F45" s="2">
        <v>0</v>
      </c>
      <c r="L45" s="95" t="s">
        <v>156</v>
      </c>
      <c r="N45" s="2">
        <v>29</v>
      </c>
      <c r="O45" s="2">
        <v>4</v>
      </c>
      <c r="P45" s="2">
        <v>3</v>
      </c>
      <c r="Q45" s="3"/>
      <c r="R45" s="2"/>
      <c r="U45" s="3"/>
      <c r="V45" s="1"/>
      <c r="W45" s="3"/>
      <c r="X45" s="3"/>
      <c r="Y45" s="3"/>
      <c r="Z45" s="3"/>
      <c r="AF45" s="3"/>
      <c r="AG45" s="3"/>
      <c r="AH45" s="3"/>
      <c r="AI45" s="1"/>
      <c r="BA45" s="3"/>
      <c r="BB45" s="3"/>
      <c r="BC45" s="3"/>
      <c r="BD45" s="3"/>
      <c r="BE45" s="3"/>
      <c r="BF45" s="3"/>
      <c r="BG45" s="10"/>
      <c r="BH45" s="3"/>
      <c r="BI45" s="2">
        <v>16</v>
      </c>
      <c r="BJ45" s="2">
        <v>0</v>
      </c>
      <c r="BK45" s="2">
        <v>0</v>
      </c>
      <c r="BL45" s="2">
        <v>0</v>
      </c>
      <c r="BM45" s="2">
        <v>0</v>
      </c>
      <c r="BN45" s="2">
        <v>35</v>
      </c>
      <c r="BP45" s="2">
        <v>12</v>
      </c>
    </row>
    <row r="46" spans="1:125" x14ac:dyDescent="0.2">
      <c r="A46" s="2">
        <v>13</v>
      </c>
      <c r="B46">
        <v>1</v>
      </c>
      <c r="C46" s="2">
        <v>71</v>
      </c>
      <c r="D46" s="2">
        <v>0</v>
      </c>
      <c r="E46" s="2">
        <v>18</v>
      </c>
      <c r="F46" s="2">
        <v>0</v>
      </c>
      <c r="L46" s="95" t="s">
        <v>157</v>
      </c>
      <c r="N46" s="2">
        <v>25</v>
      </c>
      <c r="O46" s="2">
        <v>5</v>
      </c>
      <c r="P46" s="2">
        <v>0</v>
      </c>
      <c r="Q46" s="3"/>
      <c r="R46" s="2"/>
      <c r="U46" s="3"/>
      <c r="V46" s="1"/>
      <c r="W46" s="3"/>
      <c r="X46" s="3"/>
      <c r="Y46" s="3"/>
      <c r="Z46" s="3"/>
      <c r="AF46" s="3"/>
      <c r="AG46" s="3"/>
      <c r="AH46" s="3"/>
      <c r="AI46" s="1"/>
      <c r="BA46" s="3"/>
      <c r="BB46" s="3"/>
      <c r="BC46" s="3"/>
      <c r="BD46" s="3"/>
      <c r="BE46" s="3"/>
      <c r="BF46" s="3"/>
      <c r="BG46" s="10"/>
      <c r="BH46" s="3"/>
      <c r="BI46" s="2">
        <v>12</v>
      </c>
      <c r="BJ46" s="2">
        <v>1</v>
      </c>
      <c r="BK46" s="2">
        <v>2</v>
      </c>
      <c r="BL46" s="2">
        <v>1</v>
      </c>
      <c r="BM46" s="2">
        <v>0</v>
      </c>
      <c r="BN46" s="2">
        <v>30</v>
      </c>
      <c r="BP46" s="2">
        <v>13</v>
      </c>
    </row>
    <row r="47" spans="1:125" x14ac:dyDescent="0.2">
      <c r="A47" s="2">
        <v>24</v>
      </c>
      <c r="B47">
        <v>1</v>
      </c>
      <c r="C47" s="2">
        <v>75</v>
      </c>
      <c r="D47" s="2">
        <v>0</v>
      </c>
      <c r="E47" s="2">
        <v>16</v>
      </c>
      <c r="F47" s="2">
        <v>0</v>
      </c>
      <c r="L47" s="95" t="s">
        <v>182</v>
      </c>
      <c r="N47" s="2">
        <v>24</v>
      </c>
      <c r="O47" s="2">
        <v>4</v>
      </c>
      <c r="P47" s="2">
        <v>0</v>
      </c>
      <c r="Q47" s="3"/>
      <c r="R47" s="2"/>
      <c r="U47" s="2">
        <v>4</v>
      </c>
      <c r="W47" s="2">
        <v>20</v>
      </c>
      <c r="X47" s="2">
        <v>3</v>
      </c>
      <c r="Y47" s="2">
        <v>13</v>
      </c>
      <c r="Z47" s="2">
        <v>4</v>
      </c>
      <c r="AF47" s="2">
        <v>9.02</v>
      </c>
      <c r="AG47" s="2">
        <v>8.89</v>
      </c>
      <c r="AH47" s="2">
        <v>6.17</v>
      </c>
      <c r="AI47">
        <f t="shared" ref="AI47:AI67" si="2">AG47-AF47</f>
        <v>-0.12999999999999901</v>
      </c>
      <c r="BA47" s="2">
        <v>84</v>
      </c>
      <c r="BB47" s="2">
        <v>81</v>
      </c>
      <c r="BC47" s="5">
        <v>1312.88</v>
      </c>
      <c r="BD47" s="5">
        <v>934.38459999999998</v>
      </c>
      <c r="BE47" s="5">
        <v>1082.1669999999999</v>
      </c>
      <c r="BF47" s="2">
        <v>0</v>
      </c>
      <c r="BG47" s="12">
        <v>1222.8260869565217</v>
      </c>
      <c r="BH47" s="10"/>
      <c r="BI47" s="2">
        <v>11</v>
      </c>
      <c r="BJ47" s="2">
        <v>2</v>
      </c>
      <c r="BK47" s="2">
        <v>2</v>
      </c>
      <c r="BL47" s="2">
        <v>1</v>
      </c>
      <c r="BM47" s="2">
        <v>0</v>
      </c>
      <c r="BN47" s="2">
        <v>36</v>
      </c>
      <c r="BP47" s="2">
        <v>24</v>
      </c>
    </row>
    <row r="48" spans="1:125" x14ac:dyDescent="0.2">
      <c r="A48" s="2">
        <v>25</v>
      </c>
      <c r="B48">
        <v>1</v>
      </c>
      <c r="C48" s="2">
        <v>79</v>
      </c>
      <c r="D48" s="2">
        <v>0</v>
      </c>
      <c r="E48" s="2">
        <v>16</v>
      </c>
      <c r="F48" s="2">
        <v>0</v>
      </c>
      <c r="L48" s="95" t="s">
        <v>197</v>
      </c>
      <c r="N48" s="2">
        <v>22</v>
      </c>
      <c r="O48" s="2">
        <v>3</v>
      </c>
      <c r="P48" s="2">
        <v>5</v>
      </c>
      <c r="Q48" s="3"/>
      <c r="R48" s="2"/>
      <c r="U48" s="2">
        <v>9</v>
      </c>
      <c r="W48" s="2">
        <v>7</v>
      </c>
      <c r="X48" s="2">
        <v>0</v>
      </c>
      <c r="Y48" s="2">
        <v>4</v>
      </c>
      <c r="Z48" s="2">
        <v>3</v>
      </c>
      <c r="AF48" s="2">
        <v>8.3800000000000008</v>
      </c>
      <c r="AG48" s="2">
        <v>10.79</v>
      </c>
      <c r="AH48" s="2">
        <v>7.16</v>
      </c>
      <c r="AI48">
        <f t="shared" si="2"/>
        <v>2.4099999999999984</v>
      </c>
      <c r="BA48" s="2">
        <v>74</v>
      </c>
      <c r="BB48" s="2">
        <v>84</v>
      </c>
      <c r="BC48" s="5">
        <v>2047.9545454545455</v>
      </c>
      <c r="BD48" s="5">
        <v>2164.818181818182</v>
      </c>
      <c r="BE48" s="5">
        <v>1501.7777777777778</v>
      </c>
      <c r="BF48" s="2">
        <v>4</v>
      </c>
      <c r="BG48" s="12">
        <v>1516.7692307692307</v>
      </c>
      <c r="BH48" s="2">
        <v>422.7</v>
      </c>
      <c r="BI48" s="2">
        <v>13</v>
      </c>
      <c r="BJ48" s="2">
        <v>1</v>
      </c>
      <c r="BK48" s="2">
        <v>0</v>
      </c>
      <c r="BL48" s="2">
        <v>2</v>
      </c>
      <c r="BM48" s="2">
        <v>0</v>
      </c>
      <c r="BN48" s="2">
        <v>32</v>
      </c>
      <c r="BP48" s="2">
        <v>25</v>
      </c>
    </row>
    <row r="49" spans="1:80" x14ac:dyDescent="0.2">
      <c r="A49" s="2">
        <v>26</v>
      </c>
      <c r="B49">
        <v>1</v>
      </c>
      <c r="C49" s="2">
        <v>66</v>
      </c>
      <c r="D49" s="2">
        <v>0</v>
      </c>
      <c r="E49" s="2">
        <v>18</v>
      </c>
      <c r="F49" s="2">
        <v>0</v>
      </c>
      <c r="L49" s="95" t="s">
        <v>196</v>
      </c>
      <c r="N49" s="2">
        <v>29</v>
      </c>
      <c r="O49" s="2">
        <v>4</v>
      </c>
      <c r="P49" s="2">
        <v>1</v>
      </c>
      <c r="Q49" s="3"/>
      <c r="R49" s="2"/>
      <c r="U49" s="2">
        <v>2</v>
      </c>
      <c r="W49" s="2">
        <v>1</v>
      </c>
      <c r="X49" s="2">
        <v>0</v>
      </c>
      <c r="Y49" s="2">
        <v>1</v>
      </c>
      <c r="Z49" s="2">
        <v>0</v>
      </c>
      <c r="AF49" s="2">
        <v>9.32</v>
      </c>
      <c r="AG49" s="2">
        <v>10.09</v>
      </c>
      <c r="AH49" s="2">
        <v>6.39</v>
      </c>
      <c r="AI49">
        <f t="shared" si="2"/>
        <v>0.76999999999999957</v>
      </c>
      <c r="BA49" s="2">
        <v>70</v>
      </c>
      <c r="BB49" s="2">
        <v>80</v>
      </c>
      <c r="BC49" s="5">
        <v>1750.5</v>
      </c>
      <c r="BD49" s="5">
        <v>1116.231</v>
      </c>
      <c r="BE49" s="5">
        <v>1054.75</v>
      </c>
      <c r="BF49" s="2">
        <v>1</v>
      </c>
      <c r="BG49" s="12">
        <v>1042.28</v>
      </c>
      <c r="BH49" s="2">
        <v>389.34</v>
      </c>
      <c r="BI49" s="2">
        <v>13</v>
      </c>
      <c r="BJ49" s="2">
        <v>2</v>
      </c>
      <c r="BK49" s="2">
        <v>0</v>
      </c>
      <c r="BL49" s="2">
        <v>1</v>
      </c>
      <c r="BM49" s="2">
        <v>0</v>
      </c>
      <c r="BN49" s="2">
        <v>16.5</v>
      </c>
      <c r="BP49" s="2">
        <v>26</v>
      </c>
    </row>
    <row r="50" spans="1:80" x14ac:dyDescent="0.2">
      <c r="A50" s="2">
        <v>27</v>
      </c>
      <c r="B50">
        <v>1</v>
      </c>
      <c r="C50" s="2">
        <v>71</v>
      </c>
      <c r="D50" s="2">
        <v>1</v>
      </c>
      <c r="E50" s="2">
        <v>16</v>
      </c>
      <c r="F50" s="2">
        <v>0</v>
      </c>
      <c r="L50" s="95" t="s">
        <v>196</v>
      </c>
      <c r="N50" s="2">
        <v>26</v>
      </c>
      <c r="O50" s="2">
        <v>3</v>
      </c>
      <c r="P50" s="2">
        <v>16</v>
      </c>
      <c r="Q50" s="3"/>
      <c r="R50" s="2"/>
      <c r="U50" s="2">
        <v>8</v>
      </c>
      <c r="W50" s="2">
        <v>39</v>
      </c>
      <c r="X50" s="2">
        <v>4</v>
      </c>
      <c r="Y50" s="2">
        <v>17</v>
      </c>
      <c r="Z50" s="2">
        <v>18</v>
      </c>
      <c r="AF50" s="2">
        <v>8.69</v>
      </c>
      <c r="AG50" s="2">
        <v>10.64</v>
      </c>
      <c r="AH50" s="2">
        <v>6.06</v>
      </c>
      <c r="AI50">
        <f t="shared" si="2"/>
        <v>1.9500000000000011</v>
      </c>
      <c r="BA50" s="2">
        <v>98</v>
      </c>
      <c r="BB50" s="2">
        <v>109</v>
      </c>
      <c r="BC50" s="9"/>
      <c r="BD50" s="9"/>
      <c r="BE50" s="9"/>
      <c r="BF50" s="10"/>
      <c r="BG50" s="15"/>
      <c r="BH50" s="10"/>
      <c r="BI50" s="2">
        <v>13</v>
      </c>
      <c r="BJ50" s="2">
        <v>2</v>
      </c>
      <c r="BK50" s="2">
        <v>1</v>
      </c>
      <c r="BL50" s="2">
        <v>0</v>
      </c>
      <c r="BM50" s="2">
        <v>0</v>
      </c>
      <c r="BN50" s="2">
        <v>33</v>
      </c>
      <c r="BP50" s="2">
        <v>27</v>
      </c>
    </row>
    <row r="51" spans="1:80" x14ac:dyDescent="0.2">
      <c r="A51" s="2">
        <v>28</v>
      </c>
      <c r="B51">
        <v>1</v>
      </c>
      <c r="C51" s="2">
        <v>69</v>
      </c>
      <c r="D51" s="2">
        <v>0</v>
      </c>
      <c r="E51" s="2">
        <v>17</v>
      </c>
      <c r="F51" s="2">
        <v>0</v>
      </c>
      <c r="L51" s="95" t="s">
        <v>163</v>
      </c>
      <c r="N51" s="2">
        <v>27</v>
      </c>
      <c r="O51" s="2">
        <v>4</v>
      </c>
      <c r="P51" s="2">
        <v>0</v>
      </c>
      <c r="Q51" s="3"/>
      <c r="R51" s="2"/>
      <c r="U51" s="2">
        <v>5</v>
      </c>
      <c r="W51" s="2">
        <v>11</v>
      </c>
      <c r="X51" s="2">
        <v>0</v>
      </c>
      <c r="Y51" s="2">
        <v>7</v>
      </c>
      <c r="Z51" s="2">
        <v>4</v>
      </c>
      <c r="AF51" s="2">
        <v>8.57</v>
      </c>
      <c r="AG51" s="2">
        <v>10.35</v>
      </c>
      <c r="AH51" s="2">
        <v>6.88</v>
      </c>
      <c r="AI51">
        <f t="shared" si="2"/>
        <v>1.7799999999999994</v>
      </c>
      <c r="BA51" s="2">
        <v>80</v>
      </c>
      <c r="BB51" s="2">
        <v>104</v>
      </c>
      <c r="BC51" s="5">
        <v>1172.72</v>
      </c>
      <c r="BD51" s="5">
        <v>1062.077</v>
      </c>
      <c r="BE51" s="5">
        <v>1121.6669999999999</v>
      </c>
      <c r="BF51" s="2">
        <v>0</v>
      </c>
      <c r="BG51" s="19">
        <v>1144.4000000000001</v>
      </c>
      <c r="BH51" s="2">
        <v>450.3793</v>
      </c>
      <c r="BI51" s="2">
        <v>15</v>
      </c>
      <c r="BJ51" s="2">
        <v>1</v>
      </c>
      <c r="BK51" s="2">
        <v>0</v>
      </c>
      <c r="BL51" s="2">
        <v>0</v>
      </c>
      <c r="BM51" s="2">
        <v>0</v>
      </c>
      <c r="BN51" s="2">
        <v>23</v>
      </c>
      <c r="BP51" s="2">
        <v>28</v>
      </c>
      <c r="CB51" t="s">
        <v>235</v>
      </c>
    </row>
    <row r="52" spans="1:80" s="100" customFormat="1" x14ac:dyDescent="0.2">
      <c r="A52" s="101">
        <v>29</v>
      </c>
      <c r="B52" s="100">
        <v>1</v>
      </c>
      <c r="C52" s="101">
        <v>72</v>
      </c>
      <c r="D52" s="101">
        <v>0</v>
      </c>
      <c r="E52" s="101">
        <v>15</v>
      </c>
      <c r="F52" s="101">
        <v>0</v>
      </c>
      <c r="L52" s="118" t="s">
        <v>198</v>
      </c>
      <c r="N52" s="101">
        <v>24</v>
      </c>
      <c r="O52" s="101">
        <v>4</v>
      </c>
      <c r="P52" s="101">
        <v>4</v>
      </c>
      <c r="Q52" s="105"/>
      <c r="R52" s="101"/>
      <c r="U52" s="101">
        <v>13</v>
      </c>
      <c r="W52" s="101">
        <v>13</v>
      </c>
      <c r="X52" s="101">
        <v>4</v>
      </c>
      <c r="Y52" s="101">
        <v>2</v>
      </c>
      <c r="Z52" s="101">
        <v>7</v>
      </c>
      <c r="AF52" s="101">
        <v>12.69</v>
      </c>
      <c r="AG52" s="101">
        <v>17.7</v>
      </c>
      <c r="AH52" s="101">
        <v>8.43</v>
      </c>
      <c r="AI52" s="100">
        <f t="shared" si="2"/>
        <v>5.01</v>
      </c>
      <c r="BA52" s="101">
        <v>146</v>
      </c>
      <c r="BB52" s="101">
        <v>101</v>
      </c>
      <c r="BC52" s="114">
        <v>1409.8</v>
      </c>
      <c r="BD52" s="114">
        <v>1101.2</v>
      </c>
      <c r="BE52" s="114">
        <v>1198.308</v>
      </c>
      <c r="BF52" s="101">
        <v>2</v>
      </c>
      <c r="BG52" s="113">
        <v>1210.1538461538462</v>
      </c>
      <c r="BH52" s="101">
        <v>407.96</v>
      </c>
      <c r="BI52" s="101">
        <v>12</v>
      </c>
      <c r="BJ52" s="101">
        <v>3</v>
      </c>
      <c r="BK52" s="101">
        <v>0</v>
      </c>
      <c r="BL52" s="101">
        <v>1</v>
      </c>
      <c r="BM52" s="101">
        <v>0</v>
      </c>
      <c r="BN52" s="105"/>
      <c r="BO52" s="102"/>
      <c r="BP52" s="101">
        <v>29</v>
      </c>
      <c r="BT52" s="118"/>
    </row>
    <row r="53" spans="1:80" x14ac:dyDescent="0.2">
      <c r="A53" s="2">
        <v>30</v>
      </c>
      <c r="B53">
        <v>1</v>
      </c>
      <c r="C53" s="2">
        <v>46</v>
      </c>
      <c r="D53" s="2">
        <v>0</v>
      </c>
      <c r="E53" s="2">
        <v>18</v>
      </c>
      <c r="F53" s="119">
        <v>1</v>
      </c>
      <c r="L53" s="95" t="s">
        <v>199</v>
      </c>
      <c r="N53" s="2">
        <v>26</v>
      </c>
      <c r="O53" s="2">
        <v>5</v>
      </c>
      <c r="P53" s="2">
        <v>4</v>
      </c>
      <c r="Q53" s="3"/>
      <c r="R53" s="2"/>
      <c r="U53" s="2">
        <v>4</v>
      </c>
      <c r="W53" s="2">
        <v>19</v>
      </c>
      <c r="X53" s="2">
        <v>0</v>
      </c>
      <c r="Y53" s="2">
        <v>15</v>
      </c>
      <c r="Z53" s="2">
        <v>4</v>
      </c>
      <c r="AF53" s="2">
        <v>9.16</v>
      </c>
      <c r="AG53" s="2">
        <v>9.57</v>
      </c>
      <c r="AH53" s="2">
        <v>5.9</v>
      </c>
      <c r="AI53">
        <f t="shared" si="2"/>
        <v>0.41000000000000014</v>
      </c>
      <c r="BA53" s="2">
        <v>76</v>
      </c>
      <c r="BB53" s="2">
        <v>72</v>
      </c>
      <c r="BC53" s="5">
        <v>1126.8800000000001</v>
      </c>
      <c r="BD53" s="5">
        <v>1142.3330000000001</v>
      </c>
      <c r="BE53" s="5">
        <v>1188.1669999999999</v>
      </c>
      <c r="BF53" s="2">
        <v>1</v>
      </c>
      <c r="BG53" s="20">
        <v>1496.4782608695652</v>
      </c>
      <c r="BH53" s="2">
        <v>375.11110000000002</v>
      </c>
      <c r="BI53" s="2">
        <v>16</v>
      </c>
      <c r="BJ53" s="2">
        <v>0</v>
      </c>
      <c r="BK53" s="2">
        <v>0</v>
      </c>
      <c r="BL53" s="2">
        <v>0</v>
      </c>
      <c r="BM53" s="2">
        <v>0</v>
      </c>
      <c r="BN53" s="3"/>
      <c r="BP53" s="2">
        <v>30</v>
      </c>
    </row>
    <row r="54" spans="1:80" x14ac:dyDescent="0.2">
      <c r="A54" s="2">
        <v>31</v>
      </c>
      <c r="B54">
        <v>1</v>
      </c>
      <c r="C54" s="2">
        <v>46</v>
      </c>
      <c r="D54" s="2">
        <v>1</v>
      </c>
      <c r="E54" s="2">
        <v>18</v>
      </c>
      <c r="F54" s="2">
        <v>0</v>
      </c>
      <c r="L54" s="95" t="s">
        <v>200</v>
      </c>
      <c r="N54" s="2">
        <v>30</v>
      </c>
      <c r="O54" s="2">
        <v>5</v>
      </c>
      <c r="P54" s="2">
        <v>3</v>
      </c>
      <c r="Q54" s="3"/>
      <c r="R54" s="2"/>
      <c r="U54" s="2">
        <v>3</v>
      </c>
      <c r="W54" s="2">
        <v>9</v>
      </c>
      <c r="X54" s="2">
        <v>2</v>
      </c>
      <c r="Y54" s="2">
        <v>6</v>
      </c>
      <c r="Z54" s="2">
        <v>1</v>
      </c>
      <c r="AF54" s="2">
        <v>8.36</v>
      </c>
      <c r="AG54" s="2">
        <v>8.8800000000000008</v>
      </c>
      <c r="AH54" s="2">
        <v>6.49</v>
      </c>
      <c r="AI54">
        <f t="shared" si="2"/>
        <v>0.52000000000000135</v>
      </c>
      <c r="BA54" s="2">
        <v>68</v>
      </c>
      <c r="BB54" s="2">
        <v>70</v>
      </c>
      <c r="BC54" s="5">
        <v>1239.7080000000001</v>
      </c>
      <c r="BD54" s="5">
        <v>1082.154</v>
      </c>
      <c r="BE54" s="5">
        <v>1147.6669999999999</v>
      </c>
      <c r="BF54" s="2">
        <v>1</v>
      </c>
      <c r="BG54" s="21">
        <v>1216.1851851851852</v>
      </c>
      <c r="BH54" s="2">
        <v>418.91669999999999</v>
      </c>
      <c r="BI54" s="2">
        <v>14</v>
      </c>
      <c r="BJ54" s="2">
        <v>0</v>
      </c>
      <c r="BK54" s="2">
        <v>0</v>
      </c>
      <c r="BL54" s="2">
        <v>2</v>
      </c>
      <c r="BM54" s="2">
        <v>0</v>
      </c>
      <c r="BN54" s="3"/>
      <c r="BP54" s="2">
        <v>31</v>
      </c>
    </row>
    <row r="55" spans="1:80" x14ac:dyDescent="0.2">
      <c r="A55" s="2">
        <v>32</v>
      </c>
      <c r="B55">
        <v>1</v>
      </c>
      <c r="C55" s="2">
        <v>80</v>
      </c>
      <c r="D55" s="2">
        <v>0</v>
      </c>
      <c r="E55" s="2">
        <v>18</v>
      </c>
      <c r="F55" s="2">
        <v>0</v>
      </c>
      <c r="L55" s="95" t="s">
        <v>201</v>
      </c>
      <c r="N55" s="2">
        <v>22</v>
      </c>
      <c r="O55" s="2">
        <v>2</v>
      </c>
      <c r="P55" s="2">
        <v>10</v>
      </c>
      <c r="Q55" s="3"/>
      <c r="R55" s="2"/>
      <c r="U55" s="2">
        <v>13</v>
      </c>
      <c r="W55" s="2">
        <v>36</v>
      </c>
      <c r="X55" s="2">
        <v>3</v>
      </c>
      <c r="Y55" s="2">
        <v>19</v>
      </c>
      <c r="Z55" s="2">
        <v>14</v>
      </c>
      <c r="AF55" s="2">
        <v>11.57</v>
      </c>
      <c r="AG55" s="2">
        <v>11.69</v>
      </c>
      <c r="AH55" s="2">
        <v>8.2200000000000006</v>
      </c>
      <c r="AI55">
        <f t="shared" si="2"/>
        <v>0.11999999999999922</v>
      </c>
      <c r="BA55" s="3"/>
      <c r="BB55" s="3"/>
      <c r="BC55" s="8"/>
      <c r="BD55" s="8"/>
      <c r="BE55" s="8"/>
      <c r="BF55" s="7"/>
      <c r="BG55" s="13">
        <v>1741.8636363636363</v>
      </c>
      <c r="BH55" s="10"/>
      <c r="BI55" s="2">
        <v>11</v>
      </c>
      <c r="BJ55" s="2">
        <v>3</v>
      </c>
      <c r="BK55" s="2">
        <v>1</v>
      </c>
      <c r="BL55" s="2">
        <v>1</v>
      </c>
      <c r="BM55" s="2">
        <v>0</v>
      </c>
      <c r="BN55" s="3"/>
      <c r="BP55" s="2">
        <v>32</v>
      </c>
    </row>
    <row r="56" spans="1:80" x14ac:dyDescent="0.2">
      <c r="A56" s="2">
        <v>42</v>
      </c>
      <c r="B56">
        <v>1</v>
      </c>
      <c r="C56" s="2">
        <v>63</v>
      </c>
      <c r="D56" s="2">
        <v>0</v>
      </c>
      <c r="E56" s="2">
        <v>16</v>
      </c>
      <c r="F56" s="2">
        <v>0</v>
      </c>
      <c r="L56" s="95" t="s">
        <v>209</v>
      </c>
      <c r="N56" s="2">
        <v>30</v>
      </c>
      <c r="O56" s="2">
        <v>5</v>
      </c>
      <c r="P56" s="2">
        <v>4</v>
      </c>
      <c r="Q56" s="3"/>
      <c r="R56" s="2"/>
      <c r="U56" s="2">
        <v>4</v>
      </c>
      <c r="W56" s="2">
        <v>9</v>
      </c>
      <c r="X56" s="2">
        <v>1</v>
      </c>
      <c r="Y56" s="2">
        <v>3</v>
      </c>
      <c r="Z56" s="2">
        <v>5</v>
      </c>
      <c r="AF56" s="2">
        <v>9.27</v>
      </c>
      <c r="AG56" s="2">
        <v>10.74</v>
      </c>
      <c r="AH56" s="2">
        <v>5.52</v>
      </c>
      <c r="AI56">
        <f t="shared" si="2"/>
        <v>1.4700000000000006</v>
      </c>
      <c r="BA56" s="2">
        <v>60</v>
      </c>
      <c r="BB56" s="2">
        <v>62</v>
      </c>
      <c r="BC56" s="5">
        <v>1627.04</v>
      </c>
      <c r="BD56" s="5">
        <v>1088.25</v>
      </c>
      <c r="BE56" s="5">
        <v>1166.17</v>
      </c>
      <c r="BF56" s="2">
        <v>0</v>
      </c>
      <c r="BG56" s="11">
        <v>1342.2592592592594</v>
      </c>
      <c r="BH56" s="2">
        <v>420.95</v>
      </c>
      <c r="BI56" s="2">
        <v>14</v>
      </c>
      <c r="BJ56" s="2">
        <v>0</v>
      </c>
      <c r="BK56" s="2">
        <v>2</v>
      </c>
      <c r="BL56" s="2">
        <v>0</v>
      </c>
      <c r="BM56" s="2">
        <v>0</v>
      </c>
      <c r="BN56" s="3"/>
      <c r="BP56" s="2">
        <v>42</v>
      </c>
    </row>
    <row r="57" spans="1:80" x14ac:dyDescent="0.2">
      <c r="A57" s="2">
        <v>43</v>
      </c>
      <c r="B57">
        <v>1</v>
      </c>
      <c r="C57" s="2">
        <v>65</v>
      </c>
      <c r="D57" s="2">
        <v>1</v>
      </c>
      <c r="E57" s="2">
        <v>16</v>
      </c>
      <c r="F57" s="2">
        <v>0</v>
      </c>
      <c r="L57" s="95" t="s">
        <v>209</v>
      </c>
      <c r="N57" s="2">
        <v>25</v>
      </c>
      <c r="O57" s="2">
        <v>3</v>
      </c>
      <c r="P57" s="2">
        <v>17</v>
      </c>
      <c r="Q57" s="3"/>
      <c r="R57" s="2"/>
      <c r="U57" s="2">
        <v>5</v>
      </c>
      <c r="W57" s="2">
        <v>18</v>
      </c>
      <c r="X57" s="2">
        <v>0</v>
      </c>
      <c r="Y57" s="2">
        <v>15</v>
      </c>
      <c r="Z57" s="2">
        <v>3</v>
      </c>
      <c r="AF57" s="2">
        <v>10.7</v>
      </c>
      <c r="AG57" s="2">
        <v>8.8800000000000008</v>
      </c>
      <c r="AH57" s="2">
        <v>7.55</v>
      </c>
      <c r="AI57">
        <f t="shared" si="2"/>
        <v>-1.8199999999999985</v>
      </c>
      <c r="BA57" s="2">
        <v>72</v>
      </c>
      <c r="BB57" s="2">
        <v>79</v>
      </c>
      <c r="BC57" s="5">
        <v>1113</v>
      </c>
      <c r="BD57" s="5">
        <v>941.83</v>
      </c>
      <c r="BE57" s="5">
        <v>960.17</v>
      </c>
      <c r="BF57" s="2">
        <v>0</v>
      </c>
      <c r="BG57" s="11">
        <v>932.64</v>
      </c>
      <c r="BH57" s="2">
        <v>407.75</v>
      </c>
      <c r="BI57" s="2">
        <v>11</v>
      </c>
      <c r="BJ57" s="2">
        <v>4</v>
      </c>
      <c r="BK57" s="2">
        <v>0</v>
      </c>
      <c r="BL57" s="2">
        <v>1</v>
      </c>
      <c r="BM57" s="2">
        <v>0</v>
      </c>
      <c r="BN57" s="3"/>
      <c r="BP57" s="2">
        <v>43</v>
      </c>
    </row>
    <row r="58" spans="1:80" s="100" customFormat="1" x14ac:dyDescent="0.2">
      <c r="A58" s="101">
        <v>53</v>
      </c>
      <c r="B58" s="100">
        <v>1</v>
      </c>
      <c r="C58" s="101">
        <v>46</v>
      </c>
      <c r="D58" s="101">
        <v>0</v>
      </c>
      <c r="E58" s="101">
        <v>14</v>
      </c>
      <c r="F58" s="101">
        <v>1</v>
      </c>
      <c r="L58" s="118" t="s">
        <v>212</v>
      </c>
      <c r="N58" s="101">
        <v>24</v>
      </c>
      <c r="O58" s="101">
        <v>3</v>
      </c>
      <c r="P58" s="101">
        <v>0</v>
      </c>
      <c r="Q58" s="101">
        <v>0</v>
      </c>
      <c r="R58" s="101"/>
      <c r="U58" s="101">
        <v>5</v>
      </c>
      <c r="W58" s="101">
        <v>0</v>
      </c>
      <c r="X58" s="101">
        <v>0</v>
      </c>
      <c r="Y58" s="101">
        <v>0</v>
      </c>
      <c r="Z58" s="101">
        <v>0</v>
      </c>
      <c r="AF58" s="101">
        <v>11.84</v>
      </c>
      <c r="AG58" s="101">
        <v>13.89</v>
      </c>
      <c r="AH58" s="101">
        <v>8.89</v>
      </c>
      <c r="AI58" s="100">
        <f t="shared" si="2"/>
        <v>2.0500000000000007</v>
      </c>
      <c r="BA58" s="101">
        <v>95</v>
      </c>
      <c r="BB58" s="101">
        <v>178</v>
      </c>
      <c r="BC58" s="114">
        <v>1464.12</v>
      </c>
      <c r="BD58" s="114">
        <v>1318.92</v>
      </c>
      <c r="BE58" s="114">
        <v>1236.8499999999999</v>
      </c>
      <c r="BF58" s="101">
        <v>6</v>
      </c>
      <c r="BG58" s="115">
        <v>1223.6923076923076</v>
      </c>
      <c r="BH58" s="105"/>
      <c r="BI58" s="101">
        <v>15</v>
      </c>
      <c r="BJ58" s="101">
        <v>1</v>
      </c>
      <c r="BK58" s="101">
        <v>0</v>
      </c>
      <c r="BL58" s="101">
        <v>0</v>
      </c>
      <c r="BM58" s="101">
        <v>0</v>
      </c>
      <c r="BN58" s="105"/>
      <c r="BO58" s="102"/>
      <c r="BP58" s="101">
        <v>53</v>
      </c>
      <c r="BT58" s="118"/>
    </row>
    <row r="59" spans="1:80" x14ac:dyDescent="0.2">
      <c r="A59" s="2">
        <v>54</v>
      </c>
      <c r="B59">
        <v>1</v>
      </c>
      <c r="C59" s="2">
        <v>68</v>
      </c>
      <c r="D59" s="2">
        <v>1</v>
      </c>
      <c r="E59" s="2">
        <v>5</v>
      </c>
      <c r="F59" s="2">
        <v>0</v>
      </c>
      <c r="L59" s="95" t="s">
        <v>213</v>
      </c>
      <c r="N59" s="2">
        <v>23</v>
      </c>
      <c r="O59" s="2">
        <v>3</v>
      </c>
      <c r="P59" s="2">
        <v>3</v>
      </c>
      <c r="Q59" s="2">
        <v>1</v>
      </c>
      <c r="R59" s="2"/>
      <c r="U59" s="2">
        <v>3</v>
      </c>
      <c r="W59" s="2">
        <v>2</v>
      </c>
      <c r="X59" s="2">
        <v>0</v>
      </c>
      <c r="Y59" s="2">
        <v>1</v>
      </c>
      <c r="Z59" s="2">
        <v>1</v>
      </c>
      <c r="AF59" s="3"/>
      <c r="AG59" s="3"/>
      <c r="AH59" s="3"/>
      <c r="AI59" s="1"/>
      <c r="BA59" s="3"/>
      <c r="BB59" s="3"/>
      <c r="BC59" s="7"/>
      <c r="BD59" s="7"/>
      <c r="BE59" s="8"/>
      <c r="BF59" s="7"/>
      <c r="BG59" s="11">
        <v>1853.8260869565217</v>
      </c>
      <c r="BH59" s="3"/>
      <c r="BI59" s="2">
        <v>7</v>
      </c>
      <c r="BJ59" s="2">
        <v>6</v>
      </c>
      <c r="BK59" s="2">
        <v>2</v>
      </c>
      <c r="BL59" s="2">
        <v>1</v>
      </c>
      <c r="BM59" s="2">
        <v>0</v>
      </c>
      <c r="BN59" s="3"/>
      <c r="BP59" s="2">
        <v>54</v>
      </c>
    </row>
    <row r="60" spans="1:80" x14ac:dyDescent="0.2">
      <c r="A60" s="2">
        <v>65</v>
      </c>
      <c r="B60">
        <v>1</v>
      </c>
      <c r="C60" s="2">
        <v>69</v>
      </c>
      <c r="D60" s="2">
        <v>1</v>
      </c>
      <c r="E60" s="2">
        <v>18</v>
      </c>
      <c r="F60" s="2">
        <v>0</v>
      </c>
      <c r="L60" s="95" t="s">
        <v>218</v>
      </c>
      <c r="N60" s="2">
        <v>30</v>
      </c>
      <c r="O60" s="2">
        <v>5</v>
      </c>
      <c r="P60" s="2">
        <v>0</v>
      </c>
      <c r="Q60" s="2">
        <v>2</v>
      </c>
      <c r="R60" s="2"/>
      <c r="U60" s="2">
        <v>6</v>
      </c>
      <c r="W60" s="2">
        <v>1</v>
      </c>
      <c r="X60" s="2">
        <v>0</v>
      </c>
      <c r="Y60" s="2">
        <v>1</v>
      </c>
      <c r="Z60" s="2">
        <v>0</v>
      </c>
      <c r="AF60" s="2">
        <v>8.3699999999999992</v>
      </c>
      <c r="AG60" s="2">
        <v>8.4</v>
      </c>
      <c r="AH60" s="2">
        <v>4.78</v>
      </c>
      <c r="AI60">
        <f t="shared" si="2"/>
        <v>3.0000000000001137E-2</v>
      </c>
      <c r="BA60" s="2">
        <v>67</v>
      </c>
      <c r="BB60" s="2">
        <v>68</v>
      </c>
      <c r="BC60" s="2">
        <v>1109.8</v>
      </c>
      <c r="BD60" s="2">
        <v>964.23</v>
      </c>
      <c r="BE60" s="2">
        <v>930.83</v>
      </c>
      <c r="BF60" s="2">
        <v>0</v>
      </c>
      <c r="BG60" s="11">
        <v>943.48</v>
      </c>
      <c r="BH60" s="5">
        <v>382.32</v>
      </c>
      <c r="BI60" s="2">
        <v>14</v>
      </c>
      <c r="BJ60" s="2">
        <v>1</v>
      </c>
      <c r="BK60" s="2">
        <v>0</v>
      </c>
      <c r="BL60" s="2">
        <v>0</v>
      </c>
      <c r="BM60" s="2">
        <v>0</v>
      </c>
      <c r="BN60" s="3"/>
      <c r="BP60" s="2">
        <v>65</v>
      </c>
    </row>
    <row r="61" spans="1:80" x14ac:dyDescent="0.2">
      <c r="A61" s="2">
        <v>66</v>
      </c>
      <c r="B61">
        <v>1</v>
      </c>
      <c r="C61" s="2">
        <v>55</v>
      </c>
      <c r="D61" s="2">
        <v>0</v>
      </c>
      <c r="E61" s="2">
        <v>14</v>
      </c>
      <c r="F61" s="2">
        <v>0</v>
      </c>
      <c r="L61" s="95" t="s">
        <v>219</v>
      </c>
      <c r="N61" s="2">
        <v>28</v>
      </c>
      <c r="O61" s="2">
        <v>3</v>
      </c>
      <c r="P61" s="2">
        <v>11</v>
      </c>
      <c r="Q61" s="2">
        <v>11</v>
      </c>
      <c r="R61" s="2"/>
      <c r="U61" s="2">
        <v>6</v>
      </c>
      <c r="W61" s="2">
        <v>36</v>
      </c>
      <c r="X61" s="2">
        <v>3</v>
      </c>
      <c r="Y61" s="2">
        <v>13</v>
      </c>
      <c r="Z61" s="2">
        <v>20</v>
      </c>
      <c r="AF61" s="2">
        <v>10.199999999999999</v>
      </c>
      <c r="AG61" s="2">
        <v>7.2</v>
      </c>
      <c r="AH61" s="2">
        <v>8.99</v>
      </c>
      <c r="AI61">
        <f t="shared" si="2"/>
        <v>-2.9999999999999991</v>
      </c>
      <c r="BA61" s="2">
        <v>87</v>
      </c>
      <c r="BB61" s="2">
        <v>116</v>
      </c>
      <c r="BC61" s="2">
        <v>1163.31</v>
      </c>
      <c r="BD61" s="2">
        <v>1156.33</v>
      </c>
      <c r="BE61" s="2">
        <v>1153.5</v>
      </c>
      <c r="BF61" s="2">
        <v>4</v>
      </c>
      <c r="BG61" s="11">
        <v>1197.2608695652175</v>
      </c>
      <c r="BH61" s="5">
        <v>450.24</v>
      </c>
      <c r="BI61" s="2">
        <v>14</v>
      </c>
      <c r="BJ61" s="2">
        <v>1</v>
      </c>
      <c r="BK61" s="2">
        <v>0</v>
      </c>
      <c r="BL61" s="2">
        <v>0</v>
      </c>
      <c r="BM61" s="2">
        <v>0</v>
      </c>
      <c r="BN61" s="3"/>
      <c r="BP61" s="2">
        <v>66</v>
      </c>
    </row>
    <row r="62" spans="1:80" x14ac:dyDescent="0.2">
      <c r="A62" s="2">
        <v>67</v>
      </c>
      <c r="B62">
        <v>1</v>
      </c>
      <c r="C62" s="2">
        <v>45</v>
      </c>
      <c r="D62" s="2">
        <v>0</v>
      </c>
      <c r="E62" s="2">
        <v>18</v>
      </c>
      <c r="F62" s="2">
        <v>0</v>
      </c>
      <c r="N62" s="2">
        <v>29</v>
      </c>
      <c r="O62" s="2">
        <v>4</v>
      </c>
      <c r="P62" s="2">
        <v>7</v>
      </c>
      <c r="Q62" s="2">
        <v>6</v>
      </c>
      <c r="R62" s="2"/>
      <c r="U62" s="2">
        <v>4</v>
      </c>
      <c r="W62" s="2">
        <v>24</v>
      </c>
      <c r="X62" s="2">
        <v>2</v>
      </c>
      <c r="Y62" s="2">
        <v>16</v>
      </c>
      <c r="Z62" s="2">
        <v>6</v>
      </c>
      <c r="AF62" s="2">
        <v>9.3000000000000007</v>
      </c>
      <c r="AG62" s="2">
        <v>10.98</v>
      </c>
      <c r="AH62" s="2">
        <v>6.71</v>
      </c>
      <c r="AI62">
        <f t="shared" si="2"/>
        <v>1.6799999999999997</v>
      </c>
      <c r="BA62" s="2">
        <v>62</v>
      </c>
      <c r="BB62" s="2">
        <v>60</v>
      </c>
      <c r="BC62" s="2">
        <v>892.81</v>
      </c>
      <c r="BD62" s="2">
        <v>828.17</v>
      </c>
      <c r="BE62" s="2">
        <v>894.5</v>
      </c>
      <c r="BF62" s="2">
        <v>0</v>
      </c>
      <c r="BG62" s="11">
        <v>1046.4583333333333</v>
      </c>
      <c r="BH62" s="5">
        <v>401.72</v>
      </c>
      <c r="BI62" s="2">
        <v>15</v>
      </c>
      <c r="BJ62" s="2">
        <v>1</v>
      </c>
      <c r="BK62" s="2">
        <v>0</v>
      </c>
      <c r="BL62" s="2">
        <v>0</v>
      </c>
      <c r="BM62" s="2">
        <v>0</v>
      </c>
      <c r="BN62" s="1"/>
      <c r="BP62" s="2">
        <v>67</v>
      </c>
    </row>
    <row r="63" spans="1:80" s="100" customFormat="1" x14ac:dyDescent="0.2">
      <c r="A63" s="101">
        <v>68</v>
      </c>
      <c r="B63" s="100">
        <v>1</v>
      </c>
      <c r="C63" s="101">
        <v>71</v>
      </c>
      <c r="D63" s="101">
        <v>0</v>
      </c>
      <c r="E63" s="101">
        <v>12</v>
      </c>
      <c r="F63" s="101">
        <v>0</v>
      </c>
      <c r="L63" s="118"/>
      <c r="N63" s="101">
        <v>27</v>
      </c>
      <c r="O63" s="101">
        <v>4</v>
      </c>
      <c r="P63" s="101">
        <v>1</v>
      </c>
      <c r="Q63" s="101">
        <v>3</v>
      </c>
      <c r="R63" s="101"/>
      <c r="U63" s="101">
        <v>3</v>
      </c>
      <c r="W63" s="101">
        <v>16</v>
      </c>
      <c r="X63" s="101">
        <v>0</v>
      </c>
      <c r="Y63" s="101">
        <v>10</v>
      </c>
      <c r="Z63" s="101">
        <v>6</v>
      </c>
      <c r="AF63" s="101">
        <v>12.91</v>
      </c>
      <c r="AG63" s="101">
        <v>19.690000000000001</v>
      </c>
      <c r="AH63" s="101">
        <v>9.8800000000000008</v>
      </c>
      <c r="AI63" s="100">
        <f t="shared" si="2"/>
        <v>6.7800000000000011</v>
      </c>
      <c r="BA63" s="101">
        <v>94</v>
      </c>
      <c r="BB63" s="101">
        <v>124</v>
      </c>
      <c r="BC63" s="101">
        <v>1378.38</v>
      </c>
      <c r="BD63" s="101">
        <v>984.57</v>
      </c>
      <c r="BE63" s="101">
        <v>1197.67</v>
      </c>
      <c r="BF63" s="101">
        <v>3</v>
      </c>
      <c r="BG63" s="115">
        <v>1326.88</v>
      </c>
      <c r="BH63" s="114">
        <v>413.6</v>
      </c>
      <c r="BI63" s="105"/>
      <c r="BJ63" s="105"/>
      <c r="BK63" s="105"/>
      <c r="BL63" s="105"/>
      <c r="BM63" s="105"/>
      <c r="BN63" s="104"/>
      <c r="BO63" s="102"/>
      <c r="BP63" s="101">
        <v>68</v>
      </c>
      <c r="BT63" s="118"/>
    </row>
    <row r="64" spans="1:80" x14ac:dyDescent="0.2">
      <c r="A64" s="2">
        <v>69</v>
      </c>
      <c r="B64">
        <v>1</v>
      </c>
      <c r="C64" s="2">
        <v>57</v>
      </c>
      <c r="D64" s="2">
        <v>1</v>
      </c>
      <c r="E64" s="2">
        <v>16</v>
      </c>
      <c r="F64" s="119">
        <v>1</v>
      </c>
      <c r="N64" s="2">
        <v>29</v>
      </c>
      <c r="O64" s="2">
        <v>5</v>
      </c>
      <c r="P64" s="2">
        <v>7</v>
      </c>
      <c r="Q64" s="2">
        <v>9</v>
      </c>
      <c r="R64" s="2"/>
      <c r="U64" s="2">
        <v>7</v>
      </c>
      <c r="W64" s="2">
        <v>13</v>
      </c>
      <c r="X64" s="2">
        <v>0</v>
      </c>
      <c r="Y64" s="2">
        <v>2</v>
      </c>
      <c r="Z64" s="2">
        <v>11</v>
      </c>
      <c r="AF64" s="2">
        <v>11.02</v>
      </c>
      <c r="AG64" s="2">
        <v>11.41</v>
      </c>
      <c r="AH64" s="2">
        <v>7.43</v>
      </c>
      <c r="AI64">
        <f t="shared" si="2"/>
        <v>0.39000000000000057</v>
      </c>
      <c r="BA64" s="2">
        <v>113</v>
      </c>
      <c r="BB64" s="2">
        <v>92</v>
      </c>
      <c r="BC64" s="2">
        <v>1226.1199999999999</v>
      </c>
      <c r="BD64" s="2">
        <v>1114.1500000000001</v>
      </c>
      <c r="BE64" s="2">
        <v>1018.83</v>
      </c>
      <c r="BF64" s="2">
        <v>0</v>
      </c>
      <c r="BG64" s="11">
        <v>922</v>
      </c>
      <c r="BH64" s="5">
        <v>391.82499999999999</v>
      </c>
      <c r="BI64" s="3"/>
      <c r="BJ64" s="3"/>
      <c r="BK64" s="3"/>
      <c r="BL64" s="3"/>
      <c r="BM64" s="3"/>
      <c r="BN64" s="1"/>
      <c r="BP64" s="2">
        <v>69</v>
      </c>
    </row>
    <row r="65" spans="1:72" s="100" customFormat="1" x14ac:dyDescent="0.2">
      <c r="A65" s="101">
        <v>70</v>
      </c>
      <c r="B65" s="100">
        <v>1</v>
      </c>
      <c r="C65" s="101">
        <v>66</v>
      </c>
      <c r="D65" s="101">
        <v>0</v>
      </c>
      <c r="E65" s="101">
        <v>19</v>
      </c>
      <c r="F65" s="101">
        <v>1</v>
      </c>
      <c r="L65" s="118"/>
      <c r="N65" s="101">
        <v>29</v>
      </c>
      <c r="O65" s="101">
        <v>4</v>
      </c>
      <c r="P65" s="101">
        <v>5</v>
      </c>
      <c r="Q65" s="101">
        <v>4</v>
      </c>
      <c r="R65" s="101"/>
      <c r="U65" s="101">
        <v>3</v>
      </c>
      <c r="W65" s="101">
        <v>11</v>
      </c>
      <c r="X65" s="101">
        <v>1</v>
      </c>
      <c r="Y65" s="101">
        <v>6</v>
      </c>
      <c r="Z65" s="101">
        <v>4</v>
      </c>
      <c r="AF65" s="101">
        <v>7.93</v>
      </c>
      <c r="AG65" s="101">
        <v>9.27</v>
      </c>
      <c r="AH65" s="101">
        <v>6.45</v>
      </c>
      <c r="AI65" s="100">
        <f t="shared" si="2"/>
        <v>1.3399999999999999</v>
      </c>
      <c r="BA65" s="101">
        <v>70</v>
      </c>
      <c r="BB65" s="101">
        <v>90</v>
      </c>
      <c r="BC65" s="101">
        <v>1269.1500000000001</v>
      </c>
      <c r="BD65" s="101">
        <v>1212.25</v>
      </c>
      <c r="BE65" s="101">
        <v>1120</v>
      </c>
      <c r="BF65" s="101">
        <v>1</v>
      </c>
      <c r="BG65" s="115">
        <v>1192</v>
      </c>
      <c r="BH65" s="114">
        <v>412.61</v>
      </c>
      <c r="BI65" s="105"/>
      <c r="BJ65" s="105"/>
      <c r="BK65" s="105"/>
      <c r="BL65" s="105"/>
      <c r="BM65" s="105"/>
      <c r="BN65" s="104"/>
      <c r="BO65" s="102"/>
      <c r="BP65" s="101">
        <v>70</v>
      </c>
      <c r="BT65" s="118"/>
    </row>
    <row r="66" spans="1:72" x14ac:dyDescent="0.2">
      <c r="A66" s="2">
        <v>71</v>
      </c>
      <c r="B66">
        <v>1</v>
      </c>
      <c r="C66" s="2">
        <v>49</v>
      </c>
      <c r="D66" s="2">
        <v>0</v>
      </c>
      <c r="E66" s="2">
        <v>18</v>
      </c>
      <c r="F66" s="2">
        <v>0</v>
      </c>
      <c r="N66" s="2">
        <v>26</v>
      </c>
      <c r="O66" s="2">
        <v>4</v>
      </c>
      <c r="P66" s="2">
        <v>9</v>
      </c>
      <c r="Q66" s="2">
        <v>8</v>
      </c>
      <c r="R66" s="2"/>
      <c r="U66" s="2">
        <v>4</v>
      </c>
      <c r="W66" s="2">
        <v>42</v>
      </c>
      <c r="X66" s="2">
        <v>2</v>
      </c>
      <c r="Y66" s="2">
        <v>17</v>
      </c>
      <c r="Z66" s="2">
        <v>23</v>
      </c>
      <c r="AF66" s="2">
        <v>10.18</v>
      </c>
      <c r="AG66" s="2">
        <v>12.77</v>
      </c>
      <c r="AH66" s="2">
        <v>7.53</v>
      </c>
      <c r="AI66">
        <f t="shared" si="2"/>
        <v>2.59</v>
      </c>
      <c r="BA66" s="2">
        <v>63</v>
      </c>
      <c r="BB66" s="2">
        <v>66</v>
      </c>
      <c r="BC66" s="2">
        <v>1205.5</v>
      </c>
      <c r="BD66" s="2">
        <v>998.5</v>
      </c>
      <c r="BE66" s="2">
        <v>939.83</v>
      </c>
      <c r="BF66" s="2">
        <v>0</v>
      </c>
      <c r="BG66" s="11">
        <v>1597.2083333333333</v>
      </c>
      <c r="BH66" s="5">
        <v>418.69</v>
      </c>
      <c r="BI66" s="3"/>
      <c r="BJ66" s="3"/>
      <c r="BK66" s="3"/>
      <c r="BL66" s="3"/>
      <c r="BM66" s="3"/>
      <c r="BN66" s="1"/>
      <c r="BP66" s="2">
        <v>71</v>
      </c>
    </row>
    <row r="67" spans="1:72" x14ac:dyDescent="0.2">
      <c r="A67" s="2">
        <v>72</v>
      </c>
      <c r="B67">
        <v>1</v>
      </c>
      <c r="C67" s="2">
        <v>71</v>
      </c>
      <c r="D67" s="2">
        <v>0</v>
      </c>
      <c r="E67" s="2">
        <v>18</v>
      </c>
      <c r="F67" s="119">
        <v>1</v>
      </c>
      <c r="N67" s="2">
        <v>27</v>
      </c>
      <c r="O67" s="2">
        <v>5</v>
      </c>
      <c r="P67" s="2">
        <v>2</v>
      </c>
      <c r="Q67" s="2">
        <v>0</v>
      </c>
      <c r="R67" s="2"/>
      <c r="U67" s="2">
        <v>6</v>
      </c>
      <c r="W67" s="2">
        <v>0</v>
      </c>
      <c r="X67" s="2">
        <v>0</v>
      </c>
      <c r="Y67" s="2">
        <v>0</v>
      </c>
      <c r="Z67" s="2">
        <v>0</v>
      </c>
      <c r="AF67" s="2">
        <v>10.09</v>
      </c>
      <c r="AG67" s="2">
        <v>13.32</v>
      </c>
      <c r="AH67" s="2">
        <v>8.11</v>
      </c>
      <c r="AI67">
        <f t="shared" si="2"/>
        <v>3.2300000000000004</v>
      </c>
      <c r="BA67" s="2">
        <v>70</v>
      </c>
      <c r="BB67" s="2">
        <v>74</v>
      </c>
      <c r="BC67" s="2">
        <v>1385.2</v>
      </c>
      <c r="BD67" s="2">
        <v>1087.83</v>
      </c>
      <c r="BE67" s="2">
        <v>1159.69</v>
      </c>
      <c r="BF67" s="2">
        <v>2</v>
      </c>
      <c r="BG67" s="11">
        <v>1476.4074074074074</v>
      </c>
      <c r="BH67" s="5">
        <v>458.5</v>
      </c>
      <c r="BI67" s="2">
        <v>12</v>
      </c>
      <c r="BJ67" s="2">
        <v>2</v>
      </c>
      <c r="BK67" s="2">
        <v>0</v>
      </c>
      <c r="BL67" s="2">
        <v>0</v>
      </c>
      <c r="BM67" s="2">
        <v>0</v>
      </c>
      <c r="BN67" s="1"/>
      <c r="BP67" s="2">
        <v>72</v>
      </c>
    </row>
    <row r="73" spans="1:72" x14ac:dyDescent="0.2">
      <c r="A73" t="s">
        <v>231</v>
      </c>
      <c r="BS73">
        <f>AVERAGE(BS2:BS40)</f>
        <v>619.20512820512818</v>
      </c>
    </row>
    <row r="74" spans="1:72" x14ac:dyDescent="0.2">
      <c r="A74" t="s">
        <v>225</v>
      </c>
      <c r="K74">
        <f>AVERAGE(K2:K40)</f>
        <v>624.20512820512818</v>
      </c>
    </row>
    <row r="75" spans="1:72" x14ac:dyDescent="0.2">
      <c r="A75" t="s">
        <v>241</v>
      </c>
      <c r="BS75" s="98" t="s">
        <v>236</v>
      </c>
    </row>
    <row r="79" spans="1:72" x14ac:dyDescent="0.2">
      <c r="G79" s="99" t="s">
        <v>242</v>
      </c>
      <c r="H79" s="99" t="s">
        <v>243</v>
      </c>
    </row>
    <row r="80" spans="1:72" x14ac:dyDescent="0.2">
      <c r="G80" s="99">
        <v>39</v>
      </c>
      <c r="H80" s="99">
        <v>26</v>
      </c>
    </row>
    <row r="81" spans="6:8" x14ac:dyDescent="0.2">
      <c r="F81" s="99" t="s">
        <v>244</v>
      </c>
      <c r="G81" s="99">
        <v>11</v>
      </c>
      <c r="H81" s="99">
        <v>8</v>
      </c>
    </row>
    <row r="82" spans="6:8" x14ac:dyDescent="0.2">
      <c r="F82" s="99" t="s">
        <v>245</v>
      </c>
      <c r="G82" s="99">
        <v>28</v>
      </c>
      <c r="H82" s="99">
        <v>18</v>
      </c>
    </row>
    <row r="83" spans="6:8" x14ac:dyDescent="0.2">
      <c r="F83" s="99"/>
    </row>
    <row r="84" spans="6:8" x14ac:dyDescent="0.2">
      <c r="F84" s="99" t="s">
        <v>246</v>
      </c>
      <c r="G84">
        <v>28</v>
      </c>
      <c r="H84">
        <v>22</v>
      </c>
    </row>
    <row r="85" spans="6:8" x14ac:dyDescent="0.2">
      <c r="F85" s="99" t="s">
        <v>247</v>
      </c>
      <c r="G85">
        <v>2</v>
      </c>
      <c r="H85">
        <v>4</v>
      </c>
    </row>
    <row r="86" spans="6:8" x14ac:dyDescent="0.2">
      <c r="F86" s="99"/>
    </row>
    <row r="87" spans="6:8" x14ac:dyDescent="0.2">
      <c r="F87" s="99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R110"/>
  <sheetViews>
    <sheetView topLeftCell="AM13" zoomScale="75" zoomScaleNormal="75" workbookViewId="0">
      <selection activeCell="AV44" sqref="AV44"/>
    </sheetView>
  </sheetViews>
  <sheetFormatPr baseColWidth="10" defaultColWidth="8.83203125" defaultRowHeight="16" customHeight="1" x14ac:dyDescent="0.2"/>
  <cols>
    <col min="1" max="1" width="10.5" bestFit="1" customWidth="1"/>
    <col min="2" max="2" width="7.1640625" bestFit="1" customWidth="1"/>
    <col min="3" max="3" width="7.1640625" customWidth="1"/>
    <col min="4" max="4" width="11.6640625" bestFit="1" customWidth="1"/>
    <col min="5" max="5" width="11.6640625" customWidth="1"/>
    <col min="6" max="6" width="14.5" bestFit="1" customWidth="1"/>
    <col min="7" max="7" width="16.5" bestFit="1" customWidth="1"/>
    <col min="8" max="11" width="13" bestFit="1" customWidth="1"/>
    <col min="12" max="12" width="13.6640625" bestFit="1" customWidth="1"/>
    <col min="13" max="13" width="14.33203125" bestFit="1" customWidth="1"/>
    <col min="14" max="14" width="13" bestFit="1" customWidth="1"/>
    <col min="15" max="15" width="10.83203125" customWidth="1"/>
    <col min="16" max="16" width="13.1640625" bestFit="1" customWidth="1"/>
    <col min="17" max="18" width="13.5" bestFit="1" customWidth="1"/>
    <col min="19" max="20" width="13.6640625" bestFit="1" customWidth="1"/>
    <col min="21" max="21" width="13.5" bestFit="1" customWidth="1"/>
    <col min="22" max="22" width="14.5" bestFit="1" customWidth="1"/>
    <col min="23" max="23" width="13" bestFit="1" customWidth="1"/>
    <col min="24" max="24" width="13.5" bestFit="1" customWidth="1"/>
    <col min="25" max="25" width="13.6640625" bestFit="1" customWidth="1"/>
    <col min="26" max="26" width="18.1640625" bestFit="1" customWidth="1"/>
    <col min="27" max="27" width="18.6640625" bestFit="1" customWidth="1"/>
    <col min="28" max="28" width="21.6640625" bestFit="1" customWidth="1"/>
    <col min="29" max="29" width="22.1640625" bestFit="1" customWidth="1"/>
    <col min="30" max="30" width="21.33203125" bestFit="1" customWidth="1"/>
    <col min="31" max="31" width="21.5" bestFit="1" customWidth="1"/>
    <col min="32" max="32" width="17.83203125" bestFit="1" customWidth="1"/>
    <col min="33" max="33" width="18.1640625" bestFit="1" customWidth="1"/>
    <col min="34" max="34" width="22" bestFit="1" customWidth="1"/>
    <col min="35" max="35" width="22.33203125" bestFit="1" customWidth="1"/>
    <col min="36" max="36" width="17.33203125" bestFit="1" customWidth="1"/>
    <col min="37" max="37" width="17.6640625" bestFit="1" customWidth="1"/>
    <col min="38" max="38" width="16" bestFit="1" customWidth="1"/>
    <col min="39" max="39" width="16.5" bestFit="1" customWidth="1"/>
    <col min="40" max="47" width="13" bestFit="1" customWidth="1"/>
    <col min="48" max="48" width="13.5" bestFit="1" customWidth="1"/>
    <col min="49" max="49" width="13.83203125" bestFit="1" customWidth="1"/>
    <col min="50" max="50" width="18.83203125" bestFit="1" customWidth="1"/>
    <col min="51" max="51" width="19.33203125" bestFit="1" customWidth="1"/>
    <col min="52" max="52" width="15.33203125" bestFit="1" customWidth="1"/>
    <col min="53" max="53" width="15.6640625" bestFit="1" customWidth="1"/>
    <col min="54" max="54" width="20" bestFit="1" customWidth="1"/>
    <col min="55" max="55" width="20.33203125" bestFit="1" customWidth="1"/>
    <col min="56" max="56" width="17.33203125" bestFit="1" customWidth="1"/>
    <col min="57" max="57" width="17.6640625" bestFit="1" customWidth="1"/>
    <col min="58" max="58" width="25" bestFit="1" customWidth="1"/>
    <col min="59" max="59" width="25.33203125" bestFit="1" customWidth="1"/>
    <col min="60" max="60" width="19.83203125" bestFit="1" customWidth="1"/>
    <col min="61" max="61" width="20.1640625" bestFit="1" customWidth="1"/>
    <col min="62" max="62" width="26.6640625" bestFit="1" customWidth="1"/>
    <col min="63" max="63" width="27.1640625" bestFit="1" customWidth="1"/>
    <col min="64" max="64" width="24.83203125" bestFit="1" customWidth="1"/>
    <col min="65" max="65" width="25.1640625" bestFit="1" customWidth="1"/>
    <col min="66" max="67" width="13" bestFit="1" customWidth="1"/>
    <col min="68" max="68" width="19.5" bestFit="1" customWidth="1"/>
    <col min="69" max="69" width="20" bestFit="1" customWidth="1"/>
    <col min="70" max="70" width="19.5" bestFit="1" customWidth="1"/>
    <col min="71" max="71" width="19.83203125" bestFit="1" customWidth="1"/>
    <col min="72" max="72" width="25.83203125" bestFit="1" customWidth="1"/>
    <col min="73" max="73" width="26.33203125" bestFit="1" customWidth="1"/>
    <col min="74" max="74" width="29.83203125" bestFit="1" customWidth="1"/>
    <col min="75" max="75" width="30.1640625" bestFit="1" customWidth="1"/>
    <col min="76" max="77" width="13" bestFit="1" customWidth="1"/>
    <col min="78" max="78" width="29.5" bestFit="1" customWidth="1"/>
    <col min="79" max="79" width="29.83203125" bestFit="1" customWidth="1"/>
    <col min="80" max="80" width="25.83203125" bestFit="1" customWidth="1"/>
    <col min="81" max="81" width="26.33203125" bestFit="1" customWidth="1"/>
    <col min="82" max="82" width="23.6640625" bestFit="1" customWidth="1"/>
    <col min="83" max="83" width="24.1640625" bestFit="1" customWidth="1"/>
    <col min="84" max="84" width="28.83203125" bestFit="1" customWidth="1"/>
    <col min="85" max="85" width="29.33203125" bestFit="1" customWidth="1"/>
    <col min="86" max="89" width="17.6640625" bestFit="1" customWidth="1"/>
    <col min="90" max="90" width="17.83203125" bestFit="1" customWidth="1"/>
    <col min="91" max="91" width="18.6640625" bestFit="1" customWidth="1"/>
    <col min="92" max="93" width="18.5" bestFit="1" customWidth="1"/>
    <col min="94" max="95" width="24.5" bestFit="1" customWidth="1"/>
    <col min="96" max="96" width="25.6640625" bestFit="1" customWidth="1"/>
    <col min="97" max="97" width="26" bestFit="1" customWidth="1"/>
    <col min="98" max="99" width="17.5" bestFit="1" customWidth="1"/>
    <col min="100" max="100" width="23.5" customWidth="1"/>
    <col min="101" max="101" width="23" bestFit="1" customWidth="1"/>
    <col min="102" max="103" width="23.5" bestFit="1" customWidth="1"/>
    <col min="104" max="105" width="23.6640625" bestFit="1" customWidth="1"/>
    <col min="106" max="107" width="22.5" bestFit="1" customWidth="1"/>
    <col min="108" max="108" width="23" bestFit="1" customWidth="1"/>
    <col min="109" max="110" width="19.6640625" bestFit="1" customWidth="1"/>
  </cols>
  <sheetData>
    <row r="1" spans="1:122" ht="18" customHeight="1" x14ac:dyDescent="0.2">
      <c r="A1" t="s">
        <v>115</v>
      </c>
      <c r="B1" t="s">
        <v>17</v>
      </c>
      <c r="C1" t="s">
        <v>62</v>
      </c>
      <c r="D1" t="s">
        <v>8</v>
      </c>
      <c r="E1" t="s">
        <v>63</v>
      </c>
      <c r="F1" t="s">
        <v>9</v>
      </c>
      <c r="G1" t="s">
        <v>64</v>
      </c>
      <c r="H1" t="s">
        <v>10</v>
      </c>
      <c r="I1" t="s">
        <v>65</v>
      </c>
      <c r="J1" t="s">
        <v>11</v>
      </c>
      <c r="K1" t="s">
        <v>66</v>
      </c>
      <c r="L1" t="s">
        <v>12</v>
      </c>
      <c r="M1" t="s">
        <v>67</v>
      </c>
      <c r="N1" t="s">
        <v>13</v>
      </c>
      <c r="O1" t="s">
        <v>68</v>
      </c>
      <c r="P1" t="s">
        <v>14</v>
      </c>
      <c r="Q1" t="s">
        <v>69</v>
      </c>
      <c r="R1" t="s">
        <v>15</v>
      </c>
      <c r="S1" t="s">
        <v>70</v>
      </c>
      <c r="T1" t="s">
        <v>18</v>
      </c>
      <c r="U1" t="s">
        <v>71</v>
      </c>
      <c r="V1" t="s">
        <v>19</v>
      </c>
      <c r="W1" t="s">
        <v>72</v>
      </c>
      <c r="X1" t="s">
        <v>20</v>
      </c>
      <c r="Y1" t="s">
        <v>73</v>
      </c>
      <c r="Z1" t="s">
        <v>21</v>
      </c>
      <c r="AA1" t="s">
        <v>74</v>
      </c>
      <c r="AB1" t="s">
        <v>22</v>
      </c>
      <c r="AC1" t="s">
        <v>75</v>
      </c>
      <c r="AD1" t="s">
        <v>23</v>
      </c>
      <c r="AE1" t="s">
        <v>76</v>
      </c>
      <c r="AF1" t="s">
        <v>24</v>
      </c>
      <c r="AG1" t="s">
        <v>77</v>
      </c>
      <c r="AH1" t="s">
        <v>25</v>
      </c>
      <c r="AI1" t="s">
        <v>78</v>
      </c>
      <c r="AJ1" t="s">
        <v>26</v>
      </c>
      <c r="AK1" t="s">
        <v>79</v>
      </c>
      <c r="AL1" t="s">
        <v>27</v>
      </c>
      <c r="AM1" t="s">
        <v>80</v>
      </c>
      <c r="AN1" t="s">
        <v>28</v>
      </c>
      <c r="AO1" t="s">
        <v>81</v>
      </c>
      <c r="AP1" t="s">
        <v>29</v>
      </c>
      <c r="AQ1" t="s">
        <v>82</v>
      </c>
      <c r="AR1" t="s">
        <v>30</v>
      </c>
      <c r="AS1" t="s">
        <v>83</v>
      </c>
      <c r="AT1" t="s">
        <v>31</v>
      </c>
      <c r="AU1" t="s">
        <v>84</v>
      </c>
      <c r="AV1" t="s">
        <v>32</v>
      </c>
      <c r="AW1" t="s">
        <v>85</v>
      </c>
      <c r="AX1" t="s">
        <v>33</v>
      </c>
      <c r="AY1" t="s">
        <v>86</v>
      </c>
      <c r="AZ1" t="s">
        <v>34</v>
      </c>
      <c r="BA1" t="s">
        <v>87</v>
      </c>
      <c r="BB1" t="s">
        <v>35</v>
      </c>
      <c r="BC1" t="s">
        <v>88</v>
      </c>
      <c r="BD1" t="s">
        <v>36</v>
      </c>
      <c r="BE1" t="s">
        <v>89</v>
      </c>
      <c r="BF1" t="s">
        <v>37</v>
      </c>
      <c r="BG1" t="s">
        <v>90</v>
      </c>
      <c r="BH1" t="s">
        <v>38</v>
      </c>
      <c r="BI1" t="s">
        <v>91</v>
      </c>
      <c r="BJ1" t="s">
        <v>39</v>
      </c>
      <c r="BK1" t="s">
        <v>92</v>
      </c>
      <c r="BL1" t="s">
        <v>40</v>
      </c>
      <c r="BM1" t="s">
        <v>93</v>
      </c>
      <c r="BN1" t="s">
        <v>41</v>
      </c>
      <c r="BO1" t="s">
        <v>94</v>
      </c>
      <c r="BP1" t="s">
        <v>42</v>
      </c>
      <c r="BQ1" t="s">
        <v>95</v>
      </c>
      <c r="BR1" t="s">
        <v>43</v>
      </c>
      <c r="BS1" t="s">
        <v>96</v>
      </c>
      <c r="BT1" t="s">
        <v>44</v>
      </c>
      <c r="BU1" t="s">
        <v>97</v>
      </c>
      <c r="BV1" t="s">
        <v>45</v>
      </c>
      <c r="BW1" t="s">
        <v>98</v>
      </c>
      <c r="BX1" t="s">
        <v>46</v>
      </c>
      <c r="BY1" t="s">
        <v>99</v>
      </c>
      <c r="BZ1" t="s">
        <v>47</v>
      </c>
      <c r="CA1" t="s">
        <v>100</v>
      </c>
      <c r="CB1" t="s">
        <v>48</v>
      </c>
      <c r="CC1" t="s">
        <v>101</v>
      </c>
      <c r="CD1" t="s">
        <v>49</v>
      </c>
      <c r="CE1" t="s">
        <v>102</v>
      </c>
      <c r="CF1" t="s">
        <v>50</v>
      </c>
      <c r="CG1" t="s">
        <v>103</v>
      </c>
      <c r="CH1" t="s">
        <v>51</v>
      </c>
      <c r="CI1" t="s">
        <v>104</v>
      </c>
      <c r="CJ1" t="s">
        <v>52</v>
      </c>
      <c r="CK1" t="s">
        <v>105</v>
      </c>
      <c r="CL1" t="s">
        <v>53</v>
      </c>
      <c r="CM1" t="s">
        <v>106</v>
      </c>
      <c r="CN1" t="s">
        <v>54</v>
      </c>
      <c r="CO1" t="s">
        <v>107</v>
      </c>
      <c r="CP1" t="s">
        <v>55</v>
      </c>
      <c r="CQ1" t="s">
        <v>108</v>
      </c>
      <c r="CR1" t="s">
        <v>117</v>
      </c>
      <c r="CS1" t="s">
        <v>116</v>
      </c>
      <c r="CT1" t="s">
        <v>56</v>
      </c>
      <c r="CU1" t="s">
        <v>109</v>
      </c>
      <c r="CV1" t="s">
        <v>57</v>
      </c>
      <c r="CW1" t="s">
        <v>110</v>
      </c>
      <c r="CX1" t="s">
        <v>58</v>
      </c>
      <c r="CY1" t="s">
        <v>111</v>
      </c>
      <c r="CZ1" t="s">
        <v>59</v>
      </c>
      <c r="DA1" t="s">
        <v>112</v>
      </c>
      <c r="DB1" t="s">
        <v>60</v>
      </c>
      <c r="DC1" t="s">
        <v>113</v>
      </c>
      <c r="DD1" t="s">
        <v>121</v>
      </c>
      <c r="DE1" t="s">
        <v>61</v>
      </c>
      <c r="DF1" t="s">
        <v>114</v>
      </c>
      <c r="DQ1">
        <v>1</v>
      </c>
      <c r="DR1" t="s">
        <v>115</v>
      </c>
    </row>
    <row r="2" spans="1:122" ht="16" customHeight="1" x14ac:dyDescent="0.2">
      <c r="A2" s="2">
        <v>1</v>
      </c>
      <c r="B2" s="2">
        <v>2</v>
      </c>
      <c r="C2" s="2">
        <v>2</v>
      </c>
      <c r="D2" s="2">
        <v>26</v>
      </c>
      <c r="E2" s="2">
        <v>28</v>
      </c>
      <c r="F2" s="2">
        <v>5</v>
      </c>
      <c r="G2" s="2">
        <v>4</v>
      </c>
      <c r="H2" s="2">
        <v>4</v>
      </c>
      <c r="I2" s="2">
        <v>0</v>
      </c>
      <c r="J2" s="1"/>
      <c r="K2" s="1"/>
      <c r="L2" s="2">
        <v>51</v>
      </c>
      <c r="M2" s="2">
        <v>55</v>
      </c>
      <c r="N2" s="2">
        <v>11</v>
      </c>
      <c r="O2" s="2">
        <v>10</v>
      </c>
      <c r="P2" s="2">
        <v>4</v>
      </c>
      <c r="Q2" s="2">
        <v>3</v>
      </c>
      <c r="R2" s="2">
        <v>36</v>
      </c>
      <c r="S2" s="2">
        <v>35</v>
      </c>
      <c r="T2" s="2">
        <v>0</v>
      </c>
      <c r="U2" s="2">
        <v>7</v>
      </c>
      <c r="V2" s="4"/>
      <c r="W2" s="1"/>
      <c r="X2" s="4"/>
      <c r="Y2" s="1"/>
      <c r="Z2" s="4"/>
      <c r="AA2" s="1"/>
      <c r="AB2" s="4"/>
      <c r="AC2" s="1"/>
      <c r="AD2" s="4"/>
      <c r="AE2" s="1"/>
      <c r="AF2" s="4"/>
      <c r="AG2" s="1"/>
      <c r="AH2" s="4"/>
      <c r="AI2" s="1"/>
      <c r="AJ2" s="4"/>
      <c r="AK2" s="1"/>
      <c r="AL2" s="1"/>
      <c r="AM2" s="1"/>
      <c r="AN2" s="2">
        <v>8.41</v>
      </c>
      <c r="AO2" s="2">
        <v>7.75</v>
      </c>
      <c r="AP2" s="2">
        <v>9.69</v>
      </c>
      <c r="AQ2" s="2">
        <v>8.32</v>
      </c>
      <c r="AR2" s="2">
        <v>6.62</v>
      </c>
      <c r="AS2" s="2">
        <v>5.92</v>
      </c>
      <c r="AT2">
        <f t="shared" ref="AT2:AT26" si="0">AP2-AN2</f>
        <v>1.2799999999999994</v>
      </c>
      <c r="AU2">
        <f t="shared" ref="AU2:AU26" si="1">AQ2-AO2</f>
        <v>0.57000000000000028</v>
      </c>
      <c r="AV2" s="2">
        <v>8</v>
      </c>
      <c r="AW2" s="2">
        <v>7</v>
      </c>
      <c r="AX2" s="2">
        <v>1</v>
      </c>
      <c r="AY2" s="2">
        <v>2</v>
      </c>
      <c r="AZ2" s="2">
        <v>0</v>
      </c>
      <c r="BA2" s="2">
        <v>0</v>
      </c>
      <c r="BB2" s="2">
        <v>2</v>
      </c>
      <c r="BC2" s="2">
        <v>1</v>
      </c>
      <c r="BD2" s="2">
        <v>0</v>
      </c>
      <c r="BE2" s="2">
        <v>1</v>
      </c>
      <c r="BF2" s="2">
        <v>0</v>
      </c>
      <c r="BG2" s="2">
        <v>0</v>
      </c>
      <c r="BH2" s="2">
        <v>2</v>
      </c>
      <c r="BI2" s="2">
        <v>2</v>
      </c>
      <c r="BJ2" s="2">
        <v>0</v>
      </c>
      <c r="BK2" s="2">
        <v>0</v>
      </c>
      <c r="BL2" s="2">
        <v>3</v>
      </c>
      <c r="BM2" s="2">
        <v>1</v>
      </c>
      <c r="BN2" s="2">
        <v>0</v>
      </c>
      <c r="BO2" s="2">
        <v>7</v>
      </c>
      <c r="BP2" s="2">
        <v>0</v>
      </c>
      <c r="BQ2" s="2">
        <v>4</v>
      </c>
      <c r="BR2" s="2">
        <v>0</v>
      </c>
      <c r="BS2" s="2">
        <v>3</v>
      </c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2">
        <v>16</v>
      </c>
      <c r="CU2" s="2">
        <v>16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34</v>
      </c>
      <c r="DF2" s="2">
        <v>34</v>
      </c>
      <c r="DQ2">
        <v>2</v>
      </c>
      <c r="DR2" t="s">
        <v>17</v>
      </c>
    </row>
    <row r="3" spans="1:122" ht="16" customHeight="1" x14ac:dyDescent="0.2">
      <c r="A3" s="2">
        <v>2</v>
      </c>
      <c r="B3" s="2">
        <v>2</v>
      </c>
      <c r="C3" s="2">
        <v>2</v>
      </c>
      <c r="D3" s="2">
        <v>30</v>
      </c>
      <c r="E3" s="2">
        <v>29</v>
      </c>
      <c r="F3" s="2">
        <v>5</v>
      </c>
      <c r="G3" s="2">
        <v>5</v>
      </c>
      <c r="H3" s="2">
        <v>14</v>
      </c>
      <c r="I3" s="2">
        <v>10</v>
      </c>
      <c r="J3" s="1"/>
      <c r="K3" s="1"/>
      <c r="L3" s="2">
        <v>79</v>
      </c>
      <c r="M3" s="2">
        <v>69</v>
      </c>
      <c r="N3" s="2">
        <v>17</v>
      </c>
      <c r="O3" s="2">
        <v>13</v>
      </c>
      <c r="P3" s="2">
        <v>13</v>
      </c>
      <c r="Q3" s="2">
        <v>15</v>
      </c>
      <c r="R3" s="2">
        <v>41</v>
      </c>
      <c r="S3" s="2">
        <v>34</v>
      </c>
      <c r="T3" s="2">
        <v>8</v>
      </c>
      <c r="U3" s="2">
        <v>7</v>
      </c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4"/>
      <c r="AK3" s="1"/>
      <c r="AL3" s="1"/>
      <c r="AM3" s="1"/>
      <c r="AN3" s="2">
        <v>8.7200000000000006</v>
      </c>
      <c r="AO3" s="2">
        <v>8.09</v>
      </c>
      <c r="AP3" s="2">
        <v>8.6300000000000008</v>
      </c>
      <c r="AQ3" s="2">
        <v>6.78</v>
      </c>
      <c r="AR3" s="2">
        <v>6.31</v>
      </c>
      <c r="AS3" s="2">
        <v>5.69</v>
      </c>
      <c r="AT3">
        <f t="shared" si="0"/>
        <v>-8.9999999999999858E-2</v>
      </c>
      <c r="AU3">
        <f t="shared" si="1"/>
        <v>-1.3099999999999996</v>
      </c>
      <c r="AV3" s="2">
        <v>29</v>
      </c>
      <c r="AW3" s="2">
        <v>40</v>
      </c>
      <c r="AX3" s="2">
        <v>7</v>
      </c>
      <c r="AY3" s="2">
        <v>12</v>
      </c>
      <c r="AZ3" s="2">
        <v>6</v>
      </c>
      <c r="BA3" s="2">
        <v>7</v>
      </c>
      <c r="BB3" s="2">
        <v>4</v>
      </c>
      <c r="BC3" s="2">
        <v>7</v>
      </c>
      <c r="BD3" s="2">
        <v>2</v>
      </c>
      <c r="BE3" s="2">
        <v>4</v>
      </c>
      <c r="BF3" s="2">
        <v>1</v>
      </c>
      <c r="BG3" s="2">
        <v>3</v>
      </c>
      <c r="BH3" s="2">
        <v>2</v>
      </c>
      <c r="BI3" s="2">
        <v>2</v>
      </c>
      <c r="BJ3" s="2">
        <v>3</v>
      </c>
      <c r="BK3" s="2">
        <v>1</v>
      </c>
      <c r="BL3" s="2">
        <v>4</v>
      </c>
      <c r="BM3" s="2">
        <v>4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2">
        <v>14</v>
      </c>
      <c r="CU3" s="2">
        <v>14</v>
      </c>
      <c r="CV3" s="2">
        <v>1</v>
      </c>
      <c r="CW3" s="2">
        <v>2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31.5</v>
      </c>
      <c r="DF3" s="2">
        <v>29</v>
      </c>
      <c r="DQ3">
        <v>3</v>
      </c>
      <c r="DR3" t="s">
        <v>62</v>
      </c>
    </row>
    <row r="4" spans="1:122" ht="16" customHeight="1" x14ac:dyDescent="0.2">
      <c r="A4" s="2">
        <v>4</v>
      </c>
      <c r="B4" s="2">
        <v>3</v>
      </c>
      <c r="C4" s="2">
        <v>3</v>
      </c>
      <c r="D4" s="2">
        <v>29</v>
      </c>
      <c r="E4" s="2">
        <v>30</v>
      </c>
      <c r="F4" s="2">
        <v>5</v>
      </c>
      <c r="G4" s="2">
        <v>5</v>
      </c>
      <c r="H4" s="2">
        <v>2</v>
      </c>
      <c r="I4" s="2">
        <v>3</v>
      </c>
      <c r="J4" s="1"/>
      <c r="K4" s="1"/>
      <c r="L4" s="2">
        <v>78</v>
      </c>
      <c r="M4" s="2">
        <v>62</v>
      </c>
      <c r="N4" s="2">
        <v>14</v>
      </c>
      <c r="O4" s="2">
        <v>9</v>
      </c>
      <c r="P4" s="2">
        <v>13</v>
      </c>
      <c r="Q4" s="2">
        <v>12</v>
      </c>
      <c r="R4" s="2">
        <v>42</v>
      </c>
      <c r="S4" s="2">
        <v>31</v>
      </c>
      <c r="T4" s="2">
        <v>9</v>
      </c>
      <c r="U4" s="2">
        <v>10</v>
      </c>
      <c r="V4" s="4"/>
      <c r="W4" s="1"/>
      <c r="X4" s="4"/>
      <c r="Y4" s="1"/>
      <c r="Z4" s="4"/>
      <c r="AA4" s="1"/>
      <c r="AB4" s="4"/>
      <c r="AC4" s="1"/>
      <c r="AD4" s="4"/>
      <c r="AE4" s="1"/>
      <c r="AF4" s="4"/>
      <c r="AG4" s="1"/>
      <c r="AH4" s="4"/>
      <c r="AI4" s="1"/>
      <c r="AJ4" s="4"/>
      <c r="AK4" s="1"/>
      <c r="AL4" s="1"/>
      <c r="AM4" s="1"/>
      <c r="AN4" s="2">
        <v>9.93</v>
      </c>
      <c r="AO4" s="2">
        <v>11.78</v>
      </c>
      <c r="AP4" s="2">
        <v>12.97</v>
      </c>
      <c r="AQ4" s="2">
        <v>14.65</v>
      </c>
      <c r="AR4" s="2">
        <v>7.78</v>
      </c>
      <c r="AS4" s="2">
        <v>9.2799999999999994</v>
      </c>
      <c r="AT4">
        <f t="shared" si="0"/>
        <v>3.0400000000000009</v>
      </c>
      <c r="AU4">
        <f t="shared" si="1"/>
        <v>2.870000000000001</v>
      </c>
      <c r="AV4" s="2">
        <v>29</v>
      </c>
      <c r="AW4" s="2">
        <v>33</v>
      </c>
      <c r="AX4" s="2">
        <v>16</v>
      </c>
      <c r="AY4" s="2">
        <v>15</v>
      </c>
      <c r="AZ4" s="2">
        <v>4</v>
      </c>
      <c r="BA4" s="2">
        <v>3</v>
      </c>
      <c r="BB4" s="2">
        <v>3</v>
      </c>
      <c r="BC4" s="2">
        <v>2</v>
      </c>
      <c r="BD4" s="2">
        <v>0</v>
      </c>
      <c r="BE4" s="2">
        <v>3</v>
      </c>
      <c r="BF4" s="2">
        <v>0</v>
      </c>
      <c r="BG4" s="2">
        <v>3</v>
      </c>
      <c r="BH4" s="2">
        <v>3</v>
      </c>
      <c r="BI4" s="2">
        <v>2</v>
      </c>
      <c r="BJ4" s="2">
        <v>0</v>
      </c>
      <c r="BK4" s="2">
        <v>0</v>
      </c>
      <c r="BL4" s="2">
        <v>3</v>
      </c>
      <c r="BM4" s="2">
        <v>5</v>
      </c>
      <c r="BN4" s="2">
        <v>3</v>
      </c>
      <c r="BO4" s="2">
        <v>2</v>
      </c>
      <c r="BP4" s="2">
        <v>3</v>
      </c>
      <c r="BQ4" s="2">
        <v>2</v>
      </c>
      <c r="BR4" s="2">
        <v>0</v>
      </c>
      <c r="BS4" s="2">
        <v>0</v>
      </c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2">
        <v>14</v>
      </c>
      <c r="CU4" s="2">
        <v>16</v>
      </c>
      <c r="CV4" s="2">
        <v>2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30</v>
      </c>
      <c r="DF4" s="2">
        <v>31.5</v>
      </c>
      <c r="DQ4">
        <v>4</v>
      </c>
      <c r="DR4" t="s">
        <v>8</v>
      </c>
    </row>
    <row r="5" spans="1:122" ht="16" customHeight="1" x14ac:dyDescent="0.2">
      <c r="A5" s="2">
        <v>5</v>
      </c>
      <c r="B5" s="2">
        <v>3</v>
      </c>
      <c r="C5" s="2">
        <v>3</v>
      </c>
      <c r="D5" s="2">
        <v>26</v>
      </c>
      <c r="E5" s="2">
        <v>22</v>
      </c>
      <c r="F5" s="2">
        <v>4</v>
      </c>
      <c r="G5" s="2">
        <v>3</v>
      </c>
      <c r="H5" s="2">
        <v>7</v>
      </c>
      <c r="I5" s="2">
        <v>14</v>
      </c>
      <c r="J5" s="1"/>
      <c r="K5" s="1"/>
      <c r="L5" s="2">
        <v>87</v>
      </c>
      <c r="M5" s="2">
        <v>84</v>
      </c>
      <c r="N5" s="2">
        <v>26</v>
      </c>
      <c r="O5" s="2">
        <v>29</v>
      </c>
      <c r="P5" s="2">
        <v>19</v>
      </c>
      <c r="Q5" s="2">
        <v>20</v>
      </c>
      <c r="R5" s="2">
        <v>33</v>
      </c>
      <c r="S5" s="2">
        <v>25</v>
      </c>
      <c r="T5" s="2">
        <v>9</v>
      </c>
      <c r="U5" s="2">
        <v>10</v>
      </c>
      <c r="V5" s="4"/>
      <c r="W5" s="1"/>
      <c r="X5" s="4"/>
      <c r="Y5" s="1"/>
      <c r="Z5" s="4"/>
      <c r="AA5" s="1"/>
      <c r="AB5" s="4"/>
      <c r="AC5" s="1"/>
      <c r="AD5" s="4"/>
      <c r="AE5" s="1"/>
      <c r="AF5" s="4"/>
      <c r="AG5" s="1"/>
      <c r="AH5" s="4"/>
      <c r="AI5" s="1"/>
      <c r="AJ5" s="4"/>
      <c r="AK5" s="1"/>
      <c r="AL5" s="1"/>
      <c r="AM5" s="1"/>
      <c r="AN5" s="2">
        <v>13.31</v>
      </c>
      <c r="AO5" s="2">
        <v>12.65</v>
      </c>
      <c r="AP5" s="2">
        <v>17.59</v>
      </c>
      <c r="AQ5" s="2">
        <v>16.600000000000001</v>
      </c>
      <c r="AR5" s="2">
        <v>9.81</v>
      </c>
      <c r="AS5" s="2">
        <v>11</v>
      </c>
      <c r="AT5">
        <f t="shared" si="0"/>
        <v>4.2799999999999994</v>
      </c>
      <c r="AU5">
        <f t="shared" si="1"/>
        <v>3.9500000000000011</v>
      </c>
      <c r="AV5" s="2">
        <v>50</v>
      </c>
      <c r="AW5" s="2">
        <v>68</v>
      </c>
      <c r="AX5" s="2">
        <v>20</v>
      </c>
      <c r="AY5" s="2">
        <v>23</v>
      </c>
      <c r="AZ5" s="2">
        <v>4</v>
      </c>
      <c r="BA5" s="2">
        <v>11</v>
      </c>
      <c r="BB5" s="2">
        <v>6</v>
      </c>
      <c r="BC5" s="2">
        <v>9</v>
      </c>
      <c r="BD5" s="2">
        <v>3</v>
      </c>
      <c r="BE5" s="2">
        <v>3</v>
      </c>
      <c r="BF5" s="2">
        <v>0</v>
      </c>
      <c r="BG5" s="2">
        <v>0</v>
      </c>
      <c r="BH5" s="2">
        <v>8</v>
      </c>
      <c r="BI5" s="2">
        <v>10</v>
      </c>
      <c r="BJ5" s="2">
        <v>1</v>
      </c>
      <c r="BK5" s="2">
        <v>3</v>
      </c>
      <c r="BL5" s="2">
        <v>8</v>
      </c>
      <c r="BM5" s="2">
        <v>9</v>
      </c>
      <c r="BN5" s="2">
        <v>6</v>
      </c>
      <c r="BO5" s="2">
        <v>15</v>
      </c>
      <c r="BP5" s="2">
        <v>3</v>
      </c>
      <c r="BQ5" s="2">
        <v>3</v>
      </c>
      <c r="BR5" s="2">
        <v>0</v>
      </c>
      <c r="BS5" s="2">
        <v>9</v>
      </c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2">
        <v>8</v>
      </c>
      <c r="CU5" s="2">
        <v>9</v>
      </c>
      <c r="CV5" s="2">
        <v>5</v>
      </c>
      <c r="CW5" s="2">
        <v>4</v>
      </c>
      <c r="CX5" s="2">
        <v>1</v>
      </c>
      <c r="CY5" s="2">
        <v>2</v>
      </c>
      <c r="CZ5" s="2">
        <v>2</v>
      </c>
      <c r="DA5" s="2">
        <v>1</v>
      </c>
      <c r="DB5" s="2">
        <v>0</v>
      </c>
      <c r="DC5" s="2">
        <v>0</v>
      </c>
      <c r="DD5" s="2">
        <v>0</v>
      </c>
      <c r="DE5" s="2">
        <v>5.5</v>
      </c>
      <c r="DF5" s="2">
        <v>17.5</v>
      </c>
      <c r="DQ5">
        <v>5</v>
      </c>
      <c r="DR5" t="s">
        <v>63</v>
      </c>
    </row>
    <row r="6" spans="1:122" ht="16" customHeight="1" x14ac:dyDescent="0.2">
      <c r="A6" s="2">
        <v>6</v>
      </c>
      <c r="B6" s="2">
        <v>2</v>
      </c>
      <c r="C6" s="2">
        <v>2</v>
      </c>
      <c r="D6" s="2">
        <v>29</v>
      </c>
      <c r="E6" s="2">
        <v>30</v>
      </c>
      <c r="F6" s="2">
        <v>4</v>
      </c>
      <c r="G6" s="2">
        <v>5</v>
      </c>
      <c r="H6" s="2">
        <v>5</v>
      </c>
      <c r="I6" s="2">
        <v>2</v>
      </c>
      <c r="J6" s="1"/>
      <c r="K6" s="1"/>
      <c r="L6" s="2">
        <v>41</v>
      </c>
      <c r="M6" s="2">
        <v>51</v>
      </c>
      <c r="N6" s="2">
        <v>1</v>
      </c>
      <c r="O6" s="2">
        <v>1</v>
      </c>
      <c r="P6" s="2">
        <v>2</v>
      </c>
      <c r="Q6" s="2">
        <v>9</v>
      </c>
      <c r="R6" s="2">
        <v>35</v>
      </c>
      <c r="S6" s="2">
        <v>37</v>
      </c>
      <c r="T6" s="2">
        <v>3</v>
      </c>
      <c r="U6" s="2">
        <v>4</v>
      </c>
      <c r="V6" s="4"/>
      <c r="W6" s="1"/>
      <c r="X6" s="4"/>
      <c r="Y6" s="1"/>
      <c r="Z6" s="4"/>
      <c r="AA6" s="1"/>
      <c r="AB6" s="4"/>
      <c r="AC6" s="1"/>
      <c r="AD6" s="4"/>
      <c r="AE6" s="1"/>
      <c r="AF6" s="4"/>
      <c r="AG6" s="1"/>
      <c r="AH6" s="4"/>
      <c r="AI6" s="1"/>
      <c r="AJ6" s="4"/>
      <c r="AK6" s="1"/>
      <c r="AL6" s="1"/>
      <c r="AM6" s="1"/>
      <c r="AN6" s="2">
        <v>7.68</v>
      </c>
      <c r="AO6" s="2">
        <v>8.31</v>
      </c>
      <c r="AP6" s="2">
        <v>7.5</v>
      </c>
      <c r="AQ6" s="2">
        <v>8.41</v>
      </c>
      <c r="AR6" s="2">
        <v>5.53</v>
      </c>
      <c r="AS6" s="2">
        <v>6.41</v>
      </c>
      <c r="AT6">
        <f t="shared" si="0"/>
        <v>-0.17999999999999972</v>
      </c>
      <c r="AU6">
        <f t="shared" si="1"/>
        <v>9.9999999999999645E-2</v>
      </c>
      <c r="AV6" s="2">
        <v>10</v>
      </c>
      <c r="AW6" s="2">
        <v>9</v>
      </c>
      <c r="AX6" s="2">
        <v>2</v>
      </c>
      <c r="AY6" s="2">
        <v>0</v>
      </c>
      <c r="AZ6" s="2">
        <v>3</v>
      </c>
      <c r="BA6" s="2">
        <v>1</v>
      </c>
      <c r="BB6" s="2">
        <v>1</v>
      </c>
      <c r="BC6" s="2">
        <v>1</v>
      </c>
      <c r="BD6" s="2">
        <v>4</v>
      </c>
      <c r="BE6" s="2">
        <v>4</v>
      </c>
      <c r="BF6" s="2">
        <v>0</v>
      </c>
      <c r="BG6" s="2">
        <v>0</v>
      </c>
      <c r="BH6" s="2">
        <v>0</v>
      </c>
      <c r="BI6" s="2">
        <v>1</v>
      </c>
      <c r="BJ6" s="2">
        <v>0</v>
      </c>
      <c r="BK6" s="2">
        <v>0</v>
      </c>
      <c r="BL6" s="2">
        <v>0</v>
      </c>
      <c r="BM6" s="2">
        <v>2</v>
      </c>
      <c r="BN6" s="2">
        <v>0</v>
      </c>
      <c r="BO6" s="2">
        <v>2</v>
      </c>
      <c r="BP6" s="2">
        <v>0</v>
      </c>
      <c r="BQ6" s="2">
        <v>2</v>
      </c>
      <c r="BR6" s="2">
        <v>0</v>
      </c>
      <c r="BS6" s="2">
        <v>0</v>
      </c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2">
        <v>12</v>
      </c>
      <c r="CU6" s="2">
        <v>14</v>
      </c>
      <c r="CV6" s="2">
        <v>0</v>
      </c>
      <c r="CW6" s="2">
        <v>1</v>
      </c>
      <c r="CX6" s="2">
        <v>2</v>
      </c>
      <c r="CY6" s="2">
        <v>1</v>
      </c>
      <c r="CZ6" s="2">
        <v>2</v>
      </c>
      <c r="DA6" s="2">
        <v>0</v>
      </c>
      <c r="DB6" s="2">
        <v>0</v>
      </c>
      <c r="DC6" s="2">
        <v>0</v>
      </c>
      <c r="DD6" s="2">
        <v>0</v>
      </c>
      <c r="DE6" s="2">
        <v>35</v>
      </c>
      <c r="DF6" s="2">
        <v>34</v>
      </c>
      <c r="DQ6">
        <v>6</v>
      </c>
      <c r="DR6" t="s">
        <v>9</v>
      </c>
    </row>
    <row r="7" spans="1:122" s="31" customFormat="1" ht="16" customHeight="1" x14ac:dyDescent="0.2">
      <c r="A7" s="29">
        <v>7</v>
      </c>
      <c r="B7" s="29">
        <v>2</v>
      </c>
      <c r="C7" s="29">
        <v>3</v>
      </c>
      <c r="D7" s="29">
        <v>26</v>
      </c>
      <c r="E7" s="29">
        <v>28</v>
      </c>
      <c r="F7" s="29">
        <v>4</v>
      </c>
      <c r="G7" s="29">
        <v>5</v>
      </c>
      <c r="H7" s="29">
        <v>8</v>
      </c>
      <c r="I7" s="29">
        <v>14</v>
      </c>
      <c r="J7" s="30"/>
      <c r="K7" s="30"/>
      <c r="L7" s="29">
        <v>77</v>
      </c>
      <c r="M7" s="29">
        <v>76</v>
      </c>
      <c r="N7" s="29">
        <v>20</v>
      </c>
      <c r="O7" s="29">
        <v>24</v>
      </c>
      <c r="P7" s="29">
        <v>16</v>
      </c>
      <c r="Q7" s="29">
        <v>16</v>
      </c>
      <c r="R7" s="29">
        <v>29</v>
      </c>
      <c r="S7" s="29">
        <v>27</v>
      </c>
      <c r="T7" s="29">
        <v>12</v>
      </c>
      <c r="U7" s="29">
        <v>9</v>
      </c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29">
        <v>23.5</v>
      </c>
      <c r="AO7" s="29">
        <v>16.899999999999999</v>
      </c>
      <c r="AP7" s="29">
        <v>40.909999999999997</v>
      </c>
      <c r="AQ7" s="29">
        <v>21.3</v>
      </c>
      <c r="AR7" s="29">
        <v>13.16</v>
      </c>
      <c r="AS7" s="29">
        <v>10.94</v>
      </c>
      <c r="AT7" s="31">
        <f t="shared" si="0"/>
        <v>17.409999999999997</v>
      </c>
      <c r="AU7" s="31">
        <f t="shared" si="1"/>
        <v>4.4000000000000021</v>
      </c>
      <c r="AV7" s="29">
        <v>44</v>
      </c>
      <c r="AW7" s="29">
        <v>49</v>
      </c>
      <c r="AX7" s="29">
        <v>21</v>
      </c>
      <c r="AY7" s="29">
        <v>21</v>
      </c>
      <c r="AZ7" s="29">
        <v>5</v>
      </c>
      <c r="BA7" s="29">
        <v>6</v>
      </c>
      <c r="BB7" s="29">
        <v>4</v>
      </c>
      <c r="BC7" s="29">
        <v>5</v>
      </c>
      <c r="BD7" s="29">
        <v>3</v>
      </c>
      <c r="BE7" s="29">
        <v>2</v>
      </c>
      <c r="BF7" s="29">
        <v>2</v>
      </c>
      <c r="BG7" s="29">
        <v>4</v>
      </c>
      <c r="BH7" s="29">
        <v>3</v>
      </c>
      <c r="BI7" s="29">
        <v>3</v>
      </c>
      <c r="BJ7" s="29">
        <v>3</v>
      </c>
      <c r="BK7" s="29">
        <v>3</v>
      </c>
      <c r="BL7" s="29">
        <v>3</v>
      </c>
      <c r="BM7" s="29">
        <v>5</v>
      </c>
      <c r="BN7" s="29">
        <v>6</v>
      </c>
      <c r="BO7" s="29">
        <v>6</v>
      </c>
      <c r="BP7" s="29">
        <v>2</v>
      </c>
      <c r="BQ7" s="29">
        <v>3</v>
      </c>
      <c r="BR7" s="29">
        <v>2</v>
      </c>
      <c r="BS7" s="29">
        <v>3</v>
      </c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29">
        <v>15</v>
      </c>
      <c r="CU7" s="29">
        <v>16</v>
      </c>
      <c r="CV7" s="29">
        <v>1</v>
      </c>
      <c r="CW7" s="29">
        <v>0</v>
      </c>
      <c r="CX7" s="29">
        <v>0</v>
      </c>
      <c r="CY7" s="29">
        <v>0</v>
      </c>
      <c r="CZ7" s="29">
        <v>0</v>
      </c>
      <c r="DA7" s="29">
        <v>0</v>
      </c>
      <c r="DB7" s="29">
        <v>0</v>
      </c>
      <c r="DC7" s="29">
        <v>0</v>
      </c>
      <c r="DD7" s="29">
        <v>0</v>
      </c>
      <c r="DE7" s="29">
        <v>31</v>
      </c>
      <c r="DF7" s="29">
        <v>32</v>
      </c>
      <c r="DQ7">
        <v>7</v>
      </c>
      <c r="DR7" t="s">
        <v>64</v>
      </c>
    </row>
    <row r="8" spans="1:122" s="31" customFormat="1" ht="16" customHeight="1" x14ac:dyDescent="0.2">
      <c r="A8" s="29">
        <v>8</v>
      </c>
      <c r="B8" s="29">
        <v>2</v>
      </c>
      <c r="C8" s="29">
        <v>3</v>
      </c>
      <c r="D8" s="29">
        <v>28</v>
      </c>
      <c r="E8" s="29">
        <v>27</v>
      </c>
      <c r="F8" s="29">
        <v>4</v>
      </c>
      <c r="G8" s="29">
        <v>5</v>
      </c>
      <c r="H8" s="29">
        <v>4</v>
      </c>
      <c r="I8" s="29">
        <v>5</v>
      </c>
      <c r="J8" s="30"/>
      <c r="K8" s="30"/>
      <c r="L8" s="29">
        <v>60</v>
      </c>
      <c r="M8" s="29">
        <v>61</v>
      </c>
      <c r="N8" s="29">
        <v>5</v>
      </c>
      <c r="O8" s="29">
        <v>5</v>
      </c>
      <c r="P8" s="29">
        <v>9</v>
      </c>
      <c r="Q8" s="29">
        <v>13</v>
      </c>
      <c r="R8" s="29">
        <v>46</v>
      </c>
      <c r="S8" s="29">
        <v>43</v>
      </c>
      <c r="T8" s="29">
        <v>0</v>
      </c>
      <c r="U8" s="29">
        <v>0</v>
      </c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29">
        <v>8</v>
      </c>
      <c r="AO8" s="29">
        <v>9.25</v>
      </c>
      <c r="AP8" s="29">
        <v>10.56</v>
      </c>
      <c r="AQ8" s="29">
        <v>11.19</v>
      </c>
      <c r="AR8" s="29">
        <v>7.16</v>
      </c>
      <c r="AS8" s="29">
        <v>8.09</v>
      </c>
      <c r="AT8" s="31">
        <f t="shared" si="0"/>
        <v>2.5600000000000005</v>
      </c>
      <c r="AU8" s="31">
        <f t="shared" si="1"/>
        <v>1.9399999999999995</v>
      </c>
      <c r="AV8" s="29">
        <v>16</v>
      </c>
      <c r="AW8" s="29">
        <v>13</v>
      </c>
      <c r="AX8" s="29">
        <v>3</v>
      </c>
      <c r="AY8" s="29">
        <v>2</v>
      </c>
      <c r="AZ8" s="29">
        <v>9</v>
      </c>
      <c r="BA8" s="29">
        <v>5</v>
      </c>
      <c r="BB8" s="29">
        <v>0</v>
      </c>
      <c r="BC8" s="29">
        <v>1</v>
      </c>
      <c r="BD8" s="29">
        <v>0</v>
      </c>
      <c r="BE8" s="29">
        <v>0</v>
      </c>
      <c r="BF8" s="29">
        <v>0</v>
      </c>
      <c r="BG8" s="29">
        <v>0</v>
      </c>
      <c r="BH8" s="29">
        <v>1</v>
      </c>
      <c r="BI8" s="29">
        <v>2</v>
      </c>
      <c r="BJ8" s="29">
        <v>3</v>
      </c>
      <c r="BK8" s="29">
        <v>2</v>
      </c>
      <c r="BL8" s="29">
        <v>0</v>
      </c>
      <c r="BM8" s="29">
        <v>1</v>
      </c>
      <c r="BN8" s="29">
        <v>2</v>
      </c>
      <c r="BO8" s="29">
        <v>2</v>
      </c>
      <c r="BP8" s="29">
        <v>2</v>
      </c>
      <c r="BQ8" s="29">
        <v>2</v>
      </c>
      <c r="BR8" s="29">
        <v>0</v>
      </c>
      <c r="BS8" s="29">
        <v>0</v>
      </c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29">
        <v>11</v>
      </c>
      <c r="CU8" s="29">
        <v>8</v>
      </c>
      <c r="CV8" s="29">
        <v>3</v>
      </c>
      <c r="CW8" s="29">
        <v>5</v>
      </c>
      <c r="CX8" s="29">
        <v>1</v>
      </c>
      <c r="CY8" s="29">
        <v>2</v>
      </c>
      <c r="CZ8" s="29">
        <v>1</v>
      </c>
      <c r="DA8" s="29">
        <v>1</v>
      </c>
      <c r="DB8" s="29">
        <v>0</v>
      </c>
      <c r="DC8" s="29">
        <v>0</v>
      </c>
      <c r="DD8" s="29">
        <v>0</v>
      </c>
      <c r="DE8" s="29">
        <v>24</v>
      </c>
      <c r="DF8" s="29">
        <v>24.5</v>
      </c>
      <c r="DQ8">
        <v>8</v>
      </c>
      <c r="DR8" t="s">
        <v>10</v>
      </c>
    </row>
    <row r="9" spans="1:122" ht="16" customHeight="1" x14ac:dyDescent="0.2">
      <c r="A9" s="2">
        <v>14</v>
      </c>
      <c r="B9" s="2">
        <v>2</v>
      </c>
      <c r="C9" s="2">
        <v>2</v>
      </c>
      <c r="D9" s="2">
        <v>27</v>
      </c>
      <c r="E9" s="2">
        <v>27</v>
      </c>
      <c r="F9" s="2">
        <v>4</v>
      </c>
      <c r="G9" s="2">
        <v>4</v>
      </c>
      <c r="H9" s="2">
        <v>7</v>
      </c>
      <c r="I9" s="2">
        <v>2</v>
      </c>
      <c r="J9" s="1"/>
      <c r="K9" s="1"/>
      <c r="L9" s="2">
        <v>54</v>
      </c>
      <c r="M9" s="2">
        <v>30</v>
      </c>
      <c r="N9" s="2">
        <v>16</v>
      </c>
      <c r="O9" s="2">
        <v>9</v>
      </c>
      <c r="P9" s="2">
        <v>12</v>
      </c>
      <c r="Q9" s="2">
        <v>6</v>
      </c>
      <c r="R9" s="2">
        <v>26</v>
      </c>
      <c r="S9" s="2">
        <v>14</v>
      </c>
      <c r="T9" s="2">
        <v>0</v>
      </c>
      <c r="U9" s="2">
        <v>1</v>
      </c>
      <c r="V9" s="2">
        <v>36</v>
      </c>
      <c r="W9" s="2">
        <v>27</v>
      </c>
      <c r="X9" s="2">
        <v>17</v>
      </c>
      <c r="Y9" s="2">
        <v>12</v>
      </c>
      <c r="Z9" s="2">
        <v>17</v>
      </c>
      <c r="AA9" s="2">
        <v>13</v>
      </c>
      <c r="AB9" s="2">
        <v>2</v>
      </c>
      <c r="AC9" s="2">
        <v>2</v>
      </c>
      <c r="AD9" s="2">
        <v>34</v>
      </c>
      <c r="AE9" s="2">
        <v>32</v>
      </c>
      <c r="AF9" s="2">
        <v>35</v>
      </c>
      <c r="AG9" s="2">
        <v>30</v>
      </c>
      <c r="AH9" s="2">
        <v>18</v>
      </c>
      <c r="AI9" s="2">
        <v>16</v>
      </c>
      <c r="AJ9" s="2">
        <v>14</v>
      </c>
      <c r="AK9" s="2">
        <v>16</v>
      </c>
      <c r="AL9" s="2">
        <v>16</v>
      </c>
      <c r="AM9" s="2">
        <v>17</v>
      </c>
      <c r="AN9" s="2">
        <v>9.73</v>
      </c>
      <c r="AO9" s="2">
        <v>10.66</v>
      </c>
      <c r="AP9" s="2">
        <v>9.68</v>
      </c>
      <c r="AQ9" s="2">
        <v>10.92</v>
      </c>
      <c r="AR9" s="2">
        <v>9.24</v>
      </c>
      <c r="AS9" s="2">
        <v>9.01</v>
      </c>
      <c r="AT9">
        <f t="shared" si="0"/>
        <v>-5.0000000000000711E-2</v>
      </c>
      <c r="AU9">
        <f t="shared" si="1"/>
        <v>0.25999999999999979</v>
      </c>
      <c r="AV9" s="2">
        <v>27</v>
      </c>
      <c r="AW9" s="2">
        <v>20</v>
      </c>
      <c r="AX9" s="2">
        <v>3</v>
      </c>
      <c r="AY9" s="2">
        <v>3</v>
      </c>
      <c r="AZ9" s="2">
        <v>5</v>
      </c>
      <c r="BA9" s="2">
        <v>3</v>
      </c>
      <c r="BB9" s="2">
        <v>5</v>
      </c>
      <c r="BC9" s="2">
        <v>6</v>
      </c>
      <c r="BD9" s="2">
        <v>0</v>
      </c>
      <c r="BE9" s="2">
        <v>0</v>
      </c>
      <c r="BF9" s="2">
        <v>0</v>
      </c>
      <c r="BG9" s="2">
        <v>2</v>
      </c>
      <c r="BH9" s="2">
        <v>6</v>
      </c>
      <c r="BI9" s="2">
        <v>3</v>
      </c>
      <c r="BJ9" s="2">
        <v>2</v>
      </c>
      <c r="BK9" s="2">
        <v>1</v>
      </c>
      <c r="BL9" s="2">
        <v>6</v>
      </c>
      <c r="BM9" s="2">
        <v>2</v>
      </c>
      <c r="BN9" s="2">
        <v>5</v>
      </c>
      <c r="BO9" s="2">
        <v>0</v>
      </c>
      <c r="BP9" s="2">
        <v>3</v>
      </c>
      <c r="BQ9" s="2">
        <v>0</v>
      </c>
      <c r="BR9" s="2">
        <v>2</v>
      </c>
      <c r="BS9" s="2">
        <v>0</v>
      </c>
      <c r="BT9" s="1"/>
      <c r="BU9" s="1"/>
      <c r="BV9" s="1"/>
      <c r="BW9" s="1"/>
      <c r="BX9" s="1"/>
      <c r="BY9" s="1"/>
      <c r="BZ9" s="1"/>
      <c r="CA9" s="1"/>
      <c r="CB9" s="1"/>
      <c r="CC9" s="1"/>
      <c r="CD9" s="2">
        <v>112</v>
      </c>
      <c r="CE9" s="2">
        <v>138</v>
      </c>
      <c r="CF9" s="2">
        <v>200</v>
      </c>
      <c r="CG9" s="2">
        <v>105</v>
      </c>
      <c r="CH9" s="5">
        <v>1570.9565217391305</v>
      </c>
      <c r="CI9" s="5">
        <v>1470.3333333333333</v>
      </c>
      <c r="CJ9" s="5">
        <v>1170.4000000000001</v>
      </c>
      <c r="CK9" s="5">
        <v>1062.5555555555557</v>
      </c>
      <c r="CL9" s="5">
        <v>1137.8333333333333</v>
      </c>
      <c r="CM9" s="5">
        <v>970.27272727272725</v>
      </c>
      <c r="CN9" s="2">
        <v>5</v>
      </c>
      <c r="CO9" s="2">
        <v>6</v>
      </c>
      <c r="CP9" s="11">
        <v>1358.4166666666667</v>
      </c>
      <c r="CQ9" s="12">
        <v>1251.48</v>
      </c>
      <c r="CR9" s="2">
        <v>447.74</v>
      </c>
      <c r="CS9" s="2">
        <v>445.28</v>
      </c>
      <c r="CT9" s="2">
        <v>15</v>
      </c>
      <c r="CU9" s="2">
        <v>12</v>
      </c>
      <c r="CV9" s="2">
        <v>0</v>
      </c>
      <c r="CW9" s="2">
        <v>2</v>
      </c>
      <c r="CX9" s="2">
        <v>1</v>
      </c>
      <c r="CY9" s="2">
        <v>1</v>
      </c>
      <c r="CZ9" s="2">
        <v>0</v>
      </c>
      <c r="DA9" s="2">
        <v>1</v>
      </c>
      <c r="DB9" s="2">
        <v>0</v>
      </c>
      <c r="DC9" s="2">
        <v>0</v>
      </c>
      <c r="DD9" s="2">
        <v>0</v>
      </c>
      <c r="DE9" s="2">
        <v>18</v>
      </c>
      <c r="DF9" s="2">
        <v>16</v>
      </c>
      <c r="DQ9">
        <v>9</v>
      </c>
      <c r="DR9" t="s">
        <v>65</v>
      </c>
    </row>
    <row r="10" spans="1:122" s="31" customFormat="1" ht="16" customHeight="1" x14ac:dyDescent="0.2">
      <c r="A10" s="29">
        <v>15</v>
      </c>
      <c r="B10" s="29">
        <v>2</v>
      </c>
      <c r="C10" s="29">
        <v>3</v>
      </c>
      <c r="D10" s="29">
        <v>27</v>
      </c>
      <c r="E10" s="29">
        <v>25</v>
      </c>
      <c r="F10" s="29">
        <v>3</v>
      </c>
      <c r="G10" s="29">
        <v>4</v>
      </c>
      <c r="H10" s="29">
        <v>20</v>
      </c>
      <c r="I10" s="29">
        <v>17</v>
      </c>
      <c r="J10" s="30"/>
      <c r="K10" s="30"/>
      <c r="L10" s="29">
        <v>97</v>
      </c>
      <c r="M10" s="29">
        <v>79</v>
      </c>
      <c r="N10" s="29">
        <v>19</v>
      </c>
      <c r="O10" s="29">
        <v>16</v>
      </c>
      <c r="P10" s="29">
        <v>22</v>
      </c>
      <c r="Q10" s="29">
        <v>22</v>
      </c>
      <c r="R10" s="29">
        <v>49</v>
      </c>
      <c r="S10" s="29">
        <v>34</v>
      </c>
      <c r="T10" s="29">
        <v>7</v>
      </c>
      <c r="U10" s="29">
        <v>7</v>
      </c>
      <c r="V10" s="29">
        <v>7</v>
      </c>
      <c r="W10" s="29">
        <v>26</v>
      </c>
      <c r="X10" s="29">
        <v>4</v>
      </c>
      <c r="Y10" s="29">
        <v>13</v>
      </c>
      <c r="Z10" s="29">
        <v>1</v>
      </c>
      <c r="AA10" s="29">
        <v>11</v>
      </c>
      <c r="AB10" s="29">
        <v>2</v>
      </c>
      <c r="AC10" s="29">
        <v>2</v>
      </c>
      <c r="AD10" s="29">
        <v>28</v>
      </c>
      <c r="AE10" s="29">
        <v>31</v>
      </c>
      <c r="AF10" s="29">
        <v>36</v>
      </c>
      <c r="AG10" s="29">
        <v>36</v>
      </c>
      <c r="AH10" s="29">
        <v>20</v>
      </c>
      <c r="AI10" s="29">
        <v>18</v>
      </c>
      <c r="AJ10" s="29">
        <v>20</v>
      </c>
      <c r="AK10" s="29">
        <v>20</v>
      </c>
      <c r="AL10" s="29">
        <v>17</v>
      </c>
      <c r="AM10" s="29">
        <v>20</v>
      </c>
      <c r="AN10" s="29">
        <v>12.01</v>
      </c>
      <c r="AO10" s="29">
        <v>12.15</v>
      </c>
      <c r="AP10" s="29">
        <v>14.9</v>
      </c>
      <c r="AQ10" s="29">
        <v>12.45</v>
      </c>
      <c r="AR10" s="32"/>
      <c r="AS10" s="29">
        <v>8.34</v>
      </c>
      <c r="AT10" s="31">
        <f t="shared" si="0"/>
        <v>2.8900000000000006</v>
      </c>
      <c r="AU10" s="31">
        <f t="shared" si="1"/>
        <v>0.29999999999999893</v>
      </c>
      <c r="AV10" s="29">
        <v>55</v>
      </c>
      <c r="AW10" s="29">
        <v>40</v>
      </c>
      <c r="AX10" s="29">
        <v>12</v>
      </c>
      <c r="AY10" s="29">
        <v>10</v>
      </c>
      <c r="AZ10" s="29">
        <v>5</v>
      </c>
      <c r="BA10" s="29">
        <v>2</v>
      </c>
      <c r="BB10" s="29">
        <v>12</v>
      </c>
      <c r="BC10" s="29">
        <v>9</v>
      </c>
      <c r="BD10" s="29">
        <v>6</v>
      </c>
      <c r="BE10" s="29">
        <v>4</v>
      </c>
      <c r="BF10" s="29">
        <v>2</v>
      </c>
      <c r="BG10" s="29">
        <v>2</v>
      </c>
      <c r="BH10" s="29">
        <v>5</v>
      </c>
      <c r="BI10" s="29">
        <v>4</v>
      </c>
      <c r="BJ10" s="29">
        <v>5</v>
      </c>
      <c r="BK10" s="29">
        <v>4</v>
      </c>
      <c r="BL10" s="29">
        <v>8</v>
      </c>
      <c r="BM10" s="29">
        <v>5</v>
      </c>
      <c r="BN10" s="29">
        <v>17</v>
      </c>
      <c r="BO10" s="29">
        <v>6</v>
      </c>
      <c r="BP10" s="29">
        <v>3</v>
      </c>
      <c r="BQ10" s="29">
        <v>2</v>
      </c>
      <c r="BR10" s="29">
        <v>13</v>
      </c>
      <c r="BS10" s="29">
        <v>3</v>
      </c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29">
        <v>128.69999999999999</v>
      </c>
      <c r="CE10" s="29">
        <v>115</v>
      </c>
      <c r="CF10" s="29">
        <v>141.30000000000001</v>
      </c>
      <c r="CG10" s="29">
        <v>107</v>
      </c>
      <c r="CH10" s="33">
        <v>1175.409090909091</v>
      </c>
      <c r="CI10" s="33">
        <v>1283.9166666666667</v>
      </c>
      <c r="CJ10" s="33">
        <v>1268.9166666666667</v>
      </c>
      <c r="CK10" s="33">
        <v>1005.5</v>
      </c>
      <c r="CL10" s="33">
        <v>1008.1</v>
      </c>
      <c r="CM10" s="33">
        <v>1142</v>
      </c>
      <c r="CN10" s="29">
        <v>6</v>
      </c>
      <c r="CO10" s="29">
        <v>7</v>
      </c>
      <c r="CP10" s="34">
        <v>1361.0769230769231</v>
      </c>
      <c r="CQ10" s="35">
        <v>1348.2083333333333</v>
      </c>
      <c r="CR10" s="36"/>
      <c r="CS10" s="29">
        <v>460.86</v>
      </c>
      <c r="CT10" s="29">
        <v>4</v>
      </c>
      <c r="CU10" s="29">
        <v>9</v>
      </c>
      <c r="CV10" s="29">
        <v>10</v>
      </c>
      <c r="CW10" s="29">
        <v>1</v>
      </c>
      <c r="CX10" s="29">
        <v>1</v>
      </c>
      <c r="CY10" s="29">
        <v>4</v>
      </c>
      <c r="CZ10" s="29">
        <v>1</v>
      </c>
      <c r="DA10" s="29">
        <v>2</v>
      </c>
      <c r="DB10" s="29">
        <v>0</v>
      </c>
      <c r="DC10" s="29">
        <v>0</v>
      </c>
      <c r="DD10" s="29">
        <v>0</v>
      </c>
      <c r="DE10" s="29">
        <v>19</v>
      </c>
      <c r="DF10" s="29">
        <v>17.5</v>
      </c>
      <c r="DQ10">
        <v>10</v>
      </c>
      <c r="DR10" t="s">
        <v>11</v>
      </c>
    </row>
    <row r="11" spans="1:122" ht="16" customHeight="1" x14ac:dyDescent="0.2">
      <c r="A11" s="2">
        <v>16</v>
      </c>
      <c r="B11" s="2">
        <v>2</v>
      </c>
      <c r="C11" s="2">
        <v>2</v>
      </c>
      <c r="D11" s="2">
        <v>26</v>
      </c>
      <c r="E11" s="2">
        <v>28</v>
      </c>
      <c r="F11" s="2">
        <v>4</v>
      </c>
      <c r="G11" s="2">
        <v>5</v>
      </c>
      <c r="H11" s="2">
        <v>11</v>
      </c>
      <c r="I11" s="2">
        <v>6</v>
      </c>
      <c r="J11" s="1"/>
      <c r="K11" s="1"/>
      <c r="L11" s="2">
        <v>59</v>
      </c>
      <c r="M11" s="2">
        <v>37</v>
      </c>
      <c r="N11" s="2">
        <v>14</v>
      </c>
      <c r="O11" s="2">
        <v>8</v>
      </c>
      <c r="P11" s="2">
        <v>19</v>
      </c>
      <c r="Q11" s="2">
        <v>16</v>
      </c>
      <c r="R11" s="2">
        <v>26</v>
      </c>
      <c r="S11" s="2">
        <v>13</v>
      </c>
      <c r="T11" s="2">
        <v>0</v>
      </c>
      <c r="U11" s="2">
        <v>0</v>
      </c>
      <c r="V11" s="2">
        <v>34</v>
      </c>
      <c r="W11" s="2">
        <v>28</v>
      </c>
      <c r="X11" s="2">
        <v>19</v>
      </c>
      <c r="Y11" s="2">
        <v>9</v>
      </c>
      <c r="Z11" s="2">
        <v>11</v>
      </c>
      <c r="AA11" s="2">
        <v>18</v>
      </c>
      <c r="AB11" s="2">
        <v>4</v>
      </c>
      <c r="AC11" s="2">
        <v>1</v>
      </c>
      <c r="AD11" s="2">
        <v>27</v>
      </c>
      <c r="AE11" s="2">
        <v>29</v>
      </c>
      <c r="AF11" s="2">
        <v>34</v>
      </c>
      <c r="AG11" s="2">
        <v>23</v>
      </c>
      <c r="AH11" s="2">
        <v>14</v>
      </c>
      <c r="AI11" s="2">
        <v>12</v>
      </c>
      <c r="AJ11" s="2">
        <v>9</v>
      </c>
      <c r="AK11" s="2">
        <v>5</v>
      </c>
      <c r="AL11" s="2">
        <v>16</v>
      </c>
      <c r="AM11" s="2">
        <v>16</v>
      </c>
      <c r="AN11" s="2">
        <v>11.39</v>
      </c>
      <c r="AO11" s="2">
        <v>11.56</v>
      </c>
      <c r="AP11" s="2">
        <v>15.46</v>
      </c>
      <c r="AQ11" s="2">
        <v>16.04</v>
      </c>
      <c r="AR11" s="2">
        <v>8.1</v>
      </c>
      <c r="AS11" s="2">
        <v>10.09</v>
      </c>
      <c r="AT11">
        <f t="shared" si="0"/>
        <v>4.07</v>
      </c>
      <c r="AU11">
        <f t="shared" si="1"/>
        <v>4.4799999999999986</v>
      </c>
      <c r="AV11" s="2">
        <v>45</v>
      </c>
      <c r="AW11" s="3">
        <v>40</v>
      </c>
      <c r="AX11" s="2">
        <v>13</v>
      </c>
      <c r="AY11" s="3">
        <v>11</v>
      </c>
      <c r="AZ11" s="2">
        <v>13</v>
      </c>
      <c r="BA11" s="2">
        <v>11</v>
      </c>
      <c r="BB11" s="2">
        <v>3</v>
      </c>
      <c r="BC11" s="2">
        <v>2</v>
      </c>
      <c r="BD11" s="2">
        <v>5</v>
      </c>
      <c r="BE11" s="2">
        <v>3</v>
      </c>
      <c r="BF11" s="2">
        <v>1</v>
      </c>
      <c r="BG11" s="2">
        <v>3</v>
      </c>
      <c r="BH11" s="2">
        <v>1</v>
      </c>
      <c r="BI11" s="2">
        <v>5</v>
      </c>
      <c r="BJ11" s="2">
        <v>1</v>
      </c>
      <c r="BK11" s="2">
        <v>2</v>
      </c>
      <c r="BL11" s="2">
        <v>8</v>
      </c>
      <c r="BM11" s="2">
        <v>8</v>
      </c>
      <c r="BN11" s="2">
        <v>3</v>
      </c>
      <c r="BO11" s="2">
        <v>5</v>
      </c>
      <c r="BP11" s="2">
        <v>2</v>
      </c>
      <c r="BQ11" s="2">
        <v>1</v>
      </c>
      <c r="BR11" s="2">
        <v>0</v>
      </c>
      <c r="BS11" s="2">
        <v>4</v>
      </c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2">
        <v>127</v>
      </c>
      <c r="CE11" s="2">
        <v>103</v>
      </c>
      <c r="CF11" s="2">
        <v>128</v>
      </c>
      <c r="CG11" s="2">
        <v>130</v>
      </c>
      <c r="CH11" s="5">
        <v>1429.7370000000001</v>
      </c>
      <c r="CI11" s="5">
        <v>1824.087</v>
      </c>
      <c r="CJ11" s="5">
        <v>2116.9</v>
      </c>
      <c r="CK11" s="5">
        <v>1500.6364000000001</v>
      </c>
      <c r="CL11" s="5">
        <v>1483.6</v>
      </c>
      <c r="CM11" s="5">
        <v>1061.875</v>
      </c>
      <c r="CN11" s="2">
        <v>8</v>
      </c>
      <c r="CO11" s="2">
        <v>6</v>
      </c>
      <c r="CP11" s="12">
        <v>1399.1739130434783</v>
      </c>
      <c r="CQ11" s="12">
        <v>1490.2</v>
      </c>
      <c r="CR11" s="2">
        <v>412.42</v>
      </c>
      <c r="CS11" s="2">
        <v>412.28</v>
      </c>
      <c r="CT11" s="2">
        <v>16</v>
      </c>
      <c r="CU11" s="2">
        <v>16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15</v>
      </c>
      <c r="DF11" s="2">
        <v>34</v>
      </c>
      <c r="DQ11">
        <v>11</v>
      </c>
      <c r="DR11" t="s">
        <v>66</v>
      </c>
    </row>
    <row r="12" spans="1:122" ht="16" customHeight="1" x14ac:dyDescent="0.2">
      <c r="A12" s="2">
        <v>17</v>
      </c>
      <c r="B12" s="2">
        <v>2</v>
      </c>
      <c r="C12" s="2">
        <v>2</v>
      </c>
      <c r="D12" s="2">
        <v>27</v>
      </c>
      <c r="E12" s="2">
        <v>27</v>
      </c>
      <c r="F12" s="2">
        <v>5</v>
      </c>
      <c r="G12" s="2">
        <v>5</v>
      </c>
      <c r="H12" s="2">
        <v>7</v>
      </c>
      <c r="I12" s="2"/>
      <c r="J12" s="1"/>
      <c r="K12" s="1"/>
      <c r="L12" s="2">
        <v>70</v>
      </c>
      <c r="M12" s="2">
        <v>65</v>
      </c>
      <c r="N12" s="2">
        <v>5</v>
      </c>
      <c r="O12" s="2">
        <v>7</v>
      </c>
      <c r="P12" s="2">
        <v>15</v>
      </c>
      <c r="Q12" s="2">
        <v>15</v>
      </c>
      <c r="R12" s="2">
        <v>47</v>
      </c>
      <c r="S12" s="2">
        <v>40</v>
      </c>
      <c r="T12" s="2">
        <v>3</v>
      </c>
      <c r="U12" s="2">
        <v>3</v>
      </c>
      <c r="V12" s="2">
        <v>7</v>
      </c>
      <c r="W12" s="2">
        <v>8</v>
      </c>
      <c r="X12" s="2">
        <v>4</v>
      </c>
      <c r="Y12" s="2">
        <v>7</v>
      </c>
      <c r="Z12" s="2">
        <v>1</v>
      </c>
      <c r="AA12" s="2">
        <v>1</v>
      </c>
      <c r="AB12" s="2">
        <v>2</v>
      </c>
      <c r="AC12" s="2">
        <v>0</v>
      </c>
      <c r="AD12" s="2">
        <v>39</v>
      </c>
      <c r="AE12" s="2">
        <v>33</v>
      </c>
      <c r="AF12" s="2">
        <v>40</v>
      </c>
      <c r="AG12" s="2">
        <v>34</v>
      </c>
      <c r="AH12" s="2">
        <v>20</v>
      </c>
      <c r="AI12" s="2">
        <v>17</v>
      </c>
      <c r="AJ12" s="2">
        <v>20</v>
      </c>
      <c r="AK12" s="2">
        <v>19</v>
      </c>
      <c r="AL12" s="2">
        <v>20</v>
      </c>
      <c r="AM12" s="2">
        <v>19</v>
      </c>
      <c r="AN12" s="2">
        <v>10.220000000000001</v>
      </c>
      <c r="AO12" s="2">
        <v>12.135999999999999</v>
      </c>
      <c r="AP12" s="2">
        <v>13.99</v>
      </c>
      <c r="AQ12" s="2">
        <v>13.32</v>
      </c>
      <c r="AR12" s="2">
        <v>8.86</v>
      </c>
      <c r="AS12" s="2">
        <v>7.72</v>
      </c>
      <c r="AT12">
        <f t="shared" si="0"/>
        <v>3.7699999999999996</v>
      </c>
      <c r="AU12">
        <f t="shared" si="1"/>
        <v>1.1840000000000011</v>
      </c>
      <c r="AV12" s="2">
        <v>14</v>
      </c>
      <c r="AW12" s="2">
        <v>9</v>
      </c>
      <c r="AX12" s="2">
        <v>4</v>
      </c>
      <c r="AY12" s="2">
        <v>3</v>
      </c>
      <c r="AZ12" s="2">
        <v>3</v>
      </c>
      <c r="BA12" s="2">
        <v>4</v>
      </c>
      <c r="BB12" s="2">
        <v>2</v>
      </c>
      <c r="BC12" s="2">
        <v>0</v>
      </c>
      <c r="BD12" s="2">
        <v>1</v>
      </c>
      <c r="BE12" s="2">
        <v>1</v>
      </c>
      <c r="BF12" s="2">
        <v>0</v>
      </c>
      <c r="BG12" s="2">
        <v>0</v>
      </c>
      <c r="BH12" s="2">
        <v>2</v>
      </c>
      <c r="BI12" s="2">
        <v>0</v>
      </c>
      <c r="BJ12" s="2">
        <v>2</v>
      </c>
      <c r="BK12" s="2">
        <v>1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2">
        <v>129</v>
      </c>
      <c r="CE12" s="2">
        <v>134</v>
      </c>
      <c r="CF12" s="2">
        <v>220</v>
      </c>
      <c r="CG12" s="2">
        <v>227</v>
      </c>
      <c r="CH12" s="5">
        <v>1265.7391304347825</v>
      </c>
      <c r="CI12" s="5">
        <v>1424.04</v>
      </c>
      <c r="CJ12" s="5">
        <v>936</v>
      </c>
      <c r="CK12" s="5">
        <v>1057.385</v>
      </c>
      <c r="CL12" s="5">
        <v>1101.2307692307693</v>
      </c>
      <c r="CM12" s="5">
        <v>920.91669999999999</v>
      </c>
      <c r="CN12" s="2">
        <v>2</v>
      </c>
      <c r="CO12" s="2">
        <v>0</v>
      </c>
      <c r="CP12" s="12">
        <v>1142.5999999999999</v>
      </c>
      <c r="CQ12" s="11">
        <v>1177.8695652173913</v>
      </c>
      <c r="CR12" s="2">
        <v>374.38</v>
      </c>
      <c r="CS12" s="2">
        <v>395.58</v>
      </c>
      <c r="CT12" s="2">
        <v>15</v>
      </c>
      <c r="CU12" s="2">
        <v>9</v>
      </c>
      <c r="CV12" s="2">
        <v>1</v>
      </c>
      <c r="CW12" s="2">
        <v>5</v>
      </c>
      <c r="CX12" s="2">
        <v>0</v>
      </c>
      <c r="CY12" s="2">
        <v>2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34</v>
      </c>
      <c r="DF12" s="2">
        <v>33</v>
      </c>
      <c r="DQ12">
        <v>12</v>
      </c>
      <c r="DR12" t="s">
        <v>12</v>
      </c>
    </row>
    <row r="13" spans="1:122" ht="16" customHeight="1" x14ac:dyDescent="0.2">
      <c r="A13" s="2">
        <v>18</v>
      </c>
      <c r="B13" s="2">
        <v>3</v>
      </c>
      <c r="C13" s="2">
        <v>3</v>
      </c>
      <c r="D13" s="2">
        <v>23</v>
      </c>
      <c r="E13" s="2">
        <v>11</v>
      </c>
      <c r="F13" s="2">
        <v>2</v>
      </c>
      <c r="G13" s="2">
        <v>1</v>
      </c>
      <c r="H13" s="2">
        <v>12</v>
      </c>
      <c r="I13" s="2">
        <v>12</v>
      </c>
      <c r="J13" s="1"/>
      <c r="K13" s="1"/>
      <c r="L13" s="2">
        <v>81</v>
      </c>
      <c r="M13" s="2">
        <v>80</v>
      </c>
      <c r="N13" s="2">
        <v>14</v>
      </c>
      <c r="O13" s="2">
        <v>12</v>
      </c>
      <c r="P13" s="2">
        <v>12</v>
      </c>
      <c r="Q13" s="2">
        <v>15</v>
      </c>
      <c r="R13" s="2">
        <v>48</v>
      </c>
      <c r="S13" s="2">
        <v>49</v>
      </c>
      <c r="T13" s="2">
        <v>7</v>
      </c>
      <c r="U13" s="2">
        <v>4</v>
      </c>
      <c r="V13" s="3"/>
      <c r="W13" s="2">
        <v>24</v>
      </c>
      <c r="X13" s="3"/>
      <c r="Y13" s="2">
        <v>9</v>
      </c>
      <c r="Z13" s="2">
        <v>22</v>
      </c>
      <c r="AA13" s="2">
        <v>13</v>
      </c>
      <c r="AB13" s="2">
        <v>4</v>
      </c>
      <c r="AC13" s="2">
        <v>2</v>
      </c>
      <c r="AD13" s="2">
        <v>26</v>
      </c>
      <c r="AE13" s="2">
        <v>30</v>
      </c>
      <c r="AF13" s="2">
        <v>28</v>
      </c>
      <c r="AG13" s="2">
        <v>33</v>
      </c>
      <c r="AH13" s="2">
        <v>15</v>
      </c>
      <c r="AI13" s="2">
        <v>16</v>
      </c>
      <c r="AJ13" s="2">
        <v>13</v>
      </c>
      <c r="AK13" s="2">
        <v>8</v>
      </c>
      <c r="AL13" s="2">
        <v>15</v>
      </c>
      <c r="AM13" s="2">
        <v>13</v>
      </c>
      <c r="AN13" s="2">
        <v>14.5</v>
      </c>
      <c r="AO13" s="2">
        <v>14.19</v>
      </c>
      <c r="AP13" s="2">
        <v>20.37</v>
      </c>
      <c r="AQ13" s="2">
        <v>23.08</v>
      </c>
      <c r="AR13" s="2">
        <v>11.44</v>
      </c>
      <c r="AS13" s="2">
        <v>13.03</v>
      </c>
      <c r="AT13">
        <f t="shared" si="0"/>
        <v>5.870000000000001</v>
      </c>
      <c r="AU13">
        <f t="shared" si="1"/>
        <v>8.8899999999999988</v>
      </c>
      <c r="AV13" s="2">
        <v>56</v>
      </c>
      <c r="AW13" s="3"/>
      <c r="AX13" s="2">
        <v>4</v>
      </c>
      <c r="AY13" s="3"/>
      <c r="AZ13" s="2">
        <v>8</v>
      </c>
      <c r="BA13" s="3"/>
      <c r="BB13" s="2">
        <v>11</v>
      </c>
      <c r="BC13" s="3"/>
      <c r="BD13" s="2">
        <v>9</v>
      </c>
      <c r="BE13" s="3"/>
      <c r="BF13" s="2">
        <v>9</v>
      </c>
      <c r="BG13" s="3"/>
      <c r="BH13" s="2">
        <v>5</v>
      </c>
      <c r="BI13" s="3"/>
      <c r="BJ13" s="2">
        <v>4</v>
      </c>
      <c r="BK13" s="3"/>
      <c r="BL13" s="2">
        <v>6</v>
      </c>
      <c r="BM13" s="3"/>
      <c r="BN13" s="2">
        <v>5</v>
      </c>
      <c r="BO13" s="3"/>
      <c r="BP13" s="2">
        <v>3</v>
      </c>
      <c r="BQ13" s="3"/>
      <c r="BR13" s="2">
        <v>2</v>
      </c>
      <c r="BS13" s="3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2"/>
      <c r="CE13" s="2"/>
      <c r="CF13" s="2"/>
      <c r="CG13" s="2"/>
      <c r="CH13" s="9"/>
      <c r="CI13" s="18"/>
      <c r="CJ13" s="9"/>
      <c r="CK13" s="18"/>
      <c r="CL13" s="9"/>
      <c r="CM13" s="18"/>
      <c r="CN13" s="10"/>
      <c r="CO13" s="3"/>
      <c r="CP13" s="1"/>
      <c r="CQ13" s="14"/>
      <c r="CR13" s="15"/>
      <c r="CS13" s="3"/>
      <c r="CT13" s="2">
        <v>1</v>
      </c>
      <c r="CU13" s="2">
        <v>7</v>
      </c>
      <c r="CV13" s="2">
        <v>6</v>
      </c>
      <c r="CW13" s="2">
        <v>5</v>
      </c>
      <c r="CX13" s="2">
        <v>8</v>
      </c>
      <c r="CY13" s="2">
        <v>2</v>
      </c>
      <c r="CZ13" s="2">
        <v>1</v>
      </c>
      <c r="DA13" s="2">
        <v>2</v>
      </c>
      <c r="DB13" s="2">
        <v>0</v>
      </c>
      <c r="DC13" s="2">
        <v>0</v>
      </c>
      <c r="DD13" s="2">
        <v>0</v>
      </c>
      <c r="DE13" s="2">
        <v>5</v>
      </c>
      <c r="DF13" s="3"/>
      <c r="DQ13">
        <v>13</v>
      </c>
      <c r="DR13" t="s">
        <v>67</v>
      </c>
    </row>
    <row r="14" spans="1:122" ht="16" customHeight="1" x14ac:dyDescent="0.2">
      <c r="A14" s="2">
        <v>19</v>
      </c>
      <c r="B14" s="2">
        <v>2</v>
      </c>
      <c r="C14" s="2">
        <v>2</v>
      </c>
      <c r="D14" s="2">
        <v>30</v>
      </c>
      <c r="E14" s="2">
        <v>29</v>
      </c>
      <c r="F14" s="2">
        <v>5</v>
      </c>
      <c r="G14" s="2">
        <v>5</v>
      </c>
      <c r="H14" s="2">
        <v>10</v>
      </c>
      <c r="I14" s="2">
        <v>0</v>
      </c>
      <c r="J14" s="1"/>
      <c r="K14" s="1"/>
      <c r="L14" s="2">
        <v>41</v>
      </c>
      <c r="M14" s="2">
        <v>30</v>
      </c>
      <c r="N14" s="2">
        <v>8</v>
      </c>
      <c r="O14" s="2">
        <v>7</v>
      </c>
      <c r="P14" s="2">
        <v>6</v>
      </c>
      <c r="Q14" s="2">
        <v>2</v>
      </c>
      <c r="R14" s="2">
        <v>27</v>
      </c>
      <c r="S14" s="2">
        <v>21</v>
      </c>
      <c r="T14" s="2">
        <v>0</v>
      </c>
      <c r="U14" s="2">
        <v>0</v>
      </c>
      <c r="V14" s="2">
        <v>23</v>
      </c>
      <c r="W14" s="2">
        <v>23</v>
      </c>
      <c r="X14" s="2">
        <v>9</v>
      </c>
      <c r="Y14" s="2">
        <v>9</v>
      </c>
      <c r="Z14" s="2">
        <v>13</v>
      </c>
      <c r="AA14" s="2">
        <v>13</v>
      </c>
      <c r="AB14" s="2">
        <v>1</v>
      </c>
      <c r="AC14" s="2">
        <v>1</v>
      </c>
      <c r="AD14" s="2">
        <v>33</v>
      </c>
      <c r="AE14" s="2">
        <v>36</v>
      </c>
      <c r="AF14" s="2">
        <v>40</v>
      </c>
      <c r="AG14" s="2">
        <v>40</v>
      </c>
      <c r="AH14" s="2">
        <v>20</v>
      </c>
      <c r="AI14" s="2">
        <v>17</v>
      </c>
      <c r="AJ14" s="2">
        <v>19</v>
      </c>
      <c r="AK14" s="2">
        <v>19</v>
      </c>
      <c r="AL14" s="2">
        <v>16</v>
      </c>
      <c r="AM14" s="2">
        <v>20</v>
      </c>
      <c r="AN14" s="2">
        <v>11.8</v>
      </c>
      <c r="AO14" s="2">
        <v>10.51</v>
      </c>
      <c r="AP14" s="2">
        <v>15.14</v>
      </c>
      <c r="AQ14" s="2">
        <v>11.45</v>
      </c>
      <c r="AR14" s="2">
        <v>7.9</v>
      </c>
      <c r="AS14" s="2">
        <v>7.29</v>
      </c>
      <c r="AT14">
        <f t="shared" si="0"/>
        <v>3.34</v>
      </c>
      <c r="AU14">
        <f t="shared" si="1"/>
        <v>0.9399999999999995</v>
      </c>
      <c r="AV14" s="2">
        <v>24</v>
      </c>
      <c r="AW14" s="2">
        <v>10</v>
      </c>
      <c r="AX14" s="2">
        <v>5</v>
      </c>
      <c r="AY14" s="2">
        <v>0</v>
      </c>
      <c r="AZ14" s="2">
        <v>5</v>
      </c>
      <c r="BA14" s="2">
        <v>0</v>
      </c>
      <c r="BB14" s="2">
        <v>5</v>
      </c>
      <c r="BC14" s="2">
        <v>4</v>
      </c>
      <c r="BD14" s="2">
        <v>3</v>
      </c>
      <c r="BE14" s="2">
        <v>3</v>
      </c>
      <c r="BF14" s="2">
        <v>0</v>
      </c>
      <c r="BG14" s="2">
        <v>0</v>
      </c>
      <c r="BH14" s="2">
        <v>2</v>
      </c>
      <c r="BI14" s="2">
        <v>1</v>
      </c>
      <c r="BJ14" s="2">
        <v>3</v>
      </c>
      <c r="BK14" s="2">
        <v>1</v>
      </c>
      <c r="BL14" s="2">
        <v>1</v>
      </c>
      <c r="BM14" s="2">
        <v>1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2">
        <v>113</v>
      </c>
      <c r="CE14" s="2">
        <v>92.2</v>
      </c>
      <c r="CF14" s="2">
        <v>154</v>
      </c>
      <c r="CG14" s="2">
        <v>113.9</v>
      </c>
      <c r="CH14" s="8"/>
      <c r="CI14" s="5">
        <v>1102.96</v>
      </c>
      <c r="CJ14" s="8"/>
      <c r="CK14" s="5">
        <v>956.38459999999998</v>
      </c>
      <c r="CL14" s="8"/>
      <c r="CM14" s="5">
        <v>1095.7270000000001</v>
      </c>
      <c r="CN14" s="7"/>
      <c r="CO14" s="2">
        <v>1</v>
      </c>
      <c r="CP14" s="12">
        <v>1313.12</v>
      </c>
      <c r="CQ14" s="12">
        <v>1090.25</v>
      </c>
      <c r="CR14" s="2">
        <v>388.32650000000001</v>
      </c>
      <c r="CS14" s="2">
        <v>442.48</v>
      </c>
      <c r="CT14" s="2">
        <v>15</v>
      </c>
      <c r="CU14" s="2">
        <v>15</v>
      </c>
      <c r="CV14" s="2">
        <v>1</v>
      </c>
      <c r="CW14" s="2">
        <v>1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30</v>
      </c>
      <c r="DF14" s="2">
        <v>35</v>
      </c>
      <c r="DQ14">
        <v>14</v>
      </c>
      <c r="DR14" t="s">
        <v>13</v>
      </c>
    </row>
    <row r="15" spans="1:122" s="26" customFormat="1" ht="16" customHeight="1" x14ac:dyDescent="0.2">
      <c r="A15" s="24">
        <v>20</v>
      </c>
      <c r="B15" s="24">
        <v>3</v>
      </c>
      <c r="C15" s="24">
        <v>2</v>
      </c>
      <c r="D15" s="24">
        <v>26</v>
      </c>
      <c r="E15" s="24">
        <v>29</v>
      </c>
      <c r="F15" s="24">
        <v>4</v>
      </c>
      <c r="G15" s="24">
        <v>5</v>
      </c>
      <c r="H15" s="24">
        <v>5</v>
      </c>
      <c r="I15" s="24">
        <v>4</v>
      </c>
      <c r="J15" s="25"/>
      <c r="K15" s="25"/>
      <c r="L15" s="24">
        <v>65</v>
      </c>
      <c r="M15" s="24">
        <v>54</v>
      </c>
      <c r="N15" s="24">
        <v>3</v>
      </c>
      <c r="O15" s="24">
        <v>4</v>
      </c>
      <c r="P15" s="24">
        <v>10</v>
      </c>
      <c r="Q15" s="24">
        <v>4</v>
      </c>
      <c r="R15" s="24">
        <v>52</v>
      </c>
      <c r="S15" s="24">
        <v>46</v>
      </c>
      <c r="T15" s="24">
        <v>0</v>
      </c>
      <c r="U15" s="24">
        <v>0</v>
      </c>
      <c r="V15" s="24">
        <v>7</v>
      </c>
      <c r="W15" s="24">
        <v>13</v>
      </c>
      <c r="X15" s="24">
        <v>7</v>
      </c>
      <c r="Y15" s="24">
        <v>11</v>
      </c>
      <c r="Z15" s="24">
        <v>0</v>
      </c>
      <c r="AA15" s="24">
        <v>1</v>
      </c>
      <c r="AB15" s="24">
        <v>0</v>
      </c>
      <c r="AC15" s="24">
        <v>1</v>
      </c>
      <c r="AD15" s="24">
        <v>40</v>
      </c>
      <c r="AE15" s="24">
        <v>35</v>
      </c>
      <c r="AF15" s="24">
        <v>32</v>
      </c>
      <c r="AG15" s="24">
        <v>35</v>
      </c>
      <c r="AH15" s="24">
        <v>20</v>
      </c>
      <c r="AI15" s="24">
        <v>20</v>
      </c>
      <c r="AJ15" s="24">
        <v>18</v>
      </c>
      <c r="AK15" s="24">
        <v>19</v>
      </c>
      <c r="AL15" s="24">
        <v>20</v>
      </c>
      <c r="AM15" s="24">
        <v>20</v>
      </c>
      <c r="AN15" s="24">
        <v>12.3</v>
      </c>
      <c r="AO15" s="24">
        <v>11.11</v>
      </c>
      <c r="AP15" s="24">
        <v>13.12</v>
      </c>
      <c r="AQ15" s="24">
        <v>11.69</v>
      </c>
      <c r="AR15" s="24">
        <v>8.5399999999999991</v>
      </c>
      <c r="AS15" s="24">
        <v>9.19</v>
      </c>
      <c r="AT15" s="26">
        <f t="shared" si="0"/>
        <v>0.81999999999999851</v>
      </c>
      <c r="AU15" s="26">
        <f t="shared" si="1"/>
        <v>0.58000000000000007</v>
      </c>
      <c r="AV15" s="24">
        <v>11</v>
      </c>
      <c r="AW15" s="24">
        <v>19</v>
      </c>
      <c r="AX15" s="24">
        <v>1</v>
      </c>
      <c r="AY15" s="24">
        <v>1</v>
      </c>
      <c r="AZ15" s="24">
        <v>4</v>
      </c>
      <c r="BA15" s="24">
        <v>4</v>
      </c>
      <c r="BB15" s="24">
        <v>0</v>
      </c>
      <c r="BC15" s="24">
        <v>0</v>
      </c>
      <c r="BD15" s="24">
        <v>4</v>
      </c>
      <c r="BE15" s="24">
        <v>4</v>
      </c>
      <c r="BF15" s="24">
        <v>0</v>
      </c>
      <c r="BG15" s="24">
        <v>0</v>
      </c>
      <c r="BH15" s="24">
        <v>0</v>
      </c>
      <c r="BI15" s="24">
        <v>2</v>
      </c>
      <c r="BJ15" s="24">
        <v>2</v>
      </c>
      <c r="BK15" s="24">
        <v>2</v>
      </c>
      <c r="BL15" s="24">
        <v>0</v>
      </c>
      <c r="BM15" s="24">
        <v>6</v>
      </c>
      <c r="BN15" s="24">
        <v>1</v>
      </c>
      <c r="BO15" s="24">
        <v>1</v>
      </c>
      <c r="BP15" s="24">
        <v>1</v>
      </c>
      <c r="BQ15" s="24">
        <v>0</v>
      </c>
      <c r="BR15" s="24">
        <v>0</v>
      </c>
      <c r="BS15" s="24">
        <v>1</v>
      </c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4">
        <v>139</v>
      </c>
      <c r="CE15" s="24">
        <v>147</v>
      </c>
      <c r="CF15" s="24">
        <v>108</v>
      </c>
      <c r="CG15" s="24">
        <v>156</v>
      </c>
      <c r="CH15" s="27">
        <v>1393.64</v>
      </c>
      <c r="CI15" s="27">
        <v>1524.24</v>
      </c>
      <c r="CJ15" s="27">
        <v>1240.7</v>
      </c>
      <c r="CK15" s="27">
        <v>1055.7272727272727</v>
      </c>
      <c r="CL15" s="27">
        <v>1059.4000000000001</v>
      </c>
      <c r="CM15" s="27">
        <v>1054.1666666666667</v>
      </c>
      <c r="CN15" s="24">
        <v>5</v>
      </c>
      <c r="CO15" s="24">
        <v>2</v>
      </c>
      <c r="CP15" s="28">
        <v>1244.4000000000001</v>
      </c>
      <c r="CQ15" s="28">
        <v>1255.0384615384614</v>
      </c>
      <c r="CR15" s="24">
        <v>487.62</v>
      </c>
      <c r="CS15" s="24">
        <v>500.76</v>
      </c>
      <c r="CT15" s="24">
        <v>13</v>
      </c>
      <c r="CU15" s="24">
        <v>14</v>
      </c>
      <c r="CV15" s="24">
        <v>3</v>
      </c>
      <c r="CW15" s="24">
        <v>2</v>
      </c>
      <c r="CX15" s="24">
        <v>0</v>
      </c>
      <c r="CY15" s="24">
        <v>0</v>
      </c>
      <c r="CZ15" s="24">
        <v>0</v>
      </c>
      <c r="DA15" s="24">
        <v>0</v>
      </c>
      <c r="DB15" s="24">
        <v>0</v>
      </c>
      <c r="DC15" s="24">
        <v>0</v>
      </c>
      <c r="DD15" s="24">
        <v>0</v>
      </c>
      <c r="DE15" s="24">
        <v>8.5</v>
      </c>
      <c r="DF15" s="24">
        <v>28</v>
      </c>
      <c r="DQ15">
        <v>15</v>
      </c>
      <c r="DR15" t="s">
        <v>68</v>
      </c>
    </row>
    <row r="16" spans="1:122" ht="16" customHeight="1" x14ac:dyDescent="0.2">
      <c r="A16" s="2">
        <v>21</v>
      </c>
      <c r="B16" s="2">
        <v>3</v>
      </c>
      <c r="C16" s="2">
        <v>3</v>
      </c>
      <c r="D16" s="2">
        <v>26</v>
      </c>
      <c r="E16" s="2">
        <v>23</v>
      </c>
      <c r="F16" s="2">
        <v>4</v>
      </c>
      <c r="G16" s="2">
        <v>3</v>
      </c>
      <c r="H16" s="2">
        <v>18</v>
      </c>
      <c r="I16" s="2">
        <v>13</v>
      </c>
      <c r="J16" s="1"/>
      <c r="K16" s="1"/>
      <c r="L16" s="2">
        <v>84</v>
      </c>
      <c r="M16" s="2">
        <v>53</v>
      </c>
      <c r="N16" s="2">
        <v>29</v>
      </c>
      <c r="O16" s="2">
        <v>16</v>
      </c>
      <c r="P16" s="2">
        <v>18</v>
      </c>
      <c r="Q16" s="2">
        <v>7</v>
      </c>
      <c r="R16" s="2">
        <v>30</v>
      </c>
      <c r="S16" s="2">
        <v>26</v>
      </c>
      <c r="T16" s="2">
        <v>7</v>
      </c>
      <c r="U16" s="2">
        <v>4</v>
      </c>
      <c r="V16" s="2">
        <v>28</v>
      </c>
      <c r="W16" s="2">
        <v>44</v>
      </c>
      <c r="X16" s="2">
        <v>22</v>
      </c>
      <c r="Y16" s="2">
        <v>22</v>
      </c>
      <c r="Z16" s="2">
        <v>0</v>
      </c>
      <c r="AA16" s="2">
        <v>16</v>
      </c>
      <c r="AB16" s="2">
        <v>6</v>
      </c>
      <c r="AC16" s="2">
        <v>6</v>
      </c>
      <c r="AD16" s="2">
        <v>19</v>
      </c>
      <c r="AE16" s="2">
        <v>19</v>
      </c>
      <c r="AF16" s="2">
        <v>24</v>
      </c>
      <c r="AG16" s="2">
        <v>22</v>
      </c>
      <c r="AH16" s="2">
        <v>10</v>
      </c>
      <c r="AI16" s="2">
        <v>8</v>
      </c>
      <c r="AJ16" s="2">
        <v>12</v>
      </c>
      <c r="AK16" s="2">
        <v>9</v>
      </c>
      <c r="AL16" s="2">
        <v>12</v>
      </c>
      <c r="AM16" s="2">
        <v>8</v>
      </c>
      <c r="AN16" s="2">
        <v>14.81</v>
      </c>
      <c r="AO16" s="2">
        <v>13.02</v>
      </c>
      <c r="AP16" s="2">
        <v>15.23</v>
      </c>
      <c r="AQ16" s="2">
        <v>13.31</v>
      </c>
      <c r="AR16" s="2">
        <v>12.43</v>
      </c>
      <c r="AS16" s="2">
        <v>9.84</v>
      </c>
      <c r="AT16">
        <f t="shared" si="0"/>
        <v>0.41999999999999993</v>
      </c>
      <c r="AU16">
        <f t="shared" si="1"/>
        <v>0.29000000000000092</v>
      </c>
      <c r="AV16" s="2">
        <v>44</v>
      </c>
      <c r="AW16" s="2">
        <v>72</v>
      </c>
      <c r="AX16" s="2">
        <v>15</v>
      </c>
      <c r="AY16" s="2">
        <v>27</v>
      </c>
      <c r="AZ16" s="2">
        <v>8</v>
      </c>
      <c r="BA16" s="2">
        <v>12</v>
      </c>
      <c r="BB16" s="2">
        <v>13</v>
      </c>
      <c r="BC16" s="2">
        <v>13</v>
      </c>
      <c r="BD16" s="2">
        <v>4</v>
      </c>
      <c r="BE16" s="2">
        <v>8</v>
      </c>
      <c r="BF16" s="2">
        <v>2</v>
      </c>
      <c r="BG16" s="2">
        <v>4</v>
      </c>
      <c r="BH16" s="2">
        <v>0</v>
      </c>
      <c r="BI16" s="2">
        <v>5</v>
      </c>
      <c r="BJ16" s="2">
        <v>2</v>
      </c>
      <c r="BK16" s="2">
        <v>0</v>
      </c>
      <c r="BL16" s="2">
        <v>0</v>
      </c>
      <c r="BM16" s="2">
        <v>3</v>
      </c>
      <c r="BN16" s="2">
        <v>5</v>
      </c>
      <c r="BO16" s="2">
        <v>0</v>
      </c>
      <c r="BP16" s="2">
        <v>5</v>
      </c>
      <c r="BQ16" s="2">
        <v>0</v>
      </c>
      <c r="BR16" s="2">
        <v>0</v>
      </c>
      <c r="BS16" s="2">
        <v>0</v>
      </c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2">
        <v>125</v>
      </c>
      <c r="CE16" s="2">
        <v>128</v>
      </c>
      <c r="CF16" s="2">
        <v>134</v>
      </c>
      <c r="CG16" s="2">
        <v>151</v>
      </c>
      <c r="CH16" s="5">
        <v>1877.625</v>
      </c>
      <c r="CI16" s="5">
        <v>1900.047619047619</v>
      </c>
      <c r="CJ16" s="5">
        <v>753.84615384615404</v>
      </c>
      <c r="CK16" s="5">
        <v>884.72727272727275</v>
      </c>
      <c r="CL16" s="18"/>
      <c r="CM16" s="5">
        <v>1317</v>
      </c>
      <c r="CN16" s="2">
        <v>12</v>
      </c>
      <c r="CO16" s="2">
        <v>7</v>
      </c>
      <c r="CP16" s="12">
        <v>1364.84</v>
      </c>
      <c r="CQ16" s="12">
        <v>1235.2916666666667</v>
      </c>
      <c r="CR16" s="2">
        <v>466.76</v>
      </c>
      <c r="CS16" s="2">
        <v>474.42</v>
      </c>
      <c r="CT16" s="2">
        <v>12</v>
      </c>
      <c r="CU16" s="2">
        <v>13</v>
      </c>
      <c r="CV16" s="2">
        <v>2</v>
      </c>
      <c r="CW16" s="2">
        <v>2</v>
      </c>
      <c r="CX16" s="2">
        <v>0</v>
      </c>
      <c r="CY16" s="2">
        <v>0</v>
      </c>
      <c r="CZ16" s="2">
        <v>2</v>
      </c>
      <c r="DA16" s="2">
        <v>1</v>
      </c>
      <c r="DB16" s="2">
        <v>0</v>
      </c>
      <c r="DC16" s="2">
        <v>0</v>
      </c>
      <c r="DD16" s="2">
        <v>0</v>
      </c>
      <c r="DE16" s="2">
        <v>16</v>
      </c>
      <c r="DF16" s="2">
        <v>15</v>
      </c>
      <c r="DQ16">
        <v>16</v>
      </c>
      <c r="DR16" t="s">
        <v>14</v>
      </c>
    </row>
    <row r="17" spans="1:122" ht="16" customHeight="1" x14ac:dyDescent="0.2">
      <c r="A17" s="2">
        <v>22</v>
      </c>
      <c r="B17" s="2">
        <v>2</v>
      </c>
      <c r="C17" s="2">
        <v>2</v>
      </c>
      <c r="D17" s="2">
        <v>29</v>
      </c>
      <c r="E17" s="2">
        <v>28</v>
      </c>
      <c r="F17" s="2">
        <v>5</v>
      </c>
      <c r="G17" s="2">
        <v>5</v>
      </c>
      <c r="H17" s="2">
        <v>10</v>
      </c>
      <c r="I17" s="2">
        <v>5</v>
      </c>
      <c r="J17" s="1"/>
      <c r="K17" s="1"/>
      <c r="L17" s="2">
        <v>71</v>
      </c>
      <c r="M17" s="2">
        <v>60</v>
      </c>
      <c r="N17" s="2">
        <v>22</v>
      </c>
      <c r="O17" s="2">
        <v>16</v>
      </c>
      <c r="P17" s="2">
        <v>6</v>
      </c>
      <c r="Q17" s="2">
        <v>7</v>
      </c>
      <c r="R17" s="2">
        <v>31</v>
      </c>
      <c r="S17" s="2">
        <v>26</v>
      </c>
      <c r="T17" s="2">
        <v>12</v>
      </c>
      <c r="U17" s="2">
        <v>11</v>
      </c>
      <c r="V17" s="2">
        <v>46</v>
      </c>
      <c r="W17" s="2">
        <v>42</v>
      </c>
      <c r="X17" s="2">
        <v>22</v>
      </c>
      <c r="Y17" s="2">
        <v>20</v>
      </c>
      <c r="Z17" s="2">
        <v>20</v>
      </c>
      <c r="AA17" s="2">
        <v>18</v>
      </c>
      <c r="AB17" s="2">
        <v>4</v>
      </c>
      <c r="AC17" s="2">
        <v>4</v>
      </c>
      <c r="AD17" s="2">
        <v>27</v>
      </c>
      <c r="AE17" s="2">
        <v>26</v>
      </c>
      <c r="AF17" s="2">
        <v>31</v>
      </c>
      <c r="AG17" s="2">
        <v>26</v>
      </c>
      <c r="AH17" s="2">
        <v>16</v>
      </c>
      <c r="AI17" s="2">
        <v>14</v>
      </c>
      <c r="AJ17" s="2">
        <v>19</v>
      </c>
      <c r="AK17" s="2">
        <v>16</v>
      </c>
      <c r="AL17" s="2">
        <v>20</v>
      </c>
      <c r="AM17" s="2">
        <v>17</v>
      </c>
      <c r="AN17" s="2">
        <v>9.43</v>
      </c>
      <c r="AO17" s="2">
        <v>9.5500000000000007</v>
      </c>
      <c r="AP17" s="2">
        <v>10.63</v>
      </c>
      <c r="AQ17" s="2">
        <v>10.66</v>
      </c>
      <c r="AR17" s="2">
        <v>7.76</v>
      </c>
      <c r="AS17" s="2">
        <v>7.01</v>
      </c>
      <c r="AT17">
        <f t="shared" si="0"/>
        <v>1.2000000000000011</v>
      </c>
      <c r="AU17">
        <f t="shared" si="1"/>
        <v>1.1099999999999994</v>
      </c>
      <c r="AV17" s="2">
        <v>39</v>
      </c>
      <c r="AW17" s="2">
        <v>23</v>
      </c>
      <c r="AX17" s="2">
        <v>4</v>
      </c>
      <c r="AY17" s="2">
        <v>5</v>
      </c>
      <c r="AZ17" s="2">
        <v>2</v>
      </c>
      <c r="BA17" s="2">
        <v>0</v>
      </c>
      <c r="BB17" s="2">
        <v>10</v>
      </c>
      <c r="BC17" s="2">
        <v>3</v>
      </c>
      <c r="BD17" s="2">
        <v>4</v>
      </c>
      <c r="BE17" s="2">
        <v>2</v>
      </c>
      <c r="BF17" s="2">
        <v>3</v>
      </c>
      <c r="BG17" s="2">
        <v>0</v>
      </c>
      <c r="BH17" s="2">
        <v>8</v>
      </c>
      <c r="BI17" s="2">
        <v>5</v>
      </c>
      <c r="BJ17" s="2">
        <v>0</v>
      </c>
      <c r="BK17" s="2">
        <v>0</v>
      </c>
      <c r="BL17" s="2">
        <v>8</v>
      </c>
      <c r="BM17" s="2">
        <v>8</v>
      </c>
      <c r="BN17" s="2">
        <v>5</v>
      </c>
      <c r="BO17" s="2">
        <v>6</v>
      </c>
      <c r="BP17" s="2">
        <v>5</v>
      </c>
      <c r="BQ17" s="2">
        <v>3</v>
      </c>
      <c r="BR17" s="2">
        <v>0</v>
      </c>
      <c r="BS17" s="2">
        <v>3</v>
      </c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2">
        <v>129</v>
      </c>
      <c r="CE17" s="2">
        <v>82.7</v>
      </c>
      <c r="CF17" s="2">
        <v>152</v>
      </c>
      <c r="CG17" s="2">
        <v>106.8</v>
      </c>
      <c r="CH17" s="5">
        <v>1252.76</v>
      </c>
      <c r="CI17" s="5">
        <v>930.26919999999996</v>
      </c>
      <c r="CJ17" s="5">
        <v>1101.0830000000001</v>
      </c>
      <c r="CK17" s="5">
        <v>1028.25</v>
      </c>
      <c r="CL17" s="5">
        <v>1052.0830000000001</v>
      </c>
      <c r="CM17" s="5">
        <v>965.90909090909088</v>
      </c>
      <c r="CN17" s="2">
        <v>1</v>
      </c>
      <c r="CO17" s="2">
        <v>1</v>
      </c>
      <c r="CP17" s="12">
        <v>1218.24</v>
      </c>
      <c r="CQ17" s="12">
        <v>1010.04</v>
      </c>
      <c r="CR17" s="2">
        <v>410.68</v>
      </c>
      <c r="CS17" s="2">
        <v>345.34</v>
      </c>
      <c r="CT17" s="2">
        <v>12</v>
      </c>
      <c r="CU17" s="2">
        <v>15</v>
      </c>
      <c r="CV17" s="2">
        <v>2</v>
      </c>
      <c r="CW17" s="2">
        <v>0</v>
      </c>
      <c r="CX17" s="2">
        <v>2</v>
      </c>
      <c r="CY17" s="2">
        <v>0</v>
      </c>
      <c r="CZ17" s="2">
        <v>0</v>
      </c>
      <c r="DA17" s="2">
        <v>1</v>
      </c>
      <c r="DB17" s="2">
        <v>0</v>
      </c>
      <c r="DC17" s="2">
        <v>0</v>
      </c>
      <c r="DD17" s="2">
        <v>0</v>
      </c>
      <c r="DE17" s="2">
        <v>33</v>
      </c>
      <c r="DF17" s="2">
        <v>33</v>
      </c>
      <c r="DQ17">
        <v>17</v>
      </c>
      <c r="DR17" t="s">
        <v>69</v>
      </c>
    </row>
    <row r="18" spans="1:122" ht="16" customHeight="1" x14ac:dyDescent="0.2">
      <c r="A18" s="2">
        <v>23</v>
      </c>
      <c r="B18" s="2">
        <v>3</v>
      </c>
      <c r="C18" s="2">
        <v>3</v>
      </c>
      <c r="D18" s="2">
        <v>25</v>
      </c>
      <c r="E18" s="2">
        <v>25</v>
      </c>
      <c r="F18" s="2">
        <v>5</v>
      </c>
      <c r="G18" s="2">
        <v>5</v>
      </c>
      <c r="H18" s="2">
        <v>6</v>
      </c>
      <c r="I18" s="2">
        <v>23</v>
      </c>
      <c r="J18" s="1"/>
      <c r="K18" s="1"/>
      <c r="L18" s="2">
        <v>103</v>
      </c>
      <c r="M18" s="2">
        <v>114</v>
      </c>
      <c r="N18" s="2">
        <v>22</v>
      </c>
      <c r="O18" s="2">
        <v>26</v>
      </c>
      <c r="P18" s="2">
        <v>26</v>
      </c>
      <c r="Q18" s="2">
        <v>28</v>
      </c>
      <c r="R18" s="2">
        <v>41</v>
      </c>
      <c r="S18" s="2">
        <v>50</v>
      </c>
      <c r="T18" s="2">
        <v>14</v>
      </c>
      <c r="U18" s="2">
        <v>10</v>
      </c>
      <c r="V18" s="2">
        <v>55</v>
      </c>
      <c r="W18" s="2">
        <v>54</v>
      </c>
      <c r="X18" s="2">
        <v>28</v>
      </c>
      <c r="Y18" s="2">
        <v>26</v>
      </c>
      <c r="Z18" s="2">
        <v>20</v>
      </c>
      <c r="AA18" s="2">
        <v>21</v>
      </c>
      <c r="AB18" s="2">
        <v>7</v>
      </c>
      <c r="AC18" s="2">
        <v>7</v>
      </c>
      <c r="AD18" s="2">
        <v>21</v>
      </c>
      <c r="AE18" s="2">
        <v>26</v>
      </c>
      <c r="AF18" s="2">
        <v>23</v>
      </c>
      <c r="AG18" s="2">
        <v>26</v>
      </c>
      <c r="AH18" s="2">
        <v>12</v>
      </c>
      <c r="AI18" s="2">
        <v>9</v>
      </c>
      <c r="AJ18" s="2">
        <v>15</v>
      </c>
      <c r="AK18" s="2">
        <v>14</v>
      </c>
      <c r="AL18" s="2">
        <v>9</v>
      </c>
      <c r="AM18" s="2">
        <v>9</v>
      </c>
      <c r="AN18" s="2">
        <v>12.2</v>
      </c>
      <c r="AO18" s="2">
        <v>11.67</v>
      </c>
      <c r="AP18" s="2">
        <v>14.59</v>
      </c>
      <c r="AQ18" s="2">
        <v>15.41</v>
      </c>
      <c r="AR18" s="2">
        <v>7.99</v>
      </c>
      <c r="AS18" s="2">
        <v>8.64</v>
      </c>
      <c r="AT18">
        <f t="shared" si="0"/>
        <v>2.3900000000000006</v>
      </c>
      <c r="AU18">
        <f t="shared" si="1"/>
        <v>3.74</v>
      </c>
      <c r="AV18" s="2">
        <v>98</v>
      </c>
      <c r="AW18" s="2">
        <v>83</v>
      </c>
      <c r="AX18" s="2">
        <v>30</v>
      </c>
      <c r="AY18" s="2">
        <v>32</v>
      </c>
      <c r="AZ18" s="2">
        <v>13</v>
      </c>
      <c r="BA18" s="2">
        <v>10</v>
      </c>
      <c r="BB18" s="2">
        <v>16</v>
      </c>
      <c r="BC18" s="2">
        <v>10</v>
      </c>
      <c r="BD18" s="2">
        <v>11</v>
      </c>
      <c r="BE18" s="2">
        <v>6</v>
      </c>
      <c r="BF18" s="2">
        <v>6</v>
      </c>
      <c r="BG18" s="2">
        <v>4</v>
      </c>
      <c r="BH18" s="2">
        <v>8</v>
      </c>
      <c r="BI18" s="2">
        <v>8</v>
      </c>
      <c r="BJ18" s="2">
        <v>5</v>
      </c>
      <c r="BK18" s="2">
        <v>4</v>
      </c>
      <c r="BL18" s="2">
        <v>9</v>
      </c>
      <c r="BM18" s="2">
        <v>9</v>
      </c>
      <c r="BN18" s="2">
        <v>4</v>
      </c>
      <c r="BO18" s="3"/>
      <c r="BP18" s="2">
        <v>3</v>
      </c>
      <c r="BQ18" s="3"/>
      <c r="BR18" s="2">
        <v>1</v>
      </c>
      <c r="BS18" s="3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2">
        <v>153</v>
      </c>
      <c r="CE18" s="2">
        <v>137.6</v>
      </c>
      <c r="CF18" s="2">
        <v>133</v>
      </c>
      <c r="CG18" s="2">
        <v>124.1</v>
      </c>
      <c r="CH18" s="5">
        <v>1314.875</v>
      </c>
      <c r="CI18" s="9"/>
      <c r="CJ18" s="5">
        <v>1035.909090909091</v>
      </c>
      <c r="CK18" s="9"/>
      <c r="CL18" s="5">
        <v>864.75</v>
      </c>
      <c r="CM18" s="9"/>
      <c r="CN18" s="2">
        <v>3</v>
      </c>
      <c r="CO18" s="10"/>
      <c r="CP18" s="12">
        <v>1202.08</v>
      </c>
      <c r="CQ18" s="14"/>
      <c r="CR18" s="2">
        <v>423.72</v>
      </c>
      <c r="CS18" s="10"/>
      <c r="CT18" s="2">
        <v>16</v>
      </c>
      <c r="CU18" s="2">
        <v>15</v>
      </c>
      <c r="CV18" s="2">
        <v>0</v>
      </c>
      <c r="CW18" s="2">
        <v>1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29</v>
      </c>
      <c r="DF18" s="2">
        <v>32</v>
      </c>
      <c r="DQ18">
        <v>18</v>
      </c>
      <c r="DR18" t="s">
        <v>15</v>
      </c>
    </row>
    <row r="19" spans="1:122" ht="16" customHeight="1" x14ac:dyDescent="0.2">
      <c r="A19" s="2">
        <v>33</v>
      </c>
      <c r="B19" s="2">
        <v>2</v>
      </c>
      <c r="C19" s="2">
        <v>2</v>
      </c>
      <c r="D19" s="2">
        <v>25</v>
      </c>
      <c r="E19" s="2">
        <v>25</v>
      </c>
      <c r="F19" s="2">
        <v>5</v>
      </c>
      <c r="G19" s="2">
        <v>3</v>
      </c>
      <c r="H19" s="2">
        <v>14</v>
      </c>
      <c r="I19" s="3"/>
      <c r="J19" s="2">
        <v>16</v>
      </c>
      <c r="K19" s="2">
        <v>14</v>
      </c>
      <c r="L19" s="2">
        <v>72</v>
      </c>
      <c r="M19" s="2">
        <v>78</v>
      </c>
      <c r="N19" s="2">
        <v>21</v>
      </c>
      <c r="O19" s="2">
        <v>17</v>
      </c>
      <c r="P19" s="2">
        <v>15</v>
      </c>
      <c r="Q19" s="2">
        <v>13</v>
      </c>
      <c r="R19" s="2">
        <v>36</v>
      </c>
      <c r="S19" s="2">
        <v>48</v>
      </c>
      <c r="T19" s="2">
        <v>0</v>
      </c>
      <c r="U19" s="2">
        <v>0</v>
      </c>
      <c r="V19" s="2">
        <v>43</v>
      </c>
      <c r="W19" s="2">
        <v>53</v>
      </c>
      <c r="X19" s="2">
        <v>29</v>
      </c>
      <c r="Y19" s="2">
        <v>29</v>
      </c>
      <c r="Z19" s="2">
        <v>8</v>
      </c>
      <c r="AA19" s="2">
        <v>17</v>
      </c>
      <c r="AB19" s="2">
        <v>6</v>
      </c>
      <c r="AC19" s="2">
        <v>7</v>
      </c>
      <c r="AD19" s="2">
        <v>33</v>
      </c>
      <c r="AE19" s="2">
        <v>37</v>
      </c>
      <c r="AF19" s="2">
        <v>27</v>
      </c>
      <c r="AG19" s="2">
        <v>35</v>
      </c>
      <c r="AH19" s="2">
        <v>15</v>
      </c>
      <c r="AI19" s="2">
        <v>16</v>
      </c>
      <c r="AJ19" s="2">
        <v>18</v>
      </c>
      <c r="AK19" s="2">
        <v>16</v>
      </c>
      <c r="AL19" s="2">
        <v>10</v>
      </c>
      <c r="AM19" s="2">
        <v>15</v>
      </c>
      <c r="AN19" s="2">
        <v>13.97</v>
      </c>
      <c r="AO19" s="2">
        <v>11.58</v>
      </c>
      <c r="AP19" s="2">
        <v>20.25</v>
      </c>
      <c r="AQ19" s="2">
        <v>15.51</v>
      </c>
      <c r="AR19" s="2">
        <v>8.61</v>
      </c>
      <c r="AS19" s="2">
        <v>10.029999999999999</v>
      </c>
      <c r="AT19">
        <f t="shared" si="0"/>
        <v>6.2799999999999994</v>
      </c>
      <c r="AU19">
        <f t="shared" si="1"/>
        <v>3.9299999999999997</v>
      </c>
      <c r="AV19" s="2">
        <v>68</v>
      </c>
      <c r="AW19" s="2">
        <v>57</v>
      </c>
      <c r="AX19" s="2">
        <v>28</v>
      </c>
      <c r="AY19" s="2">
        <v>22</v>
      </c>
      <c r="AZ19" s="2">
        <v>9</v>
      </c>
      <c r="BA19" s="2">
        <v>9</v>
      </c>
      <c r="BB19" s="2">
        <v>5</v>
      </c>
      <c r="BC19" s="2">
        <v>6</v>
      </c>
      <c r="BD19" s="2">
        <v>2</v>
      </c>
      <c r="BE19" s="2">
        <v>0</v>
      </c>
      <c r="BF19" s="2">
        <v>7</v>
      </c>
      <c r="BG19" s="2">
        <v>5</v>
      </c>
      <c r="BH19" s="2">
        <v>3</v>
      </c>
      <c r="BI19" s="2">
        <v>6</v>
      </c>
      <c r="BJ19" s="2">
        <v>3</v>
      </c>
      <c r="BK19" s="2">
        <v>0</v>
      </c>
      <c r="BL19" s="2">
        <v>11</v>
      </c>
      <c r="BM19" s="2">
        <v>9</v>
      </c>
      <c r="BN19" s="2">
        <v>3</v>
      </c>
      <c r="BO19" s="2">
        <v>1</v>
      </c>
      <c r="BP19" s="2">
        <v>1</v>
      </c>
      <c r="BQ19" s="2">
        <v>0</v>
      </c>
      <c r="BR19" s="2">
        <v>1</v>
      </c>
      <c r="BS19" s="2">
        <v>0</v>
      </c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2">
        <v>151</v>
      </c>
      <c r="CE19" s="2">
        <v>219</v>
      </c>
      <c r="CF19" s="2">
        <v>117</v>
      </c>
      <c r="CG19" s="2">
        <v>166</v>
      </c>
      <c r="CH19" s="5">
        <v>1399.8</v>
      </c>
      <c r="CI19" s="5">
        <v>1362.68</v>
      </c>
      <c r="CJ19" s="5">
        <v>865.92</v>
      </c>
      <c r="CK19" s="5">
        <v>953.92</v>
      </c>
      <c r="CL19" s="5">
        <v>1094.5</v>
      </c>
      <c r="CM19" s="5">
        <v>1165.5</v>
      </c>
      <c r="CN19" s="2">
        <v>2</v>
      </c>
      <c r="CO19" s="2">
        <v>3</v>
      </c>
      <c r="CP19" s="11">
        <v>1262.8846153846155</v>
      </c>
      <c r="CQ19" s="11">
        <v>1291.1666666666667</v>
      </c>
      <c r="CR19" s="2">
        <v>400.34</v>
      </c>
      <c r="CS19" s="2">
        <v>400.62</v>
      </c>
      <c r="CT19" s="2">
        <v>15</v>
      </c>
      <c r="CU19" s="2">
        <v>13</v>
      </c>
      <c r="CV19" s="2">
        <v>1</v>
      </c>
      <c r="CW19" s="2">
        <v>2</v>
      </c>
      <c r="CX19" s="2">
        <v>0</v>
      </c>
      <c r="CY19" s="2">
        <v>0</v>
      </c>
      <c r="CZ19" s="2">
        <v>0</v>
      </c>
      <c r="DA19" s="2">
        <v>1</v>
      </c>
      <c r="DB19" s="2">
        <v>0</v>
      </c>
      <c r="DC19" s="2">
        <v>0</v>
      </c>
      <c r="DD19" s="2">
        <v>0</v>
      </c>
      <c r="DE19" s="2">
        <v>32</v>
      </c>
      <c r="DF19" s="2">
        <v>29.5</v>
      </c>
      <c r="DQ19">
        <v>19</v>
      </c>
      <c r="DR19" t="s">
        <v>70</v>
      </c>
    </row>
    <row r="20" spans="1:122" ht="16" customHeight="1" x14ac:dyDescent="0.2">
      <c r="A20" s="2">
        <v>35</v>
      </c>
      <c r="B20" s="2">
        <v>3</v>
      </c>
      <c r="C20" s="2">
        <v>3</v>
      </c>
      <c r="D20" s="2">
        <v>27</v>
      </c>
      <c r="E20" s="2">
        <v>28</v>
      </c>
      <c r="F20" s="2">
        <v>3</v>
      </c>
      <c r="G20" s="2">
        <v>3</v>
      </c>
      <c r="H20" s="2">
        <v>4</v>
      </c>
      <c r="I20" s="2">
        <v>4</v>
      </c>
      <c r="J20" s="2">
        <v>4</v>
      </c>
      <c r="K20" s="2">
        <v>4</v>
      </c>
      <c r="L20" s="2">
        <v>82</v>
      </c>
      <c r="M20" s="2">
        <v>70</v>
      </c>
      <c r="N20" s="2">
        <v>10</v>
      </c>
      <c r="O20" s="2">
        <v>7</v>
      </c>
      <c r="P20" s="2">
        <v>20</v>
      </c>
      <c r="Q20" s="2">
        <v>14</v>
      </c>
      <c r="R20" s="2">
        <v>46</v>
      </c>
      <c r="S20" s="2">
        <v>49</v>
      </c>
      <c r="T20" s="2">
        <v>6</v>
      </c>
      <c r="U20" s="2">
        <v>0</v>
      </c>
      <c r="V20" s="2">
        <v>30</v>
      </c>
      <c r="W20" s="2">
        <v>22</v>
      </c>
      <c r="X20" s="2">
        <v>17</v>
      </c>
      <c r="Y20" s="2">
        <v>15</v>
      </c>
      <c r="Z20" s="2">
        <v>11</v>
      </c>
      <c r="AA20" s="2">
        <v>6</v>
      </c>
      <c r="AB20" s="2">
        <v>2</v>
      </c>
      <c r="AC20" s="2">
        <v>1</v>
      </c>
      <c r="AD20" s="2">
        <v>29</v>
      </c>
      <c r="AE20" s="2">
        <v>34</v>
      </c>
      <c r="AF20" s="2">
        <v>38</v>
      </c>
      <c r="AG20" s="2">
        <v>39</v>
      </c>
      <c r="AH20" s="2">
        <v>16</v>
      </c>
      <c r="AI20" s="2">
        <v>17</v>
      </c>
      <c r="AJ20" s="2">
        <v>16</v>
      </c>
      <c r="AK20" s="2">
        <v>20</v>
      </c>
      <c r="AL20" s="2">
        <v>17</v>
      </c>
      <c r="AM20" s="2">
        <v>16</v>
      </c>
      <c r="AN20" s="2">
        <v>17.48</v>
      </c>
      <c r="AO20" s="2">
        <v>18.57</v>
      </c>
      <c r="AP20" s="2">
        <v>19.95</v>
      </c>
      <c r="AQ20" s="2">
        <v>22.4</v>
      </c>
      <c r="AR20" s="2">
        <v>14.11</v>
      </c>
      <c r="AS20" s="2">
        <v>19.18</v>
      </c>
      <c r="AT20">
        <f t="shared" si="0"/>
        <v>2.4699999999999989</v>
      </c>
      <c r="AU20">
        <f t="shared" si="1"/>
        <v>3.8299999999999983</v>
      </c>
      <c r="AV20" s="2">
        <v>32</v>
      </c>
      <c r="AW20" s="2">
        <v>31</v>
      </c>
      <c r="AX20" s="2">
        <v>16</v>
      </c>
      <c r="AY20" s="2">
        <v>21</v>
      </c>
      <c r="AZ20" s="2">
        <v>4</v>
      </c>
      <c r="BA20" s="2">
        <v>1</v>
      </c>
      <c r="BB20" s="2">
        <v>4</v>
      </c>
      <c r="BC20" s="2">
        <v>4</v>
      </c>
      <c r="BD20" s="2">
        <v>0</v>
      </c>
      <c r="BE20" s="2">
        <v>0</v>
      </c>
      <c r="BF20" s="2">
        <v>0</v>
      </c>
      <c r="BG20" s="2">
        <v>0</v>
      </c>
      <c r="BH20" s="2">
        <v>1</v>
      </c>
      <c r="BI20" s="2">
        <v>1</v>
      </c>
      <c r="BJ20" s="2">
        <v>3</v>
      </c>
      <c r="BK20" s="2">
        <v>2</v>
      </c>
      <c r="BL20" s="2">
        <v>4</v>
      </c>
      <c r="BM20" s="2">
        <v>2</v>
      </c>
      <c r="BN20" s="2">
        <v>1</v>
      </c>
      <c r="BO20" s="2">
        <v>0</v>
      </c>
      <c r="BP20" s="2">
        <v>0</v>
      </c>
      <c r="BQ20" s="2">
        <v>0</v>
      </c>
      <c r="BR20" s="2">
        <v>1</v>
      </c>
      <c r="BS20" s="2">
        <v>0</v>
      </c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2">
        <v>104</v>
      </c>
      <c r="CE20" s="2">
        <v>98.8</v>
      </c>
      <c r="CF20" s="2">
        <v>159</v>
      </c>
      <c r="CG20" s="2">
        <v>201</v>
      </c>
      <c r="CH20" s="5">
        <v>1006.292</v>
      </c>
      <c r="CI20" s="5">
        <v>913.08</v>
      </c>
      <c r="CJ20" s="5">
        <v>1179.1500000000001</v>
      </c>
      <c r="CK20" s="5">
        <v>802.75</v>
      </c>
      <c r="CL20" s="5">
        <v>1033</v>
      </c>
      <c r="CM20" s="5">
        <v>842.62</v>
      </c>
      <c r="CN20" s="2">
        <v>7</v>
      </c>
      <c r="CO20" s="2">
        <v>5</v>
      </c>
      <c r="CP20" s="11">
        <v>1316.76</v>
      </c>
      <c r="CQ20" s="11">
        <v>1164.9259259259259</v>
      </c>
      <c r="CR20" s="2">
        <v>424.04</v>
      </c>
      <c r="CS20" s="3"/>
      <c r="CT20" s="2">
        <v>16</v>
      </c>
      <c r="CU20" s="2">
        <v>14</v>
      </c>
      <c r="CV20" s="2">
        <v>0</v>
      </c>
      <c r="CW20" s="2">
        <v>1</v>
      </c>
      <c r="CX20" s="2">
        <v>0</v>
      </c>
      <c r="CY20" s="2">
        <v>1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32</v>
      </c>
      <c r="DF20" s="2">
        <v>30</v>
      </c>
      <c r="DQ20">
        <v>20</v>
      </c>
      <c r="DR20" t="s">
        <v>18</v>
      </c>
    </row>
    <row r="21" spans="1:122" ht="16" customHeight="1" x14ac:dyDescent="0.2">
      <c r="A21" s="2">
        <v>36</v>
      </c>
      <c r="B21" s="2">
        <v>2</v>
      </c>
      <c r="C21" s="2">
        <v>2</v>
      </c>
      <c r="D21" s="2">
        <v>27</v>
      </c>
      <c r="E21" s="2">
        <v>29</v>
      </c>
      <c r="F21" s="2">
        <v>5</v>
      </c>
      <c r="G21" s="2">
        <v>5</v>
      </c>
      <c r="H21" s="2">
        <v>7</v>
      </c>
      <c r="I21" s="2">
        <v>5</v>
      </c>
      <c r="J21" s="2">
        <v>5</v>
      </c>
      <c r="K21" s="2">
        <v>5</v>
      </c>
      <c r="L21" s="2">
        <v>54</v>
      </c>
      <c r="M21" s="2">
        <v>44</v>
      </c>
      <c r="N21" s="2">
        <v>6</v>
      </c>
      <c r="O21" s="2">
        <v>9</v>
      </c>
      <c r="P21" s="2">
        <v>8</v>
      </c>
      <c r="Q21" s="2">
        <v>4</v>
      </c>
      <c r="R21" s="2">
        <v>39</v>
      </c>
      <c r="S21" s="2">
        <v>31</v>
      </c>
      <c r="T21" s="2">
        <v>1</v>
      </c>
      <c r="U21" s="2">
        <v>0</v>
      </c>
      <c r="V21" s="2">
        <v>9</v>
      </c>
      <c r="W21" s="2">
        <v>25</v>
      </c>
      <c r="X21" s="2">
        <v>5</v>
      </c>
      <c r="Y21" s="2">
        <v>10</v>
      </c>
      <c r="Z21" s="2">
        <v>4</v>
      </c>
      <c r="AA21" s="2">
        <v>15</v>
      </c>
      <c r="AB21" s="2">
        <v>0</v>
      </c>
      <c r="AC21" s="2">
        <v>0</v>
      </c>
      <c r="AD21" s="2">
        <v>38</v>
      </c>
      <c r="AE21" s="2">
        <v>38</v>
      </c>
      <c r="AF21" s="2">
        <v>37</v>
      </c>
      <c r="AG21" s="2">
        <v>39</v>
      </c>
      <c r="AH21" s="2">
        <v>16</v>
      </c>
      <c r="AI21" s="2">
        <v>19</v>
      </c>
      <c r="AJ21" s="2">
        <v>15</v>
      </c>
      <c r="AK21" s="2">
        <v>15</v>
      </c>
      <c r="AL21" s="2">
        <v>20</v>
      </c>
      <c r="AM21" s="2">
        <v>20</v>
      </c>
      <c r="AN21" s="2">
        <v>9.61</v>
      </c>
      <c r="AO21" s="2">
        <v>8.66</v>
      </c>
      <c r="AP21" s="2">
        <v>11.35</v>
      </c>
      <c r="AQ21" s="2">
        <v>10.02</v>
      </c>
      <c r="AR21" s="2">
        <v>6.71</v>
      </c>
      <c r="AS21" s="2">
        <v>5.62</v>
      </c>
      <c r="AT21">
        <f t="shared" si="0"/>
        <v>1.7400000000000002</v>
      </c>
      <c r="AU21">
        <f t="shared" si="1"/>
        <v>1.3599999999999994</v>
      </c>
      <c r="AV21" s="2">
        <v>16</v>
      </c>
      <c r="AW21" s="2">
        <v>18</v>
      </c>
      <c r="AX21" s="2">
        <v>0</v>
      </c>
      <c r="AY21" s="2">
        <v>0</v>
      </c>
      <c r="AZ21" s="2">
        <v>8</v>
      </c>
      <c r="BA21" s="2">
        <v>6</v>
      </c>
      <c r="BB21" s="2">
        <v>3</v>
      </c>
      <c r="BC21" s="2">
        <v>1</v>
      </c>
      <c r="BD21" s="2">
        <v>1</v>
      </c>
      <c r="BE21" s="2">
        <v>1</v>
      </c>
      <c r="BF21" s="2">
        <v>0</v>
      </c>
      <c r="BG21" s="2">
        <v>0</v>
      </c>
      <c r="BH21" s="2">
        <v>3</v>
      </c>
      <c r="BI21" s="2">
        <v>7</v>
      </c>
      <c r="BJ21" s="2">
        <v>0</v>
      </c>
      <c r="BK21" s="2">
        <v>0</v>
      </c>
      <c r="BL21" s="2">
        <v>1</v>
      </c>
      <c r="BM21" s="2">
        <v>3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2">
        <v>84.05</v>
      </c>
      <c r="CE21" s="2">
        <v>80.3</v>
      </c>
      <c r="CF21" s="2">
        <v>78.44</v>
      </c>
      <c r="CG21" s="2">
        <v>76.599999999999994</v>
      </c>
      <c r="CH21" s="5">
        <v>1289.42</v>
      </c>
      <c r="CI21" s="5">
        <v>987.04</v>
      </c>
      <c r="CJ21" s="5">
        <v>986.17</v>
      </c>
      <c r="CK21" s="5">
        <v>820.17</v>
      </c>
      <c r="CL21" s="5">
        <v>1083.75</v>
      </c>
      <c r="CM21" s="5">
        <v>976.5</v>
      </c>
      <c r="CN21" s="2">
        <v>0</v>
      </c>
      <c r="CO21" s="2">
        <v>0</v>
      </c>
      <c r="CP21" s="11">
        <v>1055.7916666666667</v>
      </c>
      <c r="CQ21" s="11">
        <v>846.61538461538464</v>
      </c>
      <c r="CR21" s="2">
        <v>372.48</v>
      </c>
      <c r="CS21" s="2">
        <v>381.3</v>
      </c>
      <c r="CT21" s="2">
        <v>14</v>
      </c>
      <c r="CU21" s="2">
        <v>15</v>
      </c>
      <c r="CV21" s="2">
        <v>0</v>
      </c>
      <c r="CW21" s="2">
        <v>0</v>
      </c>
      <c r="CX21" s="2">
        <v>1</v>
      </c>
      <c r="CY21" s="2">
        <v>1</v>
      </c>
      <c r="CZ21" s="2">
        <v>1</v>
      </c>
      <c r="DA21" s="2">
        <v>0</v>
      </c>
      <c r="DB21" s="2">
        <v>0</v>
      </c>
      <c r="DC21" s="2">
        <v>0</v>
      </c>
      <c r="DD21" s="2">
        <v>0</v>
      </c>
      <c r="DE21" s="2">
        <v>35</v>
      </c>
      <c r="DF21" s="2">
        <v>34</v>
      </c>
      <c r="DQ21">
        <v>21</v>
      </c>
      <c r="DR21" t="s">
        <v>71</v>
      </c>
    </row>
    <row r="22" spans="1:122" ht="16" customHeight="1" x14ac:dyDescent="0.2">
      <c r="A22" s="2">
        <v>37</v>
      </c>
      <c r="B22" s="2">
        <v>2</v>
      </c>
      <c r="C22" s="2">
        <v>2</v>
      </c>
      <c r="D22" s="2">
        <v>28</v>
      </c>
      <c r="E22" s="2">
        <v>29</v>
      </c>
      <c r="F22" s="2">
        <v>5</v>
      </c>
      <c r="G22" s="2">
        <v>4</v>
      </c>
      <c r="H22" s="2">
        <v>8</v>
      </c>
      <c r="I22" s="2">
        <v>6</v>
      </c>
      <c r="J22" s="2">
        <v>10</v>
      </c>
      <c r="K22" s="2">
        <v>8</v>
      </c>
      <c r="L22" s="2">
        <v>58</v>
      </c>
      <c r="M22" s="2">
        <v>46</v>
      </c>
      <c r="N22" s="2">
        <v>16</v>
      </c>
      <c r="O22" s="2">
        <v>14</v>
      </c>
      <c r="P22" s="2">
        <v>12</v>
      </c>
      <c r="Q22" s="2">
        <v>8</v>
      </c>
      <c r="R22" s="2">
        <v>26</v>
      </c>
      <c r="S22" s="2">
        <v>20</v>
      </c>
      <c r="T22" s="2">
        <v>4</v>
      </c>
      <c r="U22" s="2">
        <v>4</v>
      </c>
      <c r="V22" s="2">
        <v>22</v>
      </c>
      <c r="W22" s="2">
        <v>31</v>
      </c>
      <c r="X22" s="2">
        <v>13</v>
      </c>
      <c r="Y22" s="2">
        <v>13</v>
      </c>
      <c r="Z22" s="2">
        <v>9</v>
      </c>
      <c r="AA22" s="2">
        <v>16</v>
      </c>
      <c r="AB22" s="2">
        <v>0</v>
      </c>
      <c r="AC22" s="2">
        <v>2</v>
      </c>
      <c r="AD22" s="2">
        <v>34</v>
      </c>
      <c r="AE22" s="2">
        <v>30</v>
      </c>
      <c r="AF22" s="2">
        <v>40</v>
      </c>
      <c r="AG22" s="2">
        <v>39</v>
      </c>
      <c r="AH22" s="2">
        <v>16</v>
      </c>
      <c r="AI22" s="2">
        <v>16</v>
      </c>
      <c r="AJ22" s="2">
        <v>20</v>
      </c>
      <c r="AK22" s="2">
        <v>20</v>
      </c>
      <c r="AL22" s="2">
        <v>20</v>
      </c>
      <c r="AM22" s="2">
        <v>20</v>
      </c>
      <c r="AN22" s="2">
        <v>9.27</v>
      </c>
      <c r="AO22" s="2">
        <v>8.15</v>
      </c>
      <c r="AP22" s="2">
        <v>9.66</v>
      </c>
      <c r="AQ22" s="2">
        <v>8.5299999999999994</v>
      </c>
      <c r="AR22" s="2">
        <v>6.2</v>
      </c>
      <c r="AS22" s="2">
        <v>6.14</v>
      </c>
      <c r="AT22">
        <f t="shared" si="0"/>
        <v>0.39000000000000057</v>
      </c>
      <c r="AU22">
        <f t="shared" si="1"/>
        <v>0.37999999999999901</v>
      </c>
      <c r="AV22" s="2">
        <v>16</v>
      </c>
      <c r="AW22" s="2">
        <v>15</v>
      </c>
      <c r="AX22" s="2">
        <v>2</v>
      </c>
      <c r="AY22" s="2">
        <v>1</v>
      </c>
      <c r="AZ22" s="2">
        <v>3</v>
      </c>
      <c r="BA22" s="2">
        <v>2</v>
      </c>
      <c r="BB22" s="2">
        <v>3</v>
      </c>
      <c r="BC22" s="2">
        <v>3</v>
      </c>
      <c r="BD22" s="2">
        <v>2</v>
      </c>
      <c r="BE22" s="2">
        <v>1</v>
      </c>
      <c r="BF22" s="2">
        <v>0</v>
      </c>
      <c r="BG22" s="2">
        <v>0</v>
      </c>
      <c r="BH22" s="2">
        <v>3</v>
      </c>
      <c r="BI22" s="2">
        <v>3</v>
      </c>
      <c r="BJ22" s="2">
        <v>1</v>
      </c>
      <c r="BK22" s="2">
        <v>2</v>
      </c>
      <c r="BL22" s="2">
        <v>2</v>
      </c>
      <c r="BM22" s="2">
        <v>3</v>
      </c>
      <c r="BN22" s="2">
        <v>1</v>
      </c>
      <c r="BO22" s="2">
        <v>1</v>
      </c>
      <c r="BP22" s="2">
        <v>1</v>
      </c>
      <c r="BQ22" s="2">
        <v>1</v>
      </c>
      <c r="BR22" s="2">
        <v>0</v>
      </c>
      <c r="BS22" s="2">
        <v>0</v>
      </c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2">
        <v>70</v>
      </c>
      <c r="CE22" s="3"/>
      <c r="CF22" s="2">
        <v>70</v>
      </c>
      <c r="CG22" s="3"/>
      <c r="CH22" s="5">
        <v>1300.21</v>
      </c>
      <c r="CI22" s="5">
        <v>1095.68</v>
      </c>
      <c r="CJ22" s="5">
        <v>949.38</v>
      </c>
      <c r="CK22" s="5">
        <v>772.31</v>
      </c>
      <c r="CL22" s="5">
        <v>974.85</v>
      </c>
      <c r="CM22" s="5">
        <v>942.67</v>
      </c>
      <c r="CN22" s="2">
        <v>0</v>
      </c>
      <c r="CO22" s="2">
        <v>1</v>
      </c>
      <c r="CP22" s="11">
        <v>1098.7083333333333</v>
      </c>
      <c r="CQ22" s="11">
        <v>1356.9130434782608</v>
      </c>
      <c r="CR22" s="2">
        <v>423.65</v>
      </c>
      <c r="CS22" s="2">
        <v>396.82</v>
      </c>
      <c r="CT22" s="2">
        <v>14</v>
      </c>
      <c r="CU22" s="2">
        <v>15</v>
      </c>
      <c r="CV22" s="2">
        <v>1</v>
      </c>
      <c r="CW22" s="2">
        <v>1</v>
      </c>
      <c r="CX22" s="2">
        <v>0</v>
      </c>
      <c r="CY22" s="2">
        <v>0</v>
      </c>
      <c r="CZ22" s="2">
        <v>1</v>
      </c>
      <c r="DA22" s="2">
        <v>0</v>
      </c>
      <c r="DB22" s="2">
        <v>0</v>
      </c>
      <c r="DC22" s="2">
        <v>0</v>
      </c>
      <c r="DD22" s="2">
        <v>0</v>
      </c>
      <c r="DE22" s="2">
        <v>33</v>
      </c>
      <c r="DF22" s="2">
        <v>31</v>
      </c>
      <c r="DQ22">
        <v>22</v>
      </c>
      <c r="DR22" t="s">
        <v>19</v>
      </c>
    </row>
    <row r="23" spans="1:122" ht="16" customHeight="1" x14ac:dyDescent="0.2">
      <c r="A23" s="2">
        <v>38</v>
      </c>
      <c r="B23" s="2">
        <v>2</v>
      </c>
      <c r="C23" s="2">
        <v>3</v>
      </c>
      <c r="D23" s="2">
        <v>27</v>
      </c>
      <c r="E23" s="2">
        <v>27</v>
      </c>
      <c r="F23" s="2">
        <v>4</v>
      </c>
      <c r="G23" s="2">
        <v>4</v>
      </c>
      <c r="H23" s="2">
        <v>12</v>
      </c>
      <c r="I23" s="2">
        <v>8</v>
      </c>
      <c r="J23" s="2">
        <v>26</v>
      </c>
      <c r="K23" s="2">
        <v>7</v>
      </c>
      <c r="L23" s="2">
        <v>64</v>
      </c>
      <c r="M23" s="2">
        <v>44</v>
      </c>
      <c r="N23" s="2">
        <v>15</v>
      </c>
      <c r="O23" s="2">
        <v>11</v>
      </c>
      <c r="P23" s="2">
        <v>9</v>
      </c>
      <c r="Q23" s="2">
        <v>5</v>
      </c>
      <c r="R23" s="2">
        <v>34</v>
      </c>
      <c r="S23" s="2">
        <v>27</v>
      </c>
      <c r="T23" s="2">
        <v>6</v>
      </c>
      <c r="U23" s="2">
        <v>1</v>
      </c>
      <c r="V23" s="2">
        <v>49</v>
      </c>
      <c r="W23" s="2">
        <v>9</v>
      </c>
      <c r="X23" s="2">
        <v>23</v>
      </c>
      <c r="Y23" s="2">
        <v>3</v>
      </c>
      <c r="Z23" s="2">
        <v>24</v>
      </c>
      <c r="AA23" s="2">
        <v>6</v>
      </c>
      <c r="AB23" s="2">
        <v>2</v>
      </c>
      <c r="AC23" s="2">
        <v>0</v>
      </c>
      <c r="AD23" s="2">
        <v>28</v>
      </c>
      <c r="AE23" s="2">
        <v>40</v>
      </c>
      <c r="AF23" s="2">
        <v>26</v>
      </c>
      <c r="AG23" s="2">
        <v>36</v>
      </c>
      <c r="AH23" s="2">
        <v>17</v>
      </c>
      <c r="AI23" s="2">
        <v>20</v>
      </c>
      <c r="AJ23" s="3"/>
      <c r="AK23" s="2">
        <v>20</v>
      </c>
      <c r="AL23" s="2">
        <v>20</v>
      </c>
      <c r="AM23" s="2">
        <v>20</v>
      </c>
      <c r="AN23" s="2">
        <v>12.82</v>
      </c>
      <c r="AO23" s="2">
        <v>12.7</v>
      </c>
      <c r="AP23" s="2">
        <v>13.91</v>
      </c>
      <c r="AQ23" s="2">
        <v>12.3</v>
      </c>
      <c r="AR23" s="2">
        <v>8.76</v>
      </c>
      <c r="AS23" s="2">
        <v>8.69</v>
      </c>
      <c r="AT23">
        <f t="shared" si="0"/>
        <v>1.0899999999999999</v>
      </c>
      <c r="AU23">
        <f t="shared" si="1"/>
        <v>-0.39999999999999858</v>
      </c>
      <c r="AV23" s="2">
        <v>29</v>
      </c>
      <c r="AW23" s="2">
        <v>13</v>
      </c>
      <c r="AX23" s="2">
        <v>7</v>
      </c>
      <c r="AY23" s="2">
        <v>2</v>
      </c>
      <c r="AZ23" s="2">
        <v>1</v>
      </c>
      <c r="BA23" s="2">
        <v>2</v>
      </c>
      <c r="BB23" s="2">
        <v>6</v>
      </c>
      <c r="BC23" s="2">
        <v>1</v>
      </c>
      <c r="BD23" s="2">
        <v>0</v>
      </c>
      <c r="BE23" s="2">
        <v>0</v>
      </c>
      <c r="BF23" s="2">
        <v>0</v>
      </c>
      <c r="BG23" s="2">
        <v>1</v>
      </c>
      <c r="BH23" s="2">
        <v>6</v>
      </c>
      <c r="BI23" s="2">
        <v>2</v>
      </c>
      <c r="BJ23" s="2">
        <v>3</v>
      </c>
      <c r="BK23" s="2">
        <v>0</v>
      </c>
      <c r="BL23" s="2">
        <v>6</v>
      </c>
      <c r="BM23" s="2">
        <v>5</v>
      </c>
      <c r="BN23" s="2">
        <v>7</v>
      </c>
      <c r="BO23" s="2">
        <v>3</v>
      </c>
      <c r="BP23" s="2">
        <v>4</v>
      </c>
      <c r="BQ23" s="2">
        <v>3</v>
      </c>
      <c r="BR23" s="2">
        <v>3</v>
      </c>
      <c r="BS23" s="2">
        <v>0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2">
        <v>106.64</v>
      </c>
      <c r="CE23" s="2">
        <v>117.4</v>
      </c>
      <c r="CF23" s="2">
        <v>161.4</v>
      </c>
      <c r="CG23" s="2">
        <v>157.6</v>
      </c>
      <c r="CH23" s="5">
        <v>1158.79</v>
      </c>
      <c r="CI23" s="5">
        <v>937.15</v>
      </c>
      <c r="CJ23" s="5">
        <v>897.23</v>
      </c>
      <c r="CK23" s="5">
        <v>743</v>
      </c>
      <c r="CL23" s="5">
        <v>1066.77</v>
      </c>
      <c r="CM23" s="5">
        <v>915.42</v>
      </c>
      <c r="CN23" s="2">
        <v>3</v>
      </c>
      <c r="CO23" s="2">
        <v>1</v>
      </c>
      <c r="CP23" s="11">
        <v>1357.52</v>
      </c>
      <c r="CQ23" s="11">
        <v>1414.0384615384614</v>
      </c>
      <c r="CR23" s="2">
        <v>423.02</v>
      </c>
      <c r="CS23" s="2">
        <v>412.26</v>
      </c>
      <c r="CT23" s="2">
        <v>15</v>
      </c>
      <c r="CU23" s="2">
        <v>15</v>
      </c>
      <c r="CV23" s="2">
        <v>1</v>
      </c>
      <c r="CW23" s="2">
        <v>1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/>
      <c r="DE23" s="2">
        <v>29</v>
      </c>
      <c r="DF23" s="2">
        <v>29.5</v>
      </c>
      <c r="DQ23">
        <v>23</v>
      </c>
      <c r="DR23" t="s">
        <v>72</v>
      </c>
    </row>
    <row r="24" spans="1:122" ht="16" customHeight="1" x14ac:dyDescent="0.2">
      <c r="A24" s="2">
        <v>39</v>
      </c>
      <c r="B24" s="2">
        <v>2</v>
      </c>
      <c r="C24" s="2">
        <v>2</v>
      </c>
      <c r="D24" s="2">
        <v>28</v>
      </c>
      <c r="E24" s="2">
        <v>28</v>
      </c>
      <c r="F24" s="2">
        <v>4</v>
      </c>
      <c r="G24" s="2">
        <v>4</v>
      </c>
      <c r="H24" s="2">
        <v>17</v>
      </c>
      <c r="I24" s="2">
        <v>16</v>
      </c>
      <c r="J24" s="2">
        <v>4</v>
      </c>
      <c r="K24" s="2">
        <v>3</v>
      </c>
      <c r="L24" s="2">
        <v>35</v>
      </c>
      <c r="M24" s="2">
        <v>32</v>
      </c>
      <c r="N24" s="2">
        <v>11</v>
      </c>
      <c r="O24" s="2">
        <v>6</v>
      </c>
      <c r="P24" s="2">
        <v>7</v>
      </c>
      <c r="Q24" s="2">
        <v>6</v>
      </c>
      <c r="R24" s="2">
        <v>17</v>
      </c>
      <c r="S24" s="2">
        <v>20</v>
      </c>
      <c r="T24" s="2">
        <v>0</v>
      </c>
      <c r="U24" s="2">
        <v>0</v>
      </c>
      <c r="V24" s="2">
        <v>46</v>
      </c>
      <c r="W24" s="2">
        <v>25</v>
      </c>
      <c r="X24" s="2">
        <v>17</v>
      </c>
      <c r="Y24" s="2">
        <v>5</v>
      </c>
      <c r="Z24" s="2">
        <v>25</v>
      </c>
      <c r="AA24" s="2">
        <v>17</v>
      </c>
      <c r="AB24" s="2">
        <v>4</v>
      </c>
      <c r="AC24" s="2">
        <v>3</v>
      </c>
      <c r="AD24" s="2">
        <v>28</v>
      </c>
      <c r="AE24" s="2">
        <v>29</v>
      </c>
      <c r="AF24" s="2">
        <v>40</v>
      </c>
      <c r="AG24" s="2">
        <v>40</v>
      </c>
      <c r="AH24" s="2">
        <v>19</v>
      </c>
      <c r="AI24" s="2">
        <v>14</v>
      </c>
      <c r="AJ24" s="2">
        <v>20</v>
      </c>
      <c r="AK24" s="2">
        <v>20</v>
      </c>
      <c r="AL24" s="2">
        <v>17</v>
      </c>
      <c r="AM24" s="2">
        <v>18</v>
      </c>
      <c r="AN24" s="2">
        <v>8.59</v>
      </c>
      <c r="AO24" s="2">
        <v>8.3000000000000007</v>
      </c>
      <c r="AP24" s="2">
        <v>9.2799999999999994</v>
      </c>
      <c r="AQ24" s="2">
        <v>8.64</v>
      </c>
      <c r="AR24" s="2">
        <v>5.24</v>
      </c>
      <c r="AS24" s="2">
        <v>4.9800000000000004</v>
      </c>
      <c r="AT24">
        <f t="shared" si="0"/>
        <v>0.6899999999999995</v>
      </c>
      <c r="AU24">
        <f t="shared" si="1"/>
        <v>0.33999999999999986</v>
      </c>
      <c r="AV24" s="2">
        <v>32</v>
      </c>
      <c r="AW24" s="2">
        <v>18</v>
      </c>
      <c r="AX24" s="2">
        <v>4</v>
      </c>
      <c r="AY24" s="2">
        <v>2</v>
      </c>
      <c r="AZ24" s="2">
        <v>6</v>
      </c>
      <c r="BA24" s="2">
        <v>2</v>
      </c>
      <c r="BB24" s="2">
        <v>12</v>
      </c>
      <c r="BC24" s="2">
        <v>7</v>
      </c>
      <c r="BD24" s="2">
        <v>3</v>
      </c>
      <c r="BE24" s="2">
        <v>2</v>
      </c>
      <c r="BF24" s="2">
        <v>0</v>
      </c>
      <c r="BG24" s="2">
        <v>0</v>
      </c>
      <c r="BH24" s="2">
        <v>4</v>
      </c>
      <c r="BI24" s="2">
        <v>3</v>
      </c>
      <c r="BJ24" s="2">
        <v>2</v>
      </c>
      <c r="BK24" s="2">
        <v>2</v>
      </c>
      <c r="BL24" s="2">
        <v>1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2">
        <v>101.9</v>
      </c>
      <c r="CE24" s="2">
        <v>111</v>
      </c>
      <c r="CF24" s="2">
        <v>87.7</v>
      </c>
      <c r="CG24" s="2">
        <v>93</v>
      </c>
      <c r="CH24" s="5">
        <v>1040.46</v>
      </c>
      <c r="CI24" s="5">
        <v>910.36</v>
      </c>
      <c r="CJ24" s="5">
        <v>944.08</v>
      </c>
      <c r="CK24" s="5">
        <v>817.42</v>
      </c>
      <c r="CL24" s="5">
        <v>850.08</v>
      </c>
      <c r="CM24" s="5">
        <v>792.46</v>
      </c>
      <c r="CN24" s="2">
        <v>1</v>
      </c>
      <c r="CO24" s="2">
        <v>0</v>
      </c>
      <c r="CP24" s="11">
        <v>1138.4782608695652</v>
      </c>
      <c r="CQ24" s="11">
        <v>1130.5652173913043</v>
      </c>
      <c r="CR24" s="2">
        <v>380.66</v>
      </c>
      <c r="CS24" s="2">
        <v>419.56</v>
      </c>
      <c r="CT24" s="2">
        <v>14</v>
      </c>
      <c r="CU24" s="2">
        <v>16</v>
      </c>
      <c r="CV24" s="2">
        <v>2</v>
      </c>
      <c r="CW24" s="3"/>
      <c r="CX24" s="2">
        <v>0</v>
      </c>
      <c r="CY24" s="3"/>
      <c r="CZ24" s="2">
        <v>0</v>
      </c>
      <c r="DA24" s="3"/>
      <c r="DB24" s="2">
        <v>0</v>
      </c>
      <c r="DC24" s="3"/>
      <c r="DD24" s="3"/>
      <c r="DE24" s="2">
        <v>32</v>
      </c>
      <c r="DF24" s="2">
        <v>34</v>
      </c>
      <c r="DQ24">
        <v>24</v>
      </c>
      <c r="DR24" t="s">
        <v>20</v>
      </c>
    </row>
    <row r="25" spans="1:122" ht="16" customHeight="1" x14ac:dyDescent="0.2">
      <c r="A25" s="2">
        <v>40</v>
      </c>
      <c r="B25" s="2">
        <v>2</v>
      </c>
      <c r="C25" s="2">
        <v>2</v>
      </c>
      <c r="D25" s="2">
        <v>27</v>
      </c>
      <c r="E25" s="3"/>
      <c r="F25" s="2">
        <v>5</v>
      </c>
      <c r="G25" s="3"/>
      <c r="H25" s="2">
        <v>25</v>
      </c>
      <c r="I25" s="2">
        <v>13</v>
      </c>
      <c r="J25" s="2">
        <v>34</v>
      </c>
      <c r="K25" s="2">
        <v>26</v>
      </c>
      <c r="L25" s="2">
        <v>61</v>
      </c>
      <c r="M25" s="2">
        <v>51</v>
      </c>
      <c r="N25" s="2">
        <v>19</v>
      </c>
      <c r="O25" s="2">
        <v>15</v>
      </c>
      <c r="P25" s="2">
        <v>11</v>
      </c>
      <c r="Q25" s="2">
        <v>15</v>
      </c>
      <c r="R25" s="2">
        <v>26</v>
      </c>
      <c r="S25" s="2">
        <v>18</v>
      </c>
      <c r="T25" s="2">
        <v>5</v>
      </c>
      <c r="U25" s="2">
        <v>3</v>
      </c>
      <c r="V25" s="2">
        <v>53</v>
      </c>
      <c r="W25" s="3"/>
      <c r="X25" s="2">
        <v>26</v>
      </c>
      <c r="Y25" s="1"/>
      <c r="Z25" s="2">
        <v>23</v>
      </c>
      <c r="AA25" s="2">
        <v>0</v>
      </c>
      <c r="AB25" s="2">
        <v>4</v>
      </c>
      <c r="AC25" s="2">
        <v>4</v>
      </c>
      <c r="AD25" s="2">
        <v>23</v>
      </c>
      <c r="AE25" s="2">
        <v>21</v>
      </c>
      <c r="AF25" s="2">
        <v>37</v>
      </c>
      <c r="AG25" s="2">
        <v>37</v>
      </c>
      <c r="AH25" s="2">
        <v>16</v>
      </c>
      <c r="AI25" s="2">
        <v>12</v>
      </c>
      <c r="AJ25" s="2">
        <v>20</v>
      </c>
      <c r="AK25" s="2">
        <v>20</v>
      </c>
      <c r="AL25" s="2">
        <v>15</v>
      </c>
      <c r="AM25" s="2">
        <v>15</v>
      </c>
      <c r="AN25" s="2">
        <v>12.03</v>
      </c>
      <c r="AO25" s="2">
        <v>12.06</v>
      </c>
      <c r="AP25" s="2">
        <v>13.39</v>
      </c>
      <c r="AQ25" s="2">
        <v>12.78</v>
      </c>
      <c r="AR25" s="2">
        <v>9.84</v>
      </c>
      <c r="AS25" s="2">
        <v>9.1300000000000008</v>
      </c>
      <c r="AT25">
        <f t="shared" si="0"/>
        <v>1.3600000000000012</v>
      </c>
      <c r="AU25">
        <f t="shared" si="1"/>
        <v>0.71999999999999886</v>
      </c>
      <c r="AV25" s="2">
        <v>40</v>
      </c>
      <c r="AW25" s="2">
        <v>55</v>
      </c>
      <c r="AX25" s="2">
        <v>7</v>
      </c>
      <c r="AY25" s="2">
        <v>15</v>
      </c>
      <c r="AZ25" s="2">
        <v>5</v>
      </c>
      <c r="BA25" s="2">
        <v>5</v>
      </c>
      <c r="BB25" s="2">
        <v>11</v>
      </c>
      <c r="BC25" s="2">
        <v>13</v>
      </c>
      <c r="BD25" s="2">
        <v>5</v>
      </c>
      <c r="BE25" s="2">
        <v>7</v>
      </c>
      <c r="BF25" s="2">
        <v>0</v>
      </c>
      <c r="BG25" s="2">
        <v>0</v>
      </c>
      <c r="BH25" s="2">
        <v>5</v>
      </c>
      <c r="BI25" s="2">
        <v>7</v>
      </c>
      <c r="BJ25" s="2">
        <v>3</v>
      </c>
      <c r="BK25" s="2">
        <v>3</v>
      </c>
      <c r="BL25" s="2">
        <v>4</v>
      </c>
      <c r="BM25" s="2">
        <v>5</v>
      </c>
      <c r="BN25" s="2">
        <v>6</v>
      </c>
      <c r="BO25" s="2">
        <v>8</v>
      </c>
      <c r="BP25" s="2">
        <v>1</v>
      </c>
      <c r="BQ25" s="2">
        <v>3</v>
      </c>
      <c r="BR25" s="2">
        <v>5</v>
      </c>
      <c r="BS25" s="2">
        <v>5</v>
      </c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2">
        <v>170</v>
      </c>
      <c r="CE25" s="2">
        <v>112</v>
      </c>
      <c r="CF25" s="2">
        <v>189</v>
      </c>
      <c r="CG25" s="2">
        <v>169</v>
      </c>
      <c r="CH25" s="5">
        <v>1529.84</v>
      </c>
      <c r="CI25" s="5">
        <v>1363.46</v>
      </c>
      <c r="CJ25" s="5">
        <v>1495.31</v>
      </c>
      <c r="CK25" s="5">
        <v>1211.7</v>
      </c>
      <c r="CL25" s="5">
        <v>1320.92</v>
      </c>
      <c r="CM25" s="5">
        <v>1132.69</v>
      </c>
      <c r="CN25" s="2">
        <v>3</v>
      </c>
      <c r="CO25" s="2">
        <v>3</v>
      </c>
      <c r="CP25" s="13">
        <v>1444.28</v>
      </c>
      <c r="CQ25" s="11">
        <v>1377.2692307692307</v>
      </c>
      <c r="CR25" s="2">
        <v>417</v>
      </c>
      <c r="CS25" s="2">
        <v>403.42</v>
      </c>
      <c r="CT25" s="2">
        <v>13</v>
      </c>
      <c r="CU25" s="3"/>
      <c r="CV25" s="2">
        <v>1</v>
      </c>
      <c r="CW25" s="3"/>
      <c r="CX25" s="2">
        <v>1</v>
      </c>
      <c r="CY25" s="3"/>
      <c r="CZ25" s="2">
        <v>1</v>
      </c>
      <c r="DA25" s="3"/>
      <c r="DB25" s="2">
        <v>0</v>
      </c>
      <c r="DC25" s="3"/>
      <c r="DD25" s="3"/>
      <c r="DE25" s="2">
        <v>26</v>
      </c>
      <c r="DF25" s="3"/>
      <c r="DQ25">
        <v>25</v>
      </c>
      <c r="DR25" t="s">
        <v>73</v>
      </c>
    </row>
    <row r="26" spans="1:122" ht="16" customHeight="1" x14ac:dyDescent="0.2">
      <c r="A26" s="2">
        <v>41</v>
      </c>
      <c r="B26" s="2">
        <v>3</v>
      </c>
      <c r="C26" s="2">
        <v>3</v>
      </c>
      <c r="D26" s="2">
        <v>26</v>
      </c>
      <c r="E26" s="2">
        <v>27</v>
      </c>
      <c r="F26" s="2">
        <v>4</v>
      </c>
      <c r="G26" s="2">
        <v>3</v>
      </c>
      <c r="H26" s="2">
        <v>20</v>
      </c>
      <c r="I26" s="2">
        <v>20</v>
      </c>
      <c r="J26" s="2">
        <v>14</v>
      </c>
      <c r="K26" s="2">
        <v>9</v>
      </c>
      <c r="L26" s="2">
        <v>84</v>
      </c>
      <c r="M26" s="2">
        <v>66</v>
      </c>
      <c r="N26" s="2">
        <v>26</v>
      </c>
      <c r="O26" s="2">
        <v>12</v>
      </c>
      <c r="P26" s="2">
        <v>6</v>
      </c>
      <c r="Q26" s="2">
        <v>6</v>
      </c>
      <c r="R26" s="2">
        <v>52</v>
      </c>
      <c r="S26" s="2">
        <v>48</v>
      </c>
      <c r="T26" s="2">
        <v>0</v>
      </c>
      <c r="U26" s="2">
        <v>0</v>
      </c>
      <c r="V26" s="2">
        <v>36</v>
      </c>
      <c r="W26" s="2">
        <v>17</v>
      </c>
      <c r="X26" s="2">
        <v>20</v>
      </c>
      <c r="Y26" s="2">
        <v>13</v>
      </c>
      <c r="Z26" s="2">
        <v>13</v>
      </c>
      <c r="AA26" s="2">
        <v>1</v>
      </c>
      <c r="AB26" s="2">
        <v>3</v>
      </c>
      <c r="AC26" s="2">
        <v>3</v>
      </c>
      <c r="AD26" s="2">
        <v>21</v>
      </c>
      <c r="AE26" s="2">
        <v>20</v>
      </c>
      <c r="AF26" s="2">
        <v>26</v>
      </c>
      <c r="AG26" s="2">
        <v>24</v>
      </c>
      <c r="AH26" s="2">
        <v>13</v>
      </c>
      <c r="AI26" s="2">
        <v>19</v>
      </c>
      <c r="AJ26" s="2">
        <v>20</v>
      </c>
      <c r="AK26" s="2">
        <v>18</v>
      </c>
      <c r="AL26" s="2">
        <v>15</v>
      </c>
      <c r="AM26" s="2">
        <v>16</v>
      </c>
      <c r="AN26" s="2">
        <v>13.91</v>
      </c>
      <c r="AO26" s="2">
        <v>12.95</v>
      </c>
      <c r="AP26" s="2">
        <v>12.79</v>
      </c>
      <c r="AQ26" s="2">
        <v>13.02</v>
      </c>
      <c r="AR26" s="2">
        <v>8.0299999999999994</v>
      </c>
      <c r="AS26" s="2">
        <v>8.3699999999999992</v>
      </c>
      <c r="AT26">
        <f t="shared" si="0"/>
        <v>-1.120000000000001</v>
      </c>
      <c r="AU26">
        <f t="shared" si="1"/>
        <v>7.0000000000000284E-2</v>
      </c>
      <c r="AV26" s="2">
        <v>37</v>
      </c>
      <c r="AW26" s="2">
        <v>37</v>
      </c>
      <c r="AX26" s="2">
        <v>10</v>
      </c>
      <c r="AY26" s="2">
        <v>6</v>
      </c>
      <c r="AZ26" s="2">
        <v>2</v>
      </c>
      <c r="BA26" s="2">
        <v>2</v>
      </c>
      <c r="BB26" s="2">
        <v>12</v>
      </c>
      <c r="BC26" s="2">
        <v>16</v>
      </c>
      <c r="BD26" s="2">
        <v>8</v>
      </c>
      <c r="BE26" s="2">
        <v>8</v>
      </c>
      <c r="BF26" s="2">
        <v>0</v>
      </c>
      <c r="BG26" s="2">
        <v>3</v>
      </c>
      <c r="BH26" s="2">
        <v>2</v>
      </c>
      <c r="BI26" s="2">
        <v>1</v>
      </c>
      <c r="BJ26" s="2">
        <v>0</v>
      </c>
      <c r="BK26" s="2">
        <v>0</v>
      </c>
      <c r="BL26" s="2">
        <v>3</v>
      </c>
      <c r="BM26" s="2">
        <v>1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2">
        <v>166.2</v>
      </c>
      <c r="CE26" s="2">
        <v>60</v>
      </c>
      <c r="CF26" s="2">
        <v>205</v>
      </c>
      <c r="CG26" s="2">
        <v>62</v>
      </c>
      <c r="CH26" s="5">
        <v>1688.92</v>
      </c>
      <c r="CI26" s="10"/>
      <c r="CJ26" s="5">
        <v>1222.33</v>
      </c>
      <c r="CK26" s="10"/>
      <c r="CL26" s="5">
        <v>1115.31</v>
      </c>
      <c r="CM26" s="10"/>
      <c r="CN26" s="2">
        <v>0</v>
      </c>
      <c r="CO26" s="10"/>
      <c r="CP26" s="11">
        <v>1202.2</v>
      </c>
      <c r="CQ26" s="14"/>
      <c r="CR26" s="2">
        <v>428.18</v>
      </c>
      <c r="CS26" s="2">
        <v>430.1395</v>
      </c>
      <c r="CT26" s="2">
        <v>15</v>
      </c>
      <c r="CU26" s="2">
        <v>11</v>
      </c>
      <c r="CV26" s="2">
        <v>1</v>
      </c>
      <c r="CW26" s="2">
        <v>4</v>
      </c>
      <c r="CX26" s="2">
        <v>0</v>
      </c>
      <c r="CY26" s="2">
        <v>1</v>
      </c>
      <c r="CZ26" s="2">
        <v>0</v>
      </c>
      <c r="DA26" s="2">
        <v>0</v>
      </c>
      <c r="DB26" s="2">
        <v>0</v>
      </c>
      <c r="DC26" s="2">
        <v>0</v>
      </c>
      <c r="DD26" s="2"/>
      <c r="DE26" s="2">
        <v>27</v>
      </c>
      <c r="DF26" s="2">
        <v>12</v>
      </c>
      <c r="DQ26">
        <v>26</v>
      </c>
      <c r="DR26" t="s">
        <v>21</v>
      </c>
    </row>
    <row r="27" spans="1:122" ht="16" customHeight="1" x14ac:dyDescent="0.2">
      <c r="A27" s="2">
        <v>44</v>
      </c>
      <c r="B27" s="2">
        <v>3</v>
      </c>
      <c r="C27" s="2">
        <v>3</v>
      </c>
      <c r="D27" s="2">
        <v>22</v>
      </c>
      <c r="E27" s="2">
        <v>22</v>
      </c>
      <c r="F27" s="2">
        <v>5</v>
      </c>
      <c r="G27" s="2">
        <v>4</v>
      </c>
      <c r="H27" s="2">
        <v>1</v>
      </c>
      <c r="I27" s="2">
        <v>3</v>
      </c>
      <c r="J27" s="2">
        <v>9</v>
      </c>
      <c r="K27" s="2">
        <v>5</v>
      </c>
      <c r="L27" s="2">
        <v>95</v>
      </c>
      <c r="M27" s="2">
        <v>95</v>
      </c>
      <c r="N27" s="2">
        <v>10</v>
      </c>
      <c r="O27" s="2">
        <v>13</v>
      </c>
      <c r="P27" s="2">
        <v>17</v>
      </c>
      <c r="Q27" s="2">
        <v>26</v>
      </c>
      <c r="R27" s="2">
        <v>64</v>
      </c>
      <c r="S27" s="2">
        <v>56</v>
      </c>
      <c r="T27" s="2">
        <v>4</v>
      </c>
      <c r="U27" s="2">
        <v>0</v>
      </c>
      <c r="V27" s="2">
        <v>41</v>
      </c>
      <c r="W27" s="2">
        <v>30</v>
      </c>
      <c r="X27" s="2">
        <v>26</v>
      </c>
      <c r="Y27" s="2">
        <v>29</v>
      </c>
      <c r="Z27" s="2">
        <v>12</v>
      </c>
      <c r="AA27" s="2">
        <v>0</v>
      </c>
      <c r="AB27" s="2">
        <v>3</v>
      </c>
      <c r="AC27" s="2">
        <v>1</v>
      </c>
      <c r="AD27" s="2">
        <v>32</v>
      </c>
      <c r="AE27" s="2">
        <v>28</v>
      </c>
      <c r="AF27" s="2">
        <v>31</v>
      </c>
      <c r="AG27" s="2">
        <v>35</v>
      </c>
      <c r="AH27" s="2">
        <v>19</v>
      </c>
      <c r="AI27" s="2">
        <v>8</v>
      </c>
      <c r="AJ27" s="2">
        <v>9</v>
      </c>
      <c r="AK27" s="2">
        <v>8</v>
      </c>
      <c r="AL27" s="2">
        <v>11</v>
      </c>
      <c r="AM27" s="2">
        <v>8</v>
      </c>
      <c r="AN27" s="2">
        <v>20.93</v>
      </c>
      <c r="AO27" s="3"/>
      <c r="AP27" s="2">
        <v>25.38</v>
      </c>
      <c r="AQ27" s="3"/>
      <c r="AR27" s="2">
        <v>21.04</v>
      </c>
      <c r="AS27" s="3"/>
      <c r="AT27">
        <f t="shared" ref="AT27:AT36" si="2">AP27-AN27</f>
        <v>4.4499999999999993</v>
      </c>
      <c r="AU27" s="1"/>
      <c r="AV27" s="2">
        <v>57</v>
      </c>
      <c r="AW27" s="2">
        <v>43</v>
      </c>
      <c r="AX27" s="2">
        <v>29</v>
      </c>
      <c r="AY27" s="2">
        <v>26</v>
      </c>
      <c r="AZ27" s="2">
        <v>12</v>
      </c>
      <c r="BA27" s="2">
        <v>9</v>
      </c>
      <c r="BB27" s="2">
        <v>2</v>
      </c>
      <c r="BC27" s="2">
        <v>1</v>
      </c>
      <c r="BD27" s="2">
        <v>0</v>
      </c>
      <c r="BE27" s="2">
        <v>0</v>
      </c>
      <c r="BF27" s="2">
        <v>5</v>
      </c>
      <c r="BG27" s="2">
        <v>1</v>
      </c>
      <c r="BH27" s="2">
        <v>3</v>
      </c>
      <c r="BI27" s="2">
        <v>1</v>
      </c>
      <c r="BJ27" s="2">
        <v>3</v>
      </c>
      <c r="BK27" s="2">
        <v>3</v>
      </c>
      <c r="BL27" s="2">
        <v>3</v>
      </c>
      <c r="BM27" s="2">
        <v>2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1"/>
      <c r="BU27" s="2">
        <v>16</v>
      </c>
      <c r="BV27" s="1"/>
      <c r="BW27" s="3"/>
      <c r="BX27" s="1"/>
      <c r="BY27" s="2">
        <v>18</v>
      </c>
      <c r="BZ27" s="1"/>
      <c r="CA27" s="2">
        <v>1100</v>
      </c>
      <c r="CB27" s="1"/>
      <c r="CC27" s="2">
        <v>68.75</v>
      </c>
      <c r="CD27" s="2">
        <v>283</v>
      </c>
      <c r="CE27" s="2">
        <v>444</v>
      </c>
      <c r="CF27" s="2">
        <v>532</v>
      </c>
      <c r="CG27" s="2">
        <v>315</v>
      </c>
      <c r="CH27" s="7"/>
      <c r="CI27" s="3"/>
      <c r="CJ27" s="7"/>
      <c r="CK27" s="3"/>
      <c r="CL27" s="8"/>
      <c r="CM27" s="3"/>
      <c r="CN27" s="7"/>
      <c r="CO27" s="3"/>
      <c r="CP27" s="11">
        <v>2534</v>
      </c>
      <c r="CQ27" s="14"/>
      <c r="CR27" s="6"/>
      <c r="CS27" s="3"/>
      <c r="CT27" s="2">
        <v>8</v>
      </c>
      <c r="CU27" s="2">
        <v>6</v>
      </c>
      <c r="CV27" s="2">
        <v>6</v>
      </c>
      <c r="CW27" s="2">
        <v>4</v>
      </c>
      <c r="CX27" s="2">
        <v>1</v>
      </c>
      <c r="CY27" s="2">
        <v>5</v>
      </c>
      <c r="CZ27" s="2">
        <v>1</v>
      </c>
      <c r="DA27" s="2">
        <v>1</v>
      </c>
      <c r="DB27" s="2">
        <v>0</v>
      </c>
      <c r="DC27" s="2">
        <v>0</v>
      </c>
      <c r="DD27" s="2"/>
      <c r="DE27" s="3"/>
      <c r="DF27" s="1"/>
      <c r="DQ27">
        <v>27</v>
      </c>
      <c r="DR27" t="s">
        <v>74</v>
      </c>
    </row>
    <row r="28" spans="1:122" ht="16" customHeight="1" x14ac:dyDescent="0.2">
      <c r="A28" s="2">
        <v>45</v>
      </c>
      <c r="B28" s="2">
        <v>2</v>
      </c>
      <c r="C28" s="2">
        <v>2</v>
      </c>
      <c r="D28" s="2">
        <v>24</v>
      </c>
      <c r="E28" s="2">
        <v>28</v>
      </c>
      <c r="F28" s="2">
        <v>4</v>
      </c>
      <c r="G28" s="2">
        <v>5</v>
      </c>
      <c r="H28" s="2">
        <v>19</v>
      </c>
      <c r="I28" s="2">
        <v>9</v>
      </c>
      <c r="J28" s="2">
        <v>25</v>
      </c>
      <c r="K28" s="2">
        <v>22</v>
      </c>
      <c r="L28" s="2">
        <v>73</v>
      </c>
      <c r="M28" s="2">
        <v>65</v>
      </c>
      <c r="N28" s="2">
        <v>28</v>
      </c>
      <c r="O28" s="2">
        <v>23</v>
      </c>
      <c r="P28" s="2">
        <v>14</v>
      </c>
      <c r="Q28" s="2">
        <v>9</v>
      </c>
      <c r="R28" s="2">
        <v>29</v>
      </c>
      <c r="S28" s="2">
        <v>24</v>
      </c>
      <c r="T28" s="2">
        <v>2</v>
      </c>
      <c r="U28" s="2">
        <v>9</v>
      </c>
      <c r="V28" s="2">
        <v>58</v>
      </c>
      <c r="W28" s="2">
        <v>41</v>
      </c>
      <c r="X28" s="2">
        <v>26</v>
      </c>
      <c r="Y28" s="2">
        <v>18</v>
      </c>
      <c r="Z28" s="2">
        <v>27</v>
      </c>
      <c r="AA28" s="2">
        <v>20</v>
      </c>
      <c r="AB28" s="2">
        <v>5</v>
      </c>
      <c r="AC28" s="2">
        <v>3</v>
      </c>
      <c r="AD28" s="2">
        <v>25</v>
      </c>
      <c r="AE28" s="2">
        <v>30</v>
      </c>
      <c r="AF28" s="2">
        <v>21</v>
      </c>
      <c r="AG28" s="2">
        <v>27</v>
      </c>
      <c r="AH28" s="2">
        <v>13</v>
      </c>
      <c r="AI28" s="2">
        <v>18</v>
      </c>
      <c r="AJ28" s="2">
        <v>19</v>
      </c>
      <c r="AK28" s="2">
        <v>18</v>
      </c>
      <c r="AL28" s="2">
        <v>18</v>
      </c>
      <c r="AM28" s="2">
        <v>19</v>
      </c>
      <c r="AN28" s="2">
        <v>12.38</v>
      </c>
      <c r="AO28" s="2">
        <v>11.85</v>
      </c>
      <c r="AP28" s="2">
        <v>14.64</v>
      </c>
      <c r="AQ28" s="2">
        <v>12.13</v>
      </c>
      <c r="AR28" s="2">
        <v>7.34</v>
      </c>
      <c r="AS28" s="2">
        <v>7.15</v>
      </c>
      <c r="AT28">
        <f t="shared" si="2"/>
        <v>2.2599999999999998</v>
      </c>
      <c r="AU28">
        <f>AQ28-AO28</f>
        <v>0.28000000000000114</v>
      </c>
      <c r="AV28" s="2">
        <v>43</v>
      </c>
      <c r="AW28" s="2">
        <v>28</v>
      </c>
      <c r="AX28" s="2">
        <v>6</v>
      </c>
      <c r="AY28" s="2">
        <v>3</v>
      </c>
      <c r="AZ28" s="2">
        <v>5</v>
      </c>
      <c r="BA28" s="2">
        <v>2</v>
      </c>
      <c r="BB28" s="2">
        <v>10</v>
      </c>
      <c r="BC28" s="2">
        <v>5</v>
      </c>
      <c r="BD28" s="2">
        <v>0</v>
      </c>
      <c r="BE28" s="2">
        <v>0</v>
      </c>
      <c r="BF28" s="2">
        <v>2</v>
      </c>
      <c r="BG28" s="2">
        <v>1</v>
      </c>
      <c r="BH28" s="2">
        <v>10</v>
      </c>
      <c r="BI28" s="2">
        <v>7</v>
      </c>
      <c r="BJ28" s="2">
        <v>1</v>
      </c>
      <c r="BK28" s="2">
        <v>3</v>
      </c>
      <c r="BL28" s="2">
        <v>9</v>
      </c>
      <c r="BM28" s="2">
        <v>7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1"/>
      <c r="BU28" s="2">
        <v>22</v>
      </c>
      <c r="BV28" s="1"/>
      <c r="BW28" s="2">
        <v>59</v>
      </c>
      <c r="BX28" s="1"/>
      <c r="BY28" s="2">
        <v>20</v>
      </c>
      <c r="BZ28" s="1"/>
      <c r="CA28" s="2">
        <v>1420</v>
      </c>
      <c r="CB28" s="1"/>
      <c r="CC28" s="2">
        <v>88.75</v>
      </c>
      <c r="CD28" s="2">
        <v>89.14</v>
      </c>
      <c r="CE28" s="2">
        <v>85.2</v>
      </c>
      <c r="CF28" s="2">
        <v>95.4</v>
      </c>
      <c r="CG28" s="2">
        <v>90.2</v>
      </c>
      <c r="CH28" s="5">
        <v>1088.42</v>
      </c>
      <c r="CI28" s="5">
        <v>977.04</v>
      </c>
      <c r="CJ28" s="5">
        <v>981.62</v>
      </c>
      <c r="CK28" s="5">
        <v>1024.67</v>
      </c>
      <c r="CL28" s="5">
        <v>933.38</v>
      </c>
      <c r="CM28" s="5">
        <v>827.08</v>
      </c>
      <c r="CN28" s="2">
        <v>0</v>
      </c>
      <c r="CO28" s="2">
        <v>0</v>
      </c>
      <c r="CP28" s="11">
        <v>1287.96</v>
      </c>
      <c r="CQ28" s="11">
        <v>1037.28</v>
      </c>
      <c r="CR28" s="2">
        <v>412.84</v>
      </c>
      <c r="CS28" s="2">
        <v>427.32</v>
      </c>
      <c r="CT28" s="2">
        <v>15</v>
      </c>
      <c r="CU28" s="2">
        <v>16</v>
      </c>
      <c r="CV28" s="2">
        <v>1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/>
      <c r="DE28" s="3"/>
      <c r="DF28" s="1"/>
      <c r="DQ28">
        <v>28</v>
      </c>
      <c r="DR28" t="s">
        <v>22</v>
      </c>
    </row>
    <row r="29" spans="1:122" ht="16" customHeight="1" x14ac:dyDescent="0.2">
      <c r="A29" s="2">
        <v>46</v>
      </c>
      <c r="B29" s="2">
        <v>2</v>
      </c>
      <c r="C29" s="2">
        <v>3</v>
      </c>
      <c r="D29" s="2">
        <v>23</v>
      </c>
      <c r="E29" s="2">
        <v>26</v>
      </c>
      <c r="F29" s="2">
        <v>3</v>
      </c>
      <c r="G29" s="2">
        <v>4</v>
      </c>
      <c r="H29" s="2">
        <v>11</v>
      </c>
      <c r="I29" s="2">
        <v>4</v>
      </c>
      <c r="J29" s="2">
        <v>8</v>
      </c>
      <c r="K29" s="2">
        <v>8</v>
      </c>
      <c r="L29" s="2">
        <v>62</v>
      </c>
      <c r="M29" s="2">
        <v>35</v>
      </c>
      <c r="N29" s="2">
        <v>14</v>
      </c>
      <c r="O29" s="2">
        <v>3</v>
      </c>
      <c r="P29" s="2">
        <v>16</v>
      </c>
      <c r="Q29" s="2">
        <v>7</v>
      </c>
      <c r="R29" s="2">
        <v>24</v>
      </c>
      <c r="S29" s="2">
        <v>17</v>
      </c>
      <c r="T29" s="2">
        <v>8</v>
      </c>
      <c r="U29" s="2">
        <v>8</v>
      </c>
      <c r="V29" s="2">
        <v>14</v>
      </c>
      <c r="W29" s="2">
        <v>12</v>
      </c>
      <c r="X29" s="2">
        <v>11</v>
      </c>
      <c r="Y29" s="2">
        <v>7</v>
      </c>
      <c r="Z29" s="2">
        <v>1</v>
      </c>
      <c r="AA29" s="2">
        <v>3</v>
      </c>
      <c r="AB29" s="2">
        <v>2</v>
      </c>
      <c r="AC29" s="2">
        <v>2</v>
      </c>
      <c r="AD29" s="2">
        <v>29</v>
      </c>
      <c r="AE29" s="2">
        <v>33</v>
      </c>
      <c r="AF29" s="2">
        <v>38</v>
      </c>
      <c r="AG29" s="2">
        <v>40</v>
      </c>
      <c r="AH29" s="2">
        <v>16</v>
      </c>
      <c r="AI29" s="2">
        <v>16</v>
      </c>
      <c r="AJ29" s="2">
        <v>18</v>
      </c>
      <c r="AK29" s="2">
        <v>20</v>
      </c>
      <c r="AL29" s="2">
        <v>13</v>
      </c>
      <c r="AM29" s="2">
        <v>18</v>
      </c>
      <c r="AN29" s="2">
        <v>20.68</v>
      </c>
      <c r="AO29" s="2">
        <v>15.14</v>
      </c>
      <c r="AP29" s="2">
        <v>21.9</v>
      </c>
      <c r="AQ29" s="2">
        <v>15.2</v>
      </c>
      <c r="AR29" s="2">
        <v>15.07</v>
      </c>
      <c r="AS29" s="2">
        <v>11.6</v>
      </c>
      <c r="AT29">
        <f t="shared" si="2"/>
        <v>1.2199999999999989</v>
      </c>
      <c r="AU29">
        <f>AQ29-AO29</f>
        <v>5.9999999999998721E-2</v>
      </c>
      <c r="AV29" s="2">
        <v>28</v>
      </c>
      <c r="AW29" s="2">
        <v>14</v>
      </c>
      <c r="AX29" s="2">
        <v>17</v>
      </c>
      <c r="AY29" s="2">
        <v>9</v>
      </c>
      <c r="AZ29" s="2">
        <v>3</v>
      </c>
      <c r="BA29" s="2">
        <v>0</v>
      </c>
      <c r="BB29" s="2">
        <v>4</v>
      </c>
      <c r="BC29" s="2">
        <v>2</v>
      </c>
      <c r="BD29" s="2">
        <v>0</v>
      </c>
      <c r="BE29" s="2">
        <v>0</v>
      </c>
      <c r="BF29" s="2">
        <v>0</v>
      </c>
      <c r="BG29" s="2">
        <v>0</v>
      </c>
      <c r="BH29" s="2">
        <v>1</v>
      </c>
      <c r="BI29" s="2">
        <v>1</v>
      </c>
      <c r="BJ29" s="2">
        <v>0</v>
      </c>
      <c r="BK29" s="2">
        <v>0</v>
      </c>
      <c r="BL29" s="2">
        <v>3</v>
      </c>
      <c r="BM29" s="2">
        <v>2</v>
      </c>
      <c r="BN29" s="2">
        <v>5</v>
      </c>
      <c r="BO29" s="2">
        <v>3</v>
      </c>
      <c r="BP29" s="2">
        <v>0</v>
      </c>
      <c r="BQ29" s="2">
        <v>0</v>
      </c>
      <c r="BR29" s="2">
        <v>5</v>
      </c>
      <c r="BS29" s="2">
        <v>3</v>
      </c>
      <c r="BT29" s="2">
        <v>24</v>
      </c>
      <c r="BU29" s="2">
        <v>16</v>
      </c>
      <c r="BV29" s="1"/>
      <c r="BW29" s="2">
        <v>48</v>
      </c>
      <c r="BX29" s="2">
        <v>11</v>
      </c>
      <c r="BY29" s="2">
        <v>7</v>
      </c>
      <c r="BZ29" s="2">
        <v>970</v>
      </c>
      <c r="CA29" s="3"/>
      <c r="CB29" s="2">
        <v>60.625</v>
      </c>
      <c r="CC29" s="3"/>
      <c r="CD29" s="2">
        <v>89.29</v>
      </c>
      <c r="CE29" s="2">
        <v>85.9</v>
      </c>
      <c r="CF29" s="2">
        <v>93.6</v>
      </c>
      <c r="CG29" s="2">
        <v>85.4</v>
      </c>
      <c r="CH29" s="5">
        <v>1078.6400000000001</v>
      </c>
      <c r="CI29" s="5">
        <v>1051.8800000000001</v>
      </c>
      <c r="CJ29" s="5">
        <v>858.58</v>
      </c>
      <c r="CK29" s="5">
        <v>942.83</v>
      </c>
      <c r="CL29" s="5">
        <v>965.77</v>
      </c>
      <c r="CM29" s="5">
        <v>932.39</v>
      </c>
      <c r="CN29" s="2">
        <v>0</v>
      </c>
      <c r="CO29" s="2">
        <v>0</v>
      </c>
      <c r="CP29" s="11">
        <v>1128.8800000000001</v>
      </c>
      <c r="CQ29" s="11">
        <v>1208.2307692307693</v>
      </c>
      <c r="CR29" s="2">
        <v>439.36</v>
      </c>
      <c r="CS29" s="2">
        <v>440.88</v>
      </c>
      <c r="CT29" s="2">
        <v>14</v>
      </c>
      <c r="CU29" s="2">
        <v>14</v>
      </c>
      <c r="CV29" s="2">
        <v>1</v>
      </c>
      <c r="CW29" s="2">
        <v>0</v>
      </c>
      <c r="CX29" s="2">
        <v>1</v>
      </c>
      <c r="CY29" s="2">
        <v>1</v>
      </c>
      <c r="CZ29" s="2">
        <v>0</v>
      </c>
      <c r="DA29" s="2">
        <v>1</v>
      </c>
      <c r="DB29" s="2">
        <v>0</v>
      </c>
      <c r="DC29" s="2">
        <v>0</v>
      </c>
      <c r="DD29" s="2"/>
      <c r="DE29" s="3"/>
      <c r="DF29" s="1"/>
      <c r="DQ29">
        <v>29</v>
      </c>
      <c r="DR29" t="s">
        <v>75</v>
      </c>
    </row>
    <row r="30" spans="1:122" ht="16" customHeight="1" x14ac:dyDescent="0.2">
      <c r="A30" s="2">
        <v>48</v>
      </c>
      <c r="B30" s="2">
        <v>3</v>
      </c>
      <c r="C30" s="2">
        <v>3</v>
      </c>
      <c r="D30" s="2">
        <v>25</v>
      </c>
      <c r="E30" s="2">
        <v>27</v>
      </c>
      <c r="F30" s="2">
        <v>5</v>
      </c>
      <c r="G30" s="2">
        <v>5</v>
      </c>
      <c r="H30" s="2">
        <v>9</v>
      </c>
      <c r="I30" s="2">
        <v>8</v>
      </c>
      <c r="J30" s="2">
        <v>8</v>
      </c>
      <c r="K30" s="2">
        <v>17</v>
      </c>
      <c r="L30" s="2">
        <v>46</v>
      </c>
      <c r="M30" s="2">
        <v>48</v>
      </c>
      <c r="N30" s="2">
        <v>8</v>
      </c>
      <c r="O30" s="2">
        <v>9</v>
      </c>
      <c r="P30" s="2">
        <v>4</v>
      </c>
      <c r="Q30" s="2">
        <v>7</v>
      </c>
      <c r="R30" s="2">
        <v>34</v>
      </c>
      <c r="S30" s="2">
        <v>32</v>
      </c>
      <c r="T30" s="2">
        <v>0</v>
      </c>
      <c r="U30" s="2">
        <v>0</v>
      </c>
      <c r="V30" s="2">
        <v>29</v>
      </c>
      <c r="W30" s="2">
        <v>33</v>
      </c>
      <c r="X30" s="2">
        <v>16</v>
      </c>
      <c r="Y30" s="2">
        <v>18</v>
      </c>
      <c r="Z30" s="2">
        <v>10</v>
      </c>
      <c r="AA30" s="2">
        <v>12</v>
      </c>
      <c r="AB30" s="2">
        <v>3</v>
      </c>
      <c r="AC30" s="2">
        <v>3</v>
      </c>
      <c r="AD30" s="2">
        <v>31</v>
      </c>
      <c r="AE30" s="2">
        <v>28</v>
      </c>
      <c r="AF30" s="2">
        <v>34</v>
      </c>
      <c r="AG30" s="2">
        <v>31</v>
      </c>
      <c r="AH30" s="2">
        <v>18</v>
      </c>
      <c r="AI30" s="2">
        <v>18</v>
      </c>
      <c r="AJ30" s="2">
        <v>18</v>
      </c>
      <c r="AK30" s="2">
        <v>18</v>
      </c>
      <c r="AL30" s="2">
        <v>17</v>
      </c>
      <c r="AM30" s="2">
        <v>15</v>
      </c>
      <c r="AN30" s="2">
        <v>12.49</v>
      </c>
      <c r="AO30" s="2">
        <v>11.9</v>
      </c>
      <c r="AP30" s="2">
        <v>13.1</v>
      </c>
      <c r="AQ30" s="2">
        <v>12.2</v>
      </c>
      <c r="AR30" s="2">
        <v>10.220000000000001</v>
      </c>
      <c r="AS30" s="2">
        <v>10.3</v>
      </c>
      <c r="AT30">
        <f t="shared" si="2"/>
        <v>0.60999999999999943</v>
      </c>
      <c r="AU30">
        <f>AQ30-AO30</f>
        <v>0.29999999999999893</v>
      </c>
      <c r="AV30" s="2">
        <v>28</v>
      </c>
      <c r="AW30" s="2">
        <v>20</v>
      </c>
      <c r="AX30" s="2">
        <v>10</v>
      </c>
      <c r="AY30" s="2">
        <v>8</v>
      </c>
      <c r="AZ30" s="2">
        <v>2</v>
      </c>
      <c r="BA30" s="2">
        <v>0</v>
      </c>
      <c r="BB30" s="2">
        <v>5</v>
      </c>
      <c r="BC30" s="2">
        <v>5</v>
      </c>
      <c r="BD30" s="2">
        <v>2</v>
      </c>
      <c r="BE30" s="2">
        <v>1</v>
      </c>
      <c r="BF30" s="2">
        <v>0</v>
      </c>
      <c r="BG30" s="2">
        <v>1</v>
      </c>
      <c r="BH30" s="2">
        <v>3</v>
      </c>
      <c r="BI30" s="2">
        <v>4</v>
      </c>
      <c r="BJ30" s="2">
        <v>0</v>
      </c>
      <c r="BK30" s="2">
        <v>1</v>
      </c>
      <c r="BL30" s="2">
        <v>6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21</v>
      </c>
      <c r="BU30" s="2">
        <v>18</v>
      </c>
      <c r="BV30" s="2">
        <v>61</v>
      </c>
      <c r="BW30" s="2">
        <v>54</v>
      </c>
      <c r="BX30" s="2">
        <v>8</v>
      </c>
      <c r="BY30" s="2">
        <v>10</v>
      </c>
      <c r="BZ30" s="2">
        <v>1300</v>
      </c>
      <c r="CA30" s="2">
        <v>1420</v>
      </c>
      <c r="CB30" s="2">
        <v>81.25</v>
      </c>
      <c r="CC30" s="2">
        <v>88.75</v>
      </c>
      <c r="CD30" s="2">
        <v>162.6</v>
      </c>
      <c r="CE30" s="2">
        <v>117.4</v>
      </c>
      <c r="CF30" s="2">
        <v>178.1</v>
      </c>
      <c r="CG30" s="2">
        <v>112.1</v>
      </c>
      <c r="CH30" s="5">
        <v>2008.76</v>
      </c>
      <c r="CI30" s="5">
        <v>1537.48</v>
      </c>
      <c r="CJ30" s="5">
        <v>1462.77</v>
      </c>
      <c r="CK30" s="5">
        <v>896.17</v>
      </c>
      <c r="CL30" s="5">
        <v>1667.33</v>
      </c>
      <c r="CM30" s="5">
        <v>1216.31</v>
      </c>
      <c r="CN30" s="2">
        <v>1</v>
      </c>
      <c r="CO30" s="2">
        <v>1</v>
      </c>
      <c r="CP30" s="11">
        <v>1604.3181818181818</v>
      </c>
      <c r="CQ30" s="11">
        <v>1571.0833333333333</v>
      </c>
      <c r="CR30" s="2">
        <v>455.04</v>
      </c>
      <c r="CS30" s="2">
        <v>467.78</v>
      </c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1"/>
      <c r="DQ30">
        <v>30</v>
      </c>
      <c r="DR30" t="s">
        <v>23</v>
      </c>
    </row>
    <row r="31" spans="1:122" ht="16" customHeight="1" x14ac:dyDescent="0.2">
      <c r="A31" s="2">
        <v>49</v>
      </c>
      <c r="B31" s="2">
        <v>2</v>
      </c>
      <c r="C31" s="2">
        <v>2</v>
      </c>
      <c r="D31" s="2">
        <v>26</v>
      </c>
      <c r="E31" s="2">
        <v>27</v>
      </c>
      <c r="F31" s="2">
        <v>4</v>
      </c>
      <c r="G31" s="2">
        <v>4</v>
      </c>
      <c r="H31" s="2">
        <v>10</v>
      </c>
      <c r="I31" s="2">
        <v>4</v>
      </c>
      <c r="J31" s="2">
        <v>0</v>
      </c>
      <c r="K31" s="2">
        <v>3</v>
      </c>
      <c r="L31" s="2">
        <v>57</v>
      </c>
      <c r="M31" s="2">
        <v>70</v>
      </c>
      <c r="N31" s="2">
        <v>12</v>
      </c>
      <c r="O31" s="2">
        <v>13</v>
      </c>
      <c r="P31" s="2">
        <v>7</v>
      </c>
      <c r="Q31" s="2">
        <v>8</v>
      </c>
      <c r="R31" s="2">
        <v>38</v>
      </c>
      <c r="S31" s="2">
        <v>49</v>
      </c>
      <c r="T31" s="2">
        <v>0</v>
      </c>
      <c r="U31" s="2">
        <v>0</v>
      </c>
      <c r="V31" s="2">
        <v>19</v>
      </c>
      <c r="W31" s="2">
        <v>28</v>
      </c>
      <c r="X31" s="2">
        <v>9</v>
      </c>
      <c r="Y31" s="2">
        <v>12</v>
      </c>
      <c r="Z31" s="2">
        <v>9</v>
      </c>
      <c r="AA31" s="2">
        <v>13</v>
      </c>
      <c r="AB31" s="2">
        <v>1</v>
      </c>
      <c r="AC31" s="2">
        <v>3</v>
      </c>
      <c r="AD31" s="2">
        <v>31</v>
      </c>
      <c r="AE31" s="2">
        <v>28</v>
      </c>
      <c r="AF31" s="2">
        <v>36</v>
      </c>
      <c r="AG31" s="2">
        <v>33</v>
      </c>
      <c r="AH31" s="2">
        <v>20</v>
      </c>
      <c r="AI31" s="2">
        <v>18</v>
      </c>
      <c r="AJ31" s="2">
        <v>20</v>
      </c>
      <c r="AK31" s="2">
        <v>20</v>
      </c>
      <c r="AL31" s="2">
        <v>20</v>
      </c>
      <c r="AM31" s="2">
        <v>20</v>
      </c>
      <c r="AN31" s="2">
        <v>12.35</v>
      </c>
      <c r="AO31" s="3"/>
      <c r="AP31" s="2">
        <v>12.43</v>
      </c>
      <c r="AQ31" s="3"/>
      <c r="AR31" s="2">
        <v>9.0399999999999991</v>
      </c>
      <c r="AS31" s="3"/>
      <c r="AT31">
        <f t="shared" si="2"/>
        <v>8.0000000000000071E-2</v>
      </c>
      <c r="AU31" s="1"/>
      <c r="AV31" s="2">
        <v>13</v>
      </c>
      <c r="AW31" s="2">
        <v>7</v>
      </c>
      <c r="AX31" s="2">
        <v>4</v>
      </c>
      <c r="AY31" s="2">
        <v>1</v>
      </c>
      <c r="AZ31" s="2">
        <v>3</v>
      </c>
      <c r="BA31" s="2">
        <v>3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3</v>
      </c>
      <c r="BI31" s="2">
        <v>1</v>
      </c>
      <c r="BJ31" s="2">
        <v>0</v>
      </c>
      <c r="BK31" s="2">
        <v>0</v>
      </c>
      <c r="BL31" s="2">
        <v>3</v>
      </c>
      <c r="BM31" s="2">
        <v>2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19</v>
      </c>
      <c r="BU31" s="2">
        <v>6</v>
      </c>
      <c r="BV31" s="2">
        <v>24</v>
      </c>
      <c r="BW31" s="2">
        <v>41</v>
      </c>
      <c r="BX31" s="2">
        <v>16</v>
      </c>
      <c r="BY31" s="2">
        <v>7</v>
      </c>
      <c r="BZ31" s="2">
        <v>1530</v>
      </c>
      <c r="CA31" s="2">
        <v>1520</v>
      </c>
      <c r="CB31" s="2">
        <v>95.625</v>
      </c>
      <c r="CC31" s="2">
        <v>95</v>
      </c>
      <c r="CD31" s="2">
        <v>281</v>
      </c>
      <c r="CE31" s="2">
        <v>359</v>
      </c>
      <c r="CF31" s="2">
        <v>382</v>
      </c>
      <c r="CG31" s="2">
        <v>394</v>
      </c>
      <c r="CH31" s="5">
        <v>1628.72</v>
      </c>
      <c r="CI31" s="5">
        <v>2942.4</v>
      </c>
      <c r="CJ31" s="5">
        <v>1647.85</v>
      </c>
      <c r="CK31" s="5">
        <v>2259.09</v>
      </c>
      <c r="CL31" s="5">
        <v>1672.18</v>
      </c>
      <c r="CM31" s="5">
        <v>2198.7199999999998</v>
      </c>
      <c r="CN31" s="2">
        <v>1</v>
      </c>
      <c r="CO31" s="2">
        <v>3</v>
      </c>
      <c r="CP31" s="11">
        <v>1286.9545454545455</v>
      </c>
      <c r="CQ31" s="11">
        <v>1645.88</v>
      </c>
      <c r="CR31" s="2">
        <v>445.22</v>
      </c>
      <c r="CS31" s="2">
        <v>497.88</v>
      </c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1"/>
      <c r="DQ31">
        <v>31</v>
      </c>
      <c r="DR31" t="s">
        <v>76</v>
      </c>
    </row>
    <row r="32" spans="1:122" ht="16" customHeight="1" x14ac:dyDescent="0.2">
      <c r="A32" s="2">
        <v>51</v>
      </c>
      <c r="B32" s="2">
        <v>3</v>
      </c>
      <c r="C32" s="2">
        <v>2</v>
      </c>
      <c r="D32" s="2">
        <v>27</v>
      </c>
      <c r="E32" s="2">
        <v>25</v>
      </c>
      <c r="F32" s="2">
        <v>4</v>
      </c>
      <c r="G32" s="2">
        <v>4</v>
      </c>
      <c r="H32" s="2">
        <v>12</v>
      </c>
      <c r="I32" s="2">
        <v>7</v>
      </c>
      <c r="J32" s="2">
        <v>23</v>
      </c>
      <c r="K32" s="2">
        <v>28</v>
      </c>
      <c r="L32" s="2">
        <v>63</v>
      </c>
      <c r="M32" s="2">
        <v>49</v>
      </c>
      <c r="N32" s="2">
        <v>15</v>
      </c>
      <c r="O32" s="2">
        <v>14</v>
      </c>
      <c r="P32" s="2">
        <v>9</v>
      </c>
      <c r="Q32" s="2">
        <v>6</v>
      </c>
      <c r="R32" s="2">
        <v>39</v>
      </c>
      <c r="S32" s="2">
        <v>29</v>
      </c>
      <c r="T32" s="2">
        <v>0</v>
      </c>
      <c r="U32" s="2">
        <v>0</v>
      </c>
      <c r="V32" s="2">
        <v>39</v>
      </c>
      <c r="W32" s="2">
        <v>41</v>
      </c>
      <c r="X32" s="2">
        <v>18</v>
      </c>
      <c r="Y32" s="2">
        <v>18</v>
      </c>
      <c r="Z32" s="2">
        <v>16</v>
      </c>
      <c r="AA32" s="2">
        <v>18</v>
      </c>
      <c r="AB32" s="2">
        <v>5</v>
      </c>
      <c r="AC32" s="2">
        <v>5</v>
      </c>
      <c r="AD32" s="2">
        <v>25</v>
      </c>
      <c r="AE32" s="2">
        <v>24</v>
      </c>
      <c r="AF32" s="2">
        <v>18</v>
      </c>
      <c r="AG32" s="2">
        <v>21</v>
      </c>
      <c r="AH32" s="2">
        <v>12</v>
      </c>
      <c r="AI32" s="2">
        <v>12</v>
      </c>
      <c r="AJ32" s="2">
        <v>13</v>
      </c>
      <c r="AK32" s="2">
        <v>11</v>
      </c>
      <c r="AL32" s="2">
        <v>16</v>
      </c>
      <c r="AM32" s="2">
        <v>14</v>
      </c>
      <c r="AN32" s="2">
        <v>14.2</v>
      </c>
      <c r="AO32" s="2">
        <v>12.94</v>
      </c>
      <c r="AP32" s="2">
        <v>18.63</v>
      </c>
      <c r="AQ32" s="2">
        <v>13.83</v>
      </c>
      <c r="AR32" s="2">
        <v>11.7</v>
      </c>
      <c r="AS32" s="2">
        <v>9.2799999999999994</v>
      </c>
      <c r="AT32">
        <f t="shared" si="2"/>
        <v>4.43</v>
      </c>
      <c r="AU32">
        <f>AQ32-AO32</f>
        <v>0.89000000000000057</v>
      </c>
      <c r="AV32" s="2">
        <v>28</v>
      </c>
      <c r="AW32" s="2">
        <v>44</v>
      </c>
      <c r="AX32" s="2">
        <v>4</v>
      </c>
      <c r="AY32" s="2">
        <v>8</v>
      </c>
      <c r="AZ32" s="2">
        <v>2</v>
      </c>
      <c r="BA32" s="2">
        <v>3</v>
      </c>
      <c r="BB32" s="2">
        <v>7</v>
      </c>
      <c r="BC32" s="2">
        <v>9</v>
      </c>
      <c r="BD32" s="2">
        <v>4</v>
      </c>
      <c r="BE32" s="2">
        <v>5</v>
      </c>
      <c r="BF32" s="2">
        <v>1</v>
      </c>
      <c r="BG32" s="2">
        <v>3</v>
      </c>
      <c r="BH32" s="2">
        <v>4</v>
      </c>
      <c r="BI32" s="2">
        <v>6</v>
      </c>
      <c r="BJ32" s="2">
        <v>2</v>
      </c>
      <c r="BK32" s="2">
        <v>3</v>
      </c>
      <c r="BL32" s="2">
        <v>4</v>
      </c>
      <c r="BM32" s="2">
        <v>7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21</v>
      </c>
      <c r="BU32" s="2">
        <v>20</v>
      </c>
      <c r="BV32" s="2">
        <v>70</v>
      </c>
      <c r="BW32" s="2">
        <v>61</v>
      </c>
      <c r="BX32" s="2">
        <v>14</v>
      </c>
      <c r="BY32" s="2">
        <v>14</v>
      </c>
      <c r="BZ32" s="2">
        <v>1300</v>
      </c>
      <c r="CA32" s="2">
        <v>1470</v>
      </c>
      <c r="CB32" s="2">
        <v>81.25</v>
      </c>
      <c r="CC32" s="2">
        <v>91.875</v>
      </c>
      <c r="CD32" s="2">
        <v>134.69999999999999</v>
      </c>
      <c r="CE32" s="2">
        <v>120</v>
      </c>
      <c r="CF32" s="2">
        <v>234.8</v>
      </c>
      <c r="CG32" s="2">
        <v>185</v>
      </c>
      <c r="CH32" s="5">
        <v>1535.4</v>
      </c>
      <c r="CI32" s="5">
        <v>1286.5999999999999</v>
      </c>
      <c r="CJ32" s="5">
        <v>1270.6199999999999</v>
      </c>
      <c r="CK32" s="5">
        <v>1179.69</v>
      </c>
      <c r="CL32" s="5">
        <v>1535</v>
      </c>
      <c r="CM32" s="5">
        <v>1132.58</v>
      </c>
      <c r="CN32" s="2">
        <v>3</v>
      </c>
      <c r="CO32" s="2">
        <v>2</v>
      </c>
      <c r="CP32" s="11">
        <v>1428.1785714285713</v>
      </c>
      <c r="CQ32" s="11">
        <v>1445.5217391304348</v>
      </c>
      <c r="CR32" s="2">
        <v>440.86</v>
      </c>
      <c r="CS32" s="2"/>
      <c r="CT32" s="2">
        <v>4</v>
      </c>
      <c r="CU32" s="3"/>
      <c r="CV32" s="2">
        <v>6</v>
      </c>
      <c r="CW32" s="3"/>
      <c r="CX32" s="2">
        <v>4</v>
      </c>
      <c r="CY32" s="3"/>
      <c r="CZ32" s="2">
        <v>2</v>
      </c>
      <c r="DA32" s="3"/>
      <c r="DB32" s="2">
        <v>0</v>
      </c>
      <c r="DC32" s="3"/>
      <c r="DD32" s="3"/>
      <c r="DE32" s="3"/>
      <c r="DF32" s="1"/>
      <c r="DQ32">
        <v>32</v>
      </c>
      <c r="DR32" t="s">
        <v>24</v>
      </c>
    </row>
    <row r="33" spans="1:122" ht="16" customHeight="1" x14ac:dyDescent="0.2">
      <c r="A33" s="2">
        <v>52</v>
      </c>
      <c r="B33" s="2">
        <v>2</v>
      </c>
      <c r="C33" s="2">
        <v>3</v>
      </c>
      <c r="D33" s="2">
        <v>22</v>
      </c>
      <c r="E33" s="2">
        <v>24</v>
      </c>
      <c r="F33" s="2">
        <v>4</v>
      </c>
      <c r="G33" s="2">
        <v>3</v>
      </c>
      <c r="H33" s="2">
        <v>13</v>
      </c>
      <c r="I33" s="2">
        <v>4</v>
      </c>
      <c r="J33" s="2">
        <v>5</v>
      </c>
      <c r="K33" s="2">
        <v>4</v>
      </c>
      <c r="L33" s="2">
        <v>72</v>
      </c>
      <c r="M33" s="2">
        <v>56</v>
      </c>
      <c r="N33" s="2">
        <v>12</v>
      </c>
      <c r="O33" s="2">
        <v>9</v>
      </c>
      <c r="P33" s="2">
        <v>8</v>
      </c>
      <c r="Q33" s="2">
        <v>4</v>
      </c>
      <c r="R33" s="2">
        <v>52</v>
      </c>
      <c r="S33" s="2">
        <v>42</v>
      </c>
      <c r="T33" s="2">
        <v>0</v>
      </c>
      <c r="U33" s="2">
        <v>1</v>
      </c>
      <c r="V33" s="2">
        <v>25</v>
      </c>
      <c r="W33" s="2">
        <v>30</v>
      </c>
      <c r="X33" s="2">
        <v>12</v>
      </c>
      <c r="Y33" s="2">
        <v>12</v>
      </c>
      <c r="Z33" s="2">
        <v>11</v>
      </c>
      <c r="AA33" s="2">
        <v>14</v>
      </c>
      <c r="AB33" s="2">
        <v>2</v>
      </c>
      <c r="AC33" s="2">
        <v>4</v>
      </c>
      <c r="AD33" s="2">
        <v>29</v>
      </c>
      <c r="AE33" s="2">
        <v>31</v>
      </c>
      <c r="AF33" s="2">
        <v>32</v>
      </c>
      <c r="AG33" s="2">
        <v>29</v>
      </c>
      <c r="AH33" s="2">
        <v>19</v>
      </c>
      <c r="AI33" s="2">
        <v>20</v>
      </c>
      <c r="AJ33" s="2">
        <v>17</v>
      </c>
      <c r="AK33" s="2">
        <v>19</v>
      </c>
      <c r="AL33" s="2">
        <v>17</v>
      </c>
      <c r="AM33" s="2">
        <v>19</v>
      </c>
      <c r="AN33" s="2">
        <v>13.63</v>
      </c>
      <c r="AO33" s="2">
        <v>13.4</v>
      </c>
      <c r="AP33" s="2">
        <v>24.03</v>
      </c>
      <c r="AQ33" s="2">
        <v>18.489999999999998</v>
      </c>
      <c r="AR33" s="2">
        <v>12</v>
      </c>
      <c r="AS33" s="2">
        <v>11.39</v>
      </c>
      <c r="AT33">
        <f t="shared" si="2"/>
        <v>10.4</v>
      </c>
      <c r="AU33">
        <f>AQ33-AO33</f>
        <v>5.0899999999999981</v>
      </c>
      <c r="AV33" s="2">
        <v>24</v>
      </c>
      <c r="AW33" s="2">
        <v>27</v>
      </c>
      <c r="AX33" s="2">
        <v>5</v>
      </c>
      <c r="AY33" s="2">
        <v>5</v>
      </c>
      <c r="AZ33" s="2">
        <v>0</v>
      </c>
      <c r="BA33" s="2">
        <v>1</v>
      </c>
      <c r="BB33" s="2">
        <v>9</v>
      </c>
      <c r="BC33" s="2">
        <v>7</v>
      </c>
      <c r="BD33" s="2">
        <v>6</v>
      </c>
      <c r="BE33" s="2">
        <v>4</v>
      </c>
      <c r="BF33" s="2">
        <v>1</v>
      </c>
      <c r="BG33" s="2">
        <v>2</v>
      </c>
      <c r="BH33" s="2">
        <v>2</v>
      </c>
      <c r="BI33" s="2">
        <v>4</v>
      </c>
      <c r="BJ33" s="2">
        <v>1</v>
      </c>
      <c r="BK33" s="2">
        <v>3</v>
      </c>
      <c r="BL33" s="2">
        <v>0</v>
      </c>
      <c r="BM33" s="2">
        <v>1</v>
      </c>
      <c r="BN33" s="2">
        <v>5</v>
      </c>
      <c r="BO33" s="2">
        <v>2</v>
      </c>
      <c r="BP33" s="2">
        <v>3</v>
      </c>
      <c r="BQ33" s="2">
        <v>2</v>
      </c>
      <c r="BR33" s="2">
        <v>0</v>
      </c>
      <c r="BS33" s="2">
        <v>0</v>
      </c>
      <c r="BT33" s="2">
        <v>23</v>
      </c>
      <c r="BU33" s="2">
        <v>22</v>
      </c>
      <c r="BV33" s="2">
        <v>52</v>
      </c>
      <c r="BW33" s="2">
        <v>52</v>
      </c>
      <c r="BX33" s="2">
        <v>7</v>
      </c>
      <c r="BY33" s="2">
        <v>4</v>
      </c>
      <c r="BZ33" s="2">
        <v>1590</v>
      </c>
      <c r="CA33" s="2">
        <v>1670</v>
      </c>
      <c r="CB33" s="2">
        <v>99.375</v>
      </c>
      <c r="CC33" s="2">
        <v>104.375</v>
      </c>
      <c r="CD33" s="3"/>
      <c r="CE33" s="3"/>
      <c r="CF33" s="3"/>
      <c r="CG33" s="3"/>
      <c r="CH33" s="5">
        <v>1168.6500000000001</v>
      </c>
      <c r="CI33" s="5">
        <v>1086.6300000000001</v>
      </c>
      <c r="CJ33" s="5">
        <v>1119.55</v>
      </c>
      <c r="CK33" s="5">
        <v>1308.58</v>
      </c>
      <c r="CL33" s="5">
        <v>1053.67</v>
      </c>
      <c r="CM33" s="5">
        <v>1639.71</v>
      </c>
      <c r="CN33" s="2">
        <v>3</v>
      </c>
      <c r="CO33" s="2">
        <v>5</v>
      </c>
      <c r="CP33" s="14"/>
      <c r="CQ33" s="11">
        <v>1359.44</v>
      </c>
      <c r="CR33" s="16"/>
      <c r="CS33" s="2">
        <v>488.9</v>
      </c>
      <c r="CT33" s="2">
        <v>20</v>
      </c>
      <c r="CU33" s="2">
        <v>20</v>
      </c>
      <c r="CV33" s="2">
        <v>3</v>
      </c>
      <c r="CW33" s="2">
        <v>3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/>
      <c r="DE33" s="3"/>
      <c r="DF33" s="1"/>
      <c r="DQ33">
        <v>33</v>
      </c>
      <c r="DR33" t="s">
        <v>77</v>
      </c>
    </row>
    <row r="34" spans="1:122" ht="16" customHeight="1" x14ac:dyDescent="0.2">
      <c r="A34" s="2">
        <v>55</v>
      </c>
      <c r="B34" s="2">
        <v>2</v>
      </c>
      <c r="C34" s="2">
        <v>2</v>
      </c>
      <c r="D34" s="2">
        <v>27</v>
      </c>
      <c r="E34" s="2">
        <v>26</v>
      </c>
      <c r="F34" s="2">
        <v>4</v>
      </c>
      <c r="G34" s="2">
        <v>5</v>
      </c>
      <c r="H34" s="2">
        <v>4</v>
      </c>
      <c r="I34" s="2">
        <v>4</v>
      </c>
      <c r="J34" s="2">
        <v>10</v>
      </c>
      <c r="K34" s="2">
        <v>10</v>
      </c>
      <c r="L34" s="2">
        <v>74</v>
      </c>
      <c r="M34" s="2">
        <v>67</v>
      </c>
      <c r="N34" s="2">
        <v>11</v>
      </c>
      <c r="O34" s="2">
        <v>12</v>
      </c>
      <c r="P34" s="2">
        <v>15</v>
      </c>
      <c r="Q34" s="2">
        <v>17</v>
      </c>
      <c r="R34" s="2">
        <v>45</v>
      </c>
      <c r="S34" s="2">
        <v>34</v>
      </c>
      <c r="T34" s="2">
        <v>3</v>
      </c>
      <c r="U34" s="2">
        <v>4</v>
      </c>
      <c r="V34" s="2">
        <v>28</v>
      </c>
      <c r="W34" s="2">
        <v>28</v>
      </c>
      <c r="X34" s="2">
        <v>11</v>
      </c>
      <c r="Y34" s="2">
        <v>12</v>
      </c>
      <c r="Z34" s="2">
        <v>14</v>
      </c>
      <c r="AA34" s="2">
        <v>13</v>
      </c>
      <c r="AB34" s="2">
        <v>3</v>
      </c>
      <c r="AC34" s="2">
        <v>3</v>
      </c>
      <c r="AD34" s="2">
        <v>30</v>
      </c>
      <c r="AE34" s="2">
        <v>34</v>
      </c>
      <c r="AF34" s="2">
        <v>33</v>
      </c>
      <c r="AG34" s="2">
        <v>37</v>
      </c>
      <c r="AH34" s="2">
        <v>16</v>
      </c>
      <c r="AI34" s="2">
        <v>17</v>
      </c>
      <c r="AJ34" s="2">
        <v>14</v>
      </c>
      <c r="AK34" s="2">
        <v>17</v>
      </c>
      <c r="AL34" s="2">
        <v>18</v>
      </c>
      <c r="AM34" s="2">
        <v>19</v>
      </c>
      <c r="AN34" s="2">
        <v>11.15</v>
      </c>
      <c r="AO34" s="2">
        <v>11.86</v>
      </c>
      <c r="AP34" s="2">
        <v>18.29</v>
      </c>
      <c r="AQ34" s="2">
        <v>14.56</v>
      </c>
      <c r="AR34" s="2">
        <v>9.19</v>
      </c>
      <c r="AS34" s="2">
        <v>8.89</v>
      </c>
      <c r="AT34">
        <f t="shared" si="2"/>
        <v>7.1399999999999988</v>
      </c>
      <c r="AU34">
        <f>AQ34-AO34</f>
        <v>2.7000000000000011</v>
      </c>
      <c r="AV34" s="2">
        <v>23</v>
      </c>
      <c r="AW34" s="2">
        <v>16</v>
      </c>
      <c r="AX34" s="2">
        <v>6</v>
      </c>
      <c r="AY34" s="2">
        <v>0</v>
      </c>
      <c r="AZ34" s="2">
        <v>8</v>
      </c>
      <c r="BA34" s="2">
        <v>7</v>
      </c>
      <c r="BB34" s="2">
        <v>1</v>
      </c>
      <c r="BC34" s="2">
        <v>0</v>
      </c>
      <c r="BD34" s="2">
        <v>2</v>
      </c>
      <c r="BE34" s="2">
        <v>0</v>
      </c>
      <c r="BF34" s="2">
        <v>0</v>
      </c>
      <c r="BG34" s="2">
        <v>0</v>
      </c>
      <c r="BH34" s="2">
        <v>2</v>
      </c>
      <c r="BI34" s="2">
        <v>3</v>
      </c>
      <c r="BJ34" s="2">
        <v>2</v>
      </c>
      <c r="BK34" s="2">
        <v>3</v>
      </c>
      <c r="BL34" s="2">
        <v>2</v>
      </c>
      <c r="BM34" s="2">
        <v>3</v>
      </c>
      <c r="BN34" s="2">
        <v>1</v>
      </c>
      <c r="BO34" s="2">
        <v>0</v>
      </c>
      <c r="BP34" s="2">
        <v>1</v>
      </c>
      <c r="BQ34" s="2">
        <v>0</v>
      </c>
      <c r="BR34" s="2">
        <v>0</v>
      </c>
      <c r="BS34" s="2">
        <v>0</v>
      </c>
      <c r="BT34" s="2">
        <v>17</v>
      </c>
      <c r="BU34" s="2">
        <v>17</v>
      </c>
      <c r="BV34" s="2">
        <v>52</v>
      </c>
      <c r="BW34" s="2">
        <v>45</v>
      </c>
      <c r="BX34" s="2">
        <v>11</v>
      </c>
      <c r="BY34" s="2">
        <v>14</v>
      </c>
      <c r="BZ34" s="2">
        <v>1270</v>
      </c>
      <c r="CA34" s="2">
        <v>1580</v>
      </c>
      <c r="CB34" s="2">
        <v>79.375</v>
      </c>
      <c r="CC34" s="2">
        <v>98.75</v>
      </c>
      <c r="CD34" s="3"/>
      <c r="CE34" s="3"/>
      <c r="CF34" s="3"/>
      <c r="CG34" s="3"/>
      <c r="CH34" s="5">
        <v>1938.88</v>
      </c>
      <c r="CI34" s="5">
        <v>1396.29</v>
      </c>
      <c r="CJ34" s="5">
        <v>1768.75</v>
      </c>
      <c r="CK34" s="5">
        <v>1073.43</v>
      </c>
      <c r="CL34" s="5">
        <v>1382</v>
      </c>
      <c r="CM34" s="5">
        <v>1337.67</v>
      </c>
      <c r="CN34" s="2">
        <v>3</v>
      </c>
      <c r="CO34" s="2">
        <v>1</v>
      </c>
      <c r="CP34" s="11">
        <v>1061.4814814814815</v>
      </c>
      <c r="CQ34" s="11">
        <v>990.91666666666663</v>
      </c>
      <c r="CR34" s="16"/>
      <c r="CS34" s="16"/>
      <c r="CT34" s="2">
        <v>12</v>
      </c>
      <c r="CU34" s="2">
        <v>14</v>
      </c>
      <c r="CV34" s="2">
        <v>1</v>
      </c>
      <c r="CW34" s="2">
        <v>1</v>
      </c>
      <c r="CX34" s="2">
        <v>0</v>
      </c>
      <c r="CY34" s="2">
        <v>0</v>
      </c>
      <c r="CZ34" s="2">
        <v>3</v>
      </c>
      <c r="DA34" s="2">
        <v>1</v>
      </c>
      <c r="DB34" s="2">
        <v>0</v>
      </c>
      <c r="DC34" s="2">
        <v>0</v>
      </c>
      <c r="DD34" s="2"/>
      <c r="DE34" s="3"/>
      <c r="DF34" s="1"/>
      <c r="DQ34">
        <v>34</v>
      </c>
      <c r="DR34" t="s">
        <v>25</v>
      </c>
    </row>
    <row r="35" spans="1:122" ht="16" customHeight="1" x14ac:dyDescent="0.2">
      <c r="A35" s="2">
        <v>56</v>
      </c>
      <c r="B35" s="2">
        <v>2</v>
      </c>
      <c r="C35" s="2">
        <v>2</v>
      </c>
      <c r="D35" s="2">
        <v>26</v>
      </c>
      <c r="E35" s="2">
        <v>26</v>
      </c>
      <c r="F35" s="2">
        <v>3</v>
      </c>
      <c r="G35" s="2">
        <v>3</v>
      </c>
      <c r="H35" s="2">
        <v>13</v>
      </c>
      <c r="I35" s="2">
        <v>11</v>
      </c>
      <c r="J35" s="2">
        <v>29</v>
      </c>
      <c r="K35" s="2">
        <v>25</v>
      </c>
      <c r="L35" s="2">
        <v>56</v>
      </c>
      <c r="M35" s="2">
        <v>55</v>
      </c>
      <c r="N35" s="2">
        <v>1</v>
      </c>
      <c r="O35" s="2">
        <v>2</v>
      </c>
      <c r="P35" s="2">
        <v>13</v>
      </c>
      <c r="Q35" s="2">
        <v>14</v>
      </c>
      <c r="R35" s="2">
        <v>39</v>
      </c>
      <c r="S35" s="2">
        <v>36</v>
      </c>
      <c r="T35" s="2">
        <v>3</v>
      </c>
      <c r="U35" s="2">
        <v>3</v>
      </c>
      <c r="V35" s="2">
        <v>39</v>
      </c>
      <c r="W35" s="2">
        <v>45</v>
      </c>
      <c r="X35" s="2">
        <v>17</v>
      </c>
      <c r="Y35" s="2">
        <v>20</v>
      </c>
      <c r="Z35" s="2">
        <v>18</v>
      </c>
      <c r="AA35" s="2">
        <v>19</v>
      </c>
      <c r="AB35" s="2">
        <v>4</v>
      </c>
      <c r="AC35" s="2">
        <v>6</v>
      </c>
      <c r="AD35" s="2">
        <v>21</v>
      </c>
      <c r="AE35" s="2">
        <v>26</v>
      </c>
      <c r="AF35" s="2">
        <v>34</v>
      </c>
      <c r="AG35" s="2">
        <v>32</v>
      </c>
      <c r="AH35" s="2">
        <v>17</v>
      </c>
      <c r="AI35" s="2">
        <v>16</v>
      </c>
      <c r="AJ35" s="2">
        <v>20</v>
      </c>
      <c r="AK35" s="2">
        <v>20</v>
      </c>
      <c r="AL35" s="2">
        <v>20</v>
      </c>
      <c r="AM35" s="2">
        <v>17</v>
      </c>
      <c r="AN35" s="2">
        <v>11.62</v>
      </c>
      <c r="AO35" s="3"/>
      <c r="AP35" s="2">
        <v>13.43</v>
      </c>
      <c r="AQ35" s="3"/>
      <c r="AR35" s="2">
        <v>9.67</v>
      </c>
      <c r="AS35" s="3"/>
      <c r="AT35">
        <f t="shared" si="2"/>
        <v>1.8100000000000005</v>
      </c>
      <c r="AU35" s="1"/>
      <c r="AV35" s="2">
        <v>48</v>
      </c>
      <c r="AW35" s="2">
        <v>31</v>
      </c>
      <c r="AX35" s="2">
        <v>7</v>
      </c>
      <c r="AY35" s="2">
        <v>2</v>
      </c>
      <c r="AZ35" s="2">
        <v>5</v>
      </c>
      <c r="BA35" s="2">
        <v>3</v>
      </c>
      <c r="BB35" s="2">
        <v>6</v>
      </c>
      <c r="BC35" s="2">
        <v>6</v>
      </c>
      <c r="BD35" s="2">
        <v>14</v>
      </c>
      <c r="BE35" s="2">
        <v>12</v>
      </c>
      <c r="BF35" s="2">
        <v>0</v>
      </c>
      <c r="BG35" s="2">
        <v>0</v>
      </c>
      <c r="BH35" s="2">
        <v>4</v>
      </c>
      <c r="BI35" s="2">
        <v>1</v>
      </c>
      <c r="BJ35" s="2">
        <v>11</v>
      </c>
      <c r="BK35" s="2">
        <v>4</v>
      </c>
      <c r="BL35" s="2">
        <v>1</v>
      </c>
      <c r="BM35" s="2">
        <v>3</v>
      </c>
      <c r="BN35" s="2">
        <v>4</v>
      </c>
      <c r="BO35" s="2">
        <v>0</v>
      </c>
      <c r="BP35" s="2">
        <v>0</v>
      </c>
      <c r="BQ35" s="2">
        <v>0</v>
      </c>
      <c r="BR35" s="2">
        <v>4</v>
      </c>
      <c r="BS35" s="2">
        <v>0</v>
      </c>
      <c r="BT35" s="2">
        <v>20</v>
      </c>
      <c r="BU35" s="2">
        <v>17</v>
      </c>
      <c r="BV35" s="2">
        <v>64</v>
      </c>
      <c r="BW35" s="2">
        <v>51</v>
      </c>
      <c r="BX35" s="2">
        <v>11</v>
      </c>
      <c r="BY35" s="2">
        <v>12</v>
      </c>
      <c r="BZ35" s="2">
        <v>1470</v>
      </c>
      <c r="CA35" s="2">
        <v>1500</v>
      </c>
      <c r="CB35" s="2">
        <v>91.875</v>
      </c>
      <c r="CC35" s="2">
        <v>93.75</v>
      </c>
      <c r="CD35" s="2">
        <v>98.38</v>
      </c>
      <c r="CE35" s="3"/>
      <c r="CF35" s="2">
        <v>120</v>
      </c>
      <c r="CG35" s="3"/>
      <c r="CH35" s="10"/>
      <c r="CI35" s="5">
        <v>1361.96</v>
      </c>
      <c r="CJ35" s="10"/>
      <c r="CK35" s="5">
        <v>1151.1500000000001</v>
      </c>
      <c r="CL35" s="10"/>
      <c r="CM35" s="5">
        <v>1159.1500000000001</v>
      </c>
      <c r="CN35" s="10"/>
      <c r="CO35" s="5">
        <v>2</v>
      </c>
      <c r="CP35" s="14"/>
      <c r="CQ35" s="11">
        <v>1153.5925925925926</v>
      </c>
      <c r="CR35" s="16"/>
      <c r="CS35" s="16"/>
      <c r="CT35" s="2">
        <v>9</v>
      </c>
      <c r="CU35" s="2">
        <v>10</v>
      </c>
      <c r="CV35" s="2">
        <v>7</v>
      </c>
      <c r="CW35" s="2">
        <v>3</v>
      </c>
      <c r="CX35" s="2">
        <v>0</v>
      </c>
      <c r="CY35" s="2">
        <v>3</v>
      </c>
      <c r="CZ35" s="2">
        <v>0</v>
      </c>
      <c r="DA35" s="2">
        <v>0</v>
      </c>
      <c r="DB35" s="2">
        <v>0</v>
      </c>
      <c r="DC35" s="2">
        <v>0</v>
      </c>
      <c r="DD35" s="2"/>
      <c r="DE35" s="3"/>
      <c r="DF35" s="1"/>
      <c r="DQ35">
        <v>35</v>
      </c>
      <c r="DR35" t="s">
        <v>78</v>
      </c>
    </row>
    <row r="36" spans="1:122" ht="16" customHeight="1" x14ac:dyDescent="0.2">
      <c r="A36" s="2">
        <v>58</v>
      </c>
      <c r="B36" s="2">
        <v>2</v>
      </c>
      <c r="C36" s="2">
        <v>2</v>
      </c>
      <c r="D36" s="2">
        <v>27</v>
      </c>
      <c r="E36" s="2">
        <v>29</v>
      </c>
      <c r="F36" s="2">
        <v>4</v>
      </c>
      <c r="G36" s="2">
        <v>5</v>
      </c>
      <c r="H36" s="2">
        <v>7</v>
      </c>
      <c r="I36" s="2">
        <v>4</v>
      </c>
      <c r="J36" s="2">
        <v>11</v>
      </c>
      <c r="K36" s="2">
        <v>9</v>
      </c>
      <c r="L36" s="2">
        <v>37</v>
      </c>
      <c r="M36" s="2">
        <v>27</v>
      </c>
      <c r="N36" s="2">
        <v>11</v>
      </c>
      <c r="O36" s="2">
        <v>5</v>
      </c>
      <c r="P36" s="2">
        <v>3</v>
      </c>
      <c r="Q36" s="2">
        <v>2</v>
      </c>
      <c r="R36" s="2">
        <v>19</v>
      </c>
      <c r="S36" s="2">
        <v>17</v>
      </c>
      <c r="T36" s="2">
        <v>4</v>
      </c>
      <c r="U36" s="2">
        <v>3</v>
      </c>
      <c r="V36" s="2">
        <v>15</v>
      </c>
      <c r="W36" s="2">
        <v>6</v>
      </c>
      <c r="X36" s="2">
        <v>6</v>
      </c>
      <c r="Y36" s="2">
        <v>4</v>
      </c>
      <c r="Z36" s="2">
        <v>9</v>
      </c>
      <c r="AA36" s="2">
        <v>2</v>
      </c>
      <c r="AB36" s="2">
        <v>0</v>
      </c>
      <c r="AC36" s="2">
        <v>0</v>
      </c>
      <c r="AD36" s="2">
        <v>33</v>
      </c>
      <c r="AE36" s="2">
        <v>34</v>
      </c>
      <c r="AF36" s="2">
        <v>40</v>
      </c>
      <c r="AG36" s="2">
        <v>40</v>
      </c>
      <c r="AH36" s="2">
        <v>16</v>
      </c>
      <c r="AI36" s="2">
        <v>20</v>
      </c>
      <c r="AJ36" s="2">
        <v>20</v>
      </c>
      <c r="AK36" s="2">
        <v>20</v>
      </c>
      <c r="AL36" s="2">
        <v>20</v>
      </c>
      <c r="AM36" s="2">
        <v>20</v>
      </c>
      <c r="AN36" s="2">
        <v>9.77</v>
      </c>
      <c r="AO36" s="2">
        <v>8.31</v>
      </c>
      <c r="AP36" s="2">
        <v>9.85</v>
      </c>
      <c r="AQ36" s="2">
        <v>8.6300000000000008</v>
      </c>
      <c r="AR36" s="2">
        <v>7.61</v>
      </c>
      <c r="AS36" s="2">
        <v>6.86</v>
      </c>
      <c r="AT36">
        <f t="shared" si="2"/>
        <v>8.0000000000000071E-2</v>
      </c>
      <c r="AU36">
        <f>AQ36-AO36</f>
        <v>0.32000000000000028</v>
      </c>
      <c r="AV36" s="2">
        <v>12</v>
      </c>
      <c r="AW36" s="2">
        <v>10</v>
      </c>
      <c r="AX36" s="2">
        <v>0</v>
      </c>
      <c r="AY36" s="2">
        <v>1</v>
      </c>
      <c r="AZ36" s="2">
        <v>0</v>
      </c>
      <c r="BA36" s="2">
        <v>0</v>
      </c>
      <c r="BB36" s="2">
        <v>7</v>
      </c>
      <c r="BC36" s="2">
        <v>5</v>
      </c>
      <c r="BD36" s="2">
        <v>1</v>
      </c>
      <c r="BE36" s="2">
        <v>2</v>
      </c>
      <c r="BF36" s="2">
        <v>0</v>
      </c>
      <c r="BG36" s="2">
        <v>0</v>
      </c>
      <c r="BH36" s="2">
        <v>2</v>
      </c>
      <c r="BI36" s="2">
        <v>1</v>
      </c>
      <c r="BJ36" s="2">
        <v>0</v>
      </c>
      <c r="BK36" s="2">
        <v>0</v>
      </c>
      <c r="BL36" s="2">
        <v>2</v>
      </c>
      <c r="BM36" s="2">
        <v>1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18</v>
      </c>
      <c r="BU36" s="2">
        <v>20</v>
      </c>
      <c r="BV36" s="2">
        <v>41</v>
      </c>
      <c r="BW36" s="2">
        <v>47</v>
      </c>
      <c r="BX36" s="2">
        <v>7</v>
      </c>
      <c r="BY36" s="2">
        <v>6</v>
      </c>
      <c r="BZ36" s="2">
        <v>1140</v>
      </c>
      <c r="CA36" s="2">
        <v>1610</v>
      </c>
      <c r="CB36" s="2">
        <v>71.25</v>
      </c>
      <c r="CC36" s="2">
        <v>100.625</v>
      </c>
      <c r="CD36" s="3"/>
      <c r="CE36" s="2">
        <v>109.6</v>
      </c>
      <c r="CF36" s="3"/>
      <c r="CG36" s="2">
        <v>101.07</v>
      </c>
      <c r="CH36" s="10"/>
      <c r="CI36" s="5">
        <v>931.04</v>
      </c>
      <c r="CJ36" s="10"/>
      <c r="CK36" s="5">
        <v>829.92</v>
      </c>
      <c r="CL36" s="10"/>
      <c r="CM36" s="5">
        <v>821.57</v>
      </c>
      <c r="CN36" s="10"/>
      <c r="CO36" s="5">
        <v>0</v>
      </c>
      <c r="CP36" s="14"/>
      <c r="CQ36" s="11">
        <v>1023.28</v>
      </c>
      <c r="CR36" s="16"/>
      <c r="CS36" s="2">
        <v>444.34</v>
      </c>
      <c r="CT36" s="2">
        <v>13</v>
      </c>
      <c r="CU36" s="2">
        <v>15</v>
      </c>
      <c r="CV36" s="2">
        <v>2</v>
      </c>
      <c r="CW36" s="2">
        <v>1</v>
      </c>
      <c r="CX36" s="2">
        <v>1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/>
      <c r="DE36" s="3"/>
      <c r="DF36" s="1"/>
      <c r="DQ36">
        <v>36</v>
      </c>
      <c r="DR36" t="s">
        <v>26</v>
      </c>
    </row>
    <row r="37" spans="1:122" ht="16" customHeight="1" x14ac:dyDescent="0.2">
      <c r="A37" s="2">
        <v>60</v>
      </c>
      <c r="B37" s="2">
        <v>4</v>
      </c>
      <c r="C37" s="2">
        <v>4</v>
      </c>
      <c r="D37" s="2">
        <v>22</v>
      </c>
      <c r="E37" s="2">
        <v>25</v>
      </c>
      <c r="F37" s="2">
        <v>3</v>
      </c>
      <c r="G37" s="2">
        <v>3</v>
      </c>
      <c r="H37" s="2">
        <v>41</v>
      </c>
      <c r="I37" s="2">
        <v>19</v>
      </c>
      <c r="J37" s="2">
        <v>43</v>
      </c>
      <c r="K37" s="2">
        <v>45</v>
      </c>
      <c r="L37" s="2">
        <v>117</v>
      </c>
      <c r="M37" s="2">
        <v>118</v>
      </c>
      <c r="N37" s="2">
        <v>37</v>
      </c>
      <c r="O37" s="2">
        <v>35</v>
      </c>
      <c r="P37" s="2">
        <v>29</v>
      </c>
      <c r="Q37" s="2">
        <v>30</v>
      </c>
      <c r="R37" s="2">
        <v>47</v>
      </c>
      <c r="S37" s="2">
        <v>48</v>
      </c>
      <c r="T37" s="2">
        <v>4</v>
      </c>
      <c r="U37" s="2">
        <v>5</v>
      </c>
      <c r="V37" s="2">
        <v>55</v>
      </c>
      <c r="W37" s="2">
        <v>60</v>
      </c>
      <c r="X37" s="2">
        <v>26</v>
      </c>
      <c r="Y37" s="2">
        <v>25</v>
      </c>
      <c r="Z37" s="2">
        <v>26</v>
      </c>
      <c r="AA37" s="2">
        <v>29</v>
      </c>
      <c r="AB37" s="2">
        <v>3</v>
      </c>
      <c r="AC37" s="2">
        <v>6</v>
      </c>
      <c r="AD37" s="2">
        <v>26</v>
      </c>
      <c r="AE37" s="3"/>
      <c r="AF37" s="2">
        <v>20</v>
      </c>
      <c r="AG37" s="3"/>
      <c r="AH37" s="2">
        <v>7</v>
      </c>
      <c r="AI37" s="3"/>
      <c r="AJ37" s="2">
        <v>15</v>
      </c>
      <c r="AK37" s="3"/>
      <c r="AL37" s="2">
        <v>9</v>
      </c>
      <c r="AM37" s="23"/>
      <c r="AN37" s="1"/>
      <c r="AO37" s="3"/>
      <c r="AP37" s="3"/>
      <c r="AQ37" s="3"/>
      <c r="AR37" s="3"/>
      <c r="AS37" s="3"/>
      <c r="AT37" s="1"/>
      <c r="AU37" s="1"/>
      <c r="AV37" s="2">
        <v>100</v>
      </c>
      <c r="AW37" s="3">
        <v>112</v>
      </c>
      <c r="AX37" s="2">
        <v>33</v>
      </c>
      <c r="AY37" s="2">
        <v>34</v>
      </c>
      <c r="AZ37" s="2">
        <v>11</v>
      </c>
      <c r="BA37" s="2">
        <v>15</v>
      </c>
      <c r="BB37" s="2">
        <v>19</v>
      </c>
      <c r="BC37" s="2">
        <v>15</v>
      </c>
      <c r="BD37" s="2">
        <v>6</v>
      </c>
      <c r="BE37" s="2">
        <v>10</v>
      </c>
      <c r="BF37" s="2">
        <v>6</v>
      </c>
      <c r="BG37" s="2">
        <v>8</v>
      </c>
      <c r="BH37" s="2">
        <v>7</v>
      </c>
      <c r="BI37" s="2">
        <v>11</v>
      </c>
      <c r="BJ37" s="2">
        <v>9</v>
      </c>
      <c r="BK37" s="2">
        <v>10</v>
      </c>
      <c r="BL37" s="2">
        <v>9</v>
      </c>
      <c r="BM37" s="2">
        <v>9</v>
      </c>
      <c r="BN37" s="2">
        <v>2</v>
      </c>
      <c r="BO37" s="3"/>
      <c r="BP37" s="2">
        <v>1</v>
      </c>
      <c r="BQ37" s="2"/>
      <c r="BR37" s="2">
        <v>0</v>
      </c>
      <c r="BS37" s="3"/>
      <c r="BT37" s="2">
        <v>28</v>
      </c>
      <c r="BU37" s="3"/>
      <c r="BV37" s="2">
        <v>57</v>
      </c>
      <c r="BW37" s="3"/>
      <c r="BX37" s="2">
        <v>9</v>
      </c>
      <c r="BY37" s="2">
        <v>12</v>
      </c>
      <c r="BZ37" s="2">
        <v>290</v>
      </c>
      <c r="CA37" s="3"/>
      <c r="CB37" s="2">
        <v>18.125</v>
      </c>
      <c r="CC37" s="3"/>
      <c r="CD37" s="3"/>
      <c r="CE37" s="3"/>
      <c r="CF37" s="3"/>
      <c r="CG37" s="3"/>
      <c r="CH37" s="2">
        <v>1233</v>
      </c>
      <c r="CI37" s="10"/>
      <c r="CJ37" s="2">
        <v>811.82</v>
      </c>
      <c r="CK37" s="10"/>
      <c r="CL37" s="2">
        <v>875.69</v>
      </c>
      <c r="CM37" s="10"/>
      <c r="CN37" s="2">
        <v>11</v>
      </c>
      <c r="CO37" s="10"/>
      <c r="CP37" s="11">
        <v>2042.7333333333333</v>
      </c>
      <c r="CQ37" s="14"/>
      <c r="CR37" s="5">
        <v>437.16</v>
      </c>
      <c r="CS37" s="3"/>
      <c r="CT37" s="2"/>
      <c r="CU37" s="3"/>
      <c r="CV37" s="2"/>
      <c r="CW37" s="3"/>
      <c r="CX37" s="2"/>
      <c r="CY37" s="3"/>
      <c r="CZ37" s="2"/>
      <c r="DA37" s="3"/>
      <c r="DB37" s="2"/>
      <c r="DC37" s="3"/>
      <c r="DD37" s="3"/>
      <c r="DE37" s="3"/>
      <c r="DF37" s="1"/>
      <c r="DQ37">
        <v>37</v>
      </c>
      <c r="DR37" t="s">
        <v>79</v>
      </c>
    </row>
    <row r="38" spans="1:122" ht="16" customHeight="1" x14ac:dyDescent="0.2">
      <c r="A38" s="2">
        <v>61</v>
      </c>
      <c r="B38" s="2">
        <v>3</v>
      </c>
      <c r="C38" s="2">
        <v>2</v>
      </c>
      <c r="D38" s="2">
        <v>25</v>
      </c>
      <c r="E38" s="2">
        <v>30</v>
      </c>
      <c r="F38" s="2">
        <v>2</v>
      </c>
      <c r="G38" s="2">
        <v>5</v>
      </c>
      <c r="H38" s="2">
        <v>3</v>
      </c>
      <c r="I38" s="2">
        <v>8</v>
      </c>
      <c r="J38" s="2">
        <v>0</v>
      </c>
      <c r="K38" s="2">
        <v>4</v>
      </c>
      <c r="L38" s="2">
        <v>65</v>
      </c>
      <c r="M38" s="2">
        <v>52</v>
      </c>
      <c r="N38" s="2">
        <v>5</v>
      </c>
      <c r="O38" s="2">
        <v>9</v>
      </c>
      <c r="P38" s="2">
        <v>16</v>
      </c>
      <c r="Q38" s="2">
        <v>16</v>
      </c>
      <c r="R38" s="2">
        <v>39</v>
      </c>
      <c r="S38" s="2">
        <v>22</v>
      </c>
      <c r="T38" s="2">
        <v>5</v>
      </c>
      <c r="U38" s="2">
        <v>5</v>
      </c>
      <c r="V38" s="2">
        <v>5</v>
      </c>
      <c r="W38" s="2">
        <v>17</v>
      </c>
      <c r="X38" s="2">
        <v>5</v>
      </c>
      <c r="Y38" s="2">
        <v>14</v>
      </c>
      <c r="Z38" s="2">
        <v>0</v>
      </c>
      <c r="AA38" s="2">
        <v>2</v>
      </c>
      <c r="AB38" s="2">
        <v>0</v>
      </c>
      <c r="AC38" s="2">
        <v>1</v>
      </c>
      <c r="AD38" s="2">
        <v>40</v>
      </c>
      <c r="AE38" s="2">
        <v>39</v>
      </c>
      <c r="AF38" s="2">
        <v>40</v>
      </c>
      <c r="AG38" s="2">
        <v>37</v>
      </c>
      <c r="AH38" s="2">
        <v>16</v>
      </c>
      <c r="AI38" s="2">
        <v>15</v>
      </c>
      <c r="AJ38" s="2">
        <v>20</v>
      </c>
      <c r="AK38" s="2">
        <v>15</v>
      </c>
      <c r="AL38" s="2">
        <v>19</v>
      </c>
      <c r="AM38" s="2">
        <v>19</v>
      </c>
      <c r="AN38" s="2">
        <v>12.35</v>
      </c>
      <c r="AO38" s="2">
        <v>14.28</v>
      </c>
      <c r="AP38" s="2">
        <v>12.6</v>
      </c>
      <c r="AQ38" s="2">
        <v>14.94</v>
      </c>
      <c r="AR38" s="2">
        <v>10</v>
      </c>
      <c r="AS38" s="2">
        <v>8.44</v>
      </c>
      <c r="AT38">
        <f t="shared" ref="AT38:AU40" si="3">AP38-AN38</f>
        <v>0.25</v>
      </c>
      <c r="AU38">
        <f t="shared" si="3"/>
        <v>0.66000000000000014</v>
      </c>
      <c r="AV38" s="2">
        <v>15</v>
      </c>
      <c r="AW38" s="2">
        <v>26</v>
      </c>
      <c r="AX38" s="2">
        <v>6</v>
      </c>
      <c r="AY38" s="2">
        <v>11</v>
      </c>
      <c r="AZ38" s="2">
        <v>4</v>
      </c>
      <c r="BA38" s="2">
        <v>5</v>
      </c>
      <c r="BB38" s="2">
        <v>1</v>
      </c>
      <c r="BC38" s="2">
        <v>4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2</v>
      </c>
      <c r="BK38" s="2">
        <v>4</v>
      </c>
      <c r="BL38" s="2">
        <v>2</v>
      </c>
      <c r="BM38" s="2">
        <v>2</v>
      </c>
      <c r="BN38" s="2">
        <v>1</v>
      </c>
      <c r="BO38" s="2">
        <v>2</v>
      </c>
      <c r="BP38" s="2">
        <v>1</v>
      </c>
      <c r="BQ38" s="2">
        <v>2</v>
      </c>
      <c r="BR38" s="2">
        <v>0</v>
      </c>
      <c r="BS38" s="2">
        <v>0</v>
      </c>
      <c r="BT38" s="2">
        <v>17</v>
      </c>
      <c r="BU38" s="2">
        <v>9</v>
      </c>
      <c r="BV38" s="2">
        <v>40</v>
      </c>
      <c r="BW38" s="2">
        <v>40</v>
      </c>
      <c r="BX38" s="2">
        <v>4</v>
      </c>
      <c r="BY38" s="2">
        <v>3</v>
      </c>
      <c r="BZ38" s="2">
        <v>1450</v>
      </c>
      <c r="CA38" s="2">
        <v>1540</v>
      </c>
      <c r="CB38" s="2">
        <v>90.625</v>
      </c>
      <c r="CC38" s="2">
        <v>96.25</v>
      </c>
      <c r="CD38" s="2">
        <v>119.12</v>
      </c>
      <c r="CE38" s="2">
        <v>110</v>
      </c>
      <c r="CF38" s="2">
        <v>248.12</v>
      </c>
      <c r="CG38" s="2">
        <v>133</v>
      </c>
      <c r="CH38" s="2">
        <v>1134.2</v>
      </c>
      <c r="CI38" s="5">
        <v>1120.68</v>
      </c>
      <c r="CJ38" s="2">
        <v>1175.42</v>
      </c>
      <c r="CK38" s="5">
        <v>715.31</v>
      </c>
      <c r="CL38" s="2">
        <v>946.31</v>
      </c>
      <c r="CM38" s="5">
        <v>802.62</v>
      </c>
      <c r="CN38" s="2">
        <v>2</v>
      </c>
      <c r="CO38" s="5">
        <v>2</v>
      </c>
      <c r="CP38" s="11">
        <v>1432.2173913043478</v>
      </c>
      <c r="CQ38" s="11">
        <v>1383.875</v>
      </c>
      <c r="CR38" s="16"/>
      <c r="CS38" s="2">
        <v>401.26</v>
      </c>
      <c r="CT38" s="2">
        <v>12</v>
      </c>
      <c r="CU38" s="2">
        <v>16</v>
      </c>
      <c r="CV38" s="2">
        <v>1</v>
      </c>
      <c r="CW38" s="2">
        <v>0</v>
      </c>
      <c r="CX38" s="2">
        <v>2</v>
      </c>
      <c r="CY38" s="2">
        <v>0</v>
      </c>
      <c r="CZ38" s="2">
        <v>1</v>
      </c>
      <c r="DA38" s="2">
        <v>0</v>
      </c>
      <c r="DB38" s="2">
        <v>0</v>
      </c>
      <c r="DC38" s="2">
        <v>0</v>
      </c>
      <c r="DD38" s="2"/>
      <c r="DE38" s="3"/>
      <c r="DF38" s="1"/>
      <c r="DQ38">
        <v>38</v>
      </c>
      <c r="DR38" t="s">
        <v>27</v>
      </c>
    </row>
    <row r="39" spans="1:122" ht="16" customHeight="1" x14ac:dyDescent="0.2">
      <c r="A39" s="2">
        <v>63</v>
      </c>
      <c r="B39" s="2">
        <v>2</v>
      </c>
      <c r="C39" s="2">
        <v>2</v>
      </c>
      <c r="D39" s="2">
        <v>21</v>
      </c>
      <c r="E39" s="2">
        <v>27</v>
      </c>
      <c r="F39" s="2">
        <v>4</v>
      </c>
      <c r="G39" s="2">
        <v>5</v>
      </c>
      <c r="H39" s="2">
        <v>11</v>
      </c>
      <c r="I39" s="2">
        <v>12</v>
      </c>
      <c r="J39" s="2">
        <v>8</v>
      </c>
      <c r="K39" s="2">
        <v>11</v>
      </c>
      <c r="L39" s="2">
        <v>58</v>
      </c>
      <c r="M39" s="2">
        <v>52</v>
      </c>
      <c r="N39" s="2">
        <v>18</v>
      </c>
      <c r="O39" s="2">
        <v>20</v>
      </c>
      <c r="P39" s="2">
        <v>6</v>
      </c>
      <c r="Q39" s="2">
        <v>14</v>
      </c>
      <c r="R39" s="2">
        <v>34</v>
      </c>
      <c r="S39" s="2">
        <v>18</v>
      </c>
      <c r="T39" s="2">
        <v>0</v>
      </c>
      <c r="U39" s="2">
        <v>0</v>
      </c>
      <c r="V39" s="2">
        <v>40</v>
      </c>
      <c r="W39" s="2">
        <v>39</v>
      </c>
      <c r="X39" s="2">
        <v>14</v>
      </c>
      <c r="Y39" s="2">
        <v>16</v>
      </c>
      <c r="Z39" s="2">
        <v>24</v>
      </c>
      <c r="AA39" s="2">
        <v>20</v>
      </c>
      <c r="AB39" s="2">
        <v>2</v>
      </c>
      <c r="AC39" s="2">
        <v>3</v>
      </c>
      <c r="AD39" s="2">
        <v>16</v>
      </c>
      <c r="AE39" s="2">
        <v>13</v>
      </c>
      <c r="AF39" s="2">
        <v>19</v>
      </c>
      <c r="AG39" s="2">
        <v>15</v>
      </c>
      <c r="AH39" s="2">
        <v>16</v>
      </c>
      <c r="AI39" s="2">
        <v>15</v>
      </c>
      <c r="AJ39" s="2">
        <v>7</v>
      </c>
      <c r="AK39" s="2">
        <v>14</v>
      </c>
      <c r="AL39" s="2">
        <v>14</v>
      </c>
      <c r="AM39" s="2">
        <v>17</v>
      </c>
      <c r="AN39" s="2">
        <v>10.130000000000001</v>
      </c>
      <c r="AO39" s="2">
        <v>10.61</v>
      </c>
      <c r="AP39" s="2">
        <v>13</v>
      </c>
      <c r="AQ39" s="2">
        <v>11.21</v>
      </c>
      <c r="AR39" s="2">
        <v>7.57</v>
      </c>
      <c r="AS39" s="2">
        <v>7.88</v>
      </c>
      <c r="AT39">
        <f t="shared" si="3"/>
        <v>2.8699999999999992</v>
      </c>
      <c r="AU39">
        <f t="shared" si="3"/>
        <v>0.60000000000000142</v>
      </c>
      <c r="AV39" s="2">
        <v>31</v>
      </c>
      <c r="AW39" s="2">
        <v>18</v>
      </c>
      <c r="AX39" s="2">
        <v>4</v>
      </c>
      <c r="AY39" s="2">
        <v>1</v>
      </c>
      <c r="AZ39" s="2">
        <v>1</v>
      </c>
      <c r="BA39" s="2">
        <v>1</v>
      </c>
      <c r="BB39" s="2">
        <v>14</v>
      </c>
      <c r="BC39" s="2">
        <v>8</v>
      </c>
      <c r="BD39" s="2">
        <v>2</v>
      </c>
      <c r="BE39" s="2">
        <v>1</v>
      </c>
      <c r="BF39" s="2">
        <v>1</v>
      </c>
      <c r="BG39" s="2">
        <v>1</v>
      </c>
      <c r="BH39" s="2">
        <v>5</v>
      </c>
      <c r="BI39" s="2">
        <v>5</v>
      </c>
      <c r="BJ39" s="2">
        <v>2</v>
      </c>
      <c r="BK39" s="2">
        <v>1</v>
      </c>
      <c r="BL39" s="2">
        <v>2</v>
      </c>
      <c r="BM39" s="2">
        <v>0</v>
      </c>
      <c r="BN39" s="3"/>
      <c r="BO39" s="2">
        <v>2</v>
      </c>
      <c r="BP39" s="3"/>
      <c r="BQ39" s="2">
        <v>2</v>
      </c>
      <c r="BR39" s="3"/>
      <c r="BS39" s="2">
        <v>0</v>
      </c>
      <c r="BT39" s="3"/>
      <c r="BU39" s="2">
        <v>27</v>
      </c>
      <c r="BV39" s="3"/>
      <c r="BW39" s="2">
        <v>51</v>
      </c>
      <c r="BX39" s="2">
        <v>15</v>
      </c>
      <c r="BY39" s="2">
        <v>16</v>
      </c>
      <c r="BZ39" s="3"/>
      <c r="CA39" s="2">
        <v>1600</v>
      </c>
      <c r="CB39" s="3"/>
      <c r="CC39" s="2">
        <v>100</v>
      </c>
      <c r="CD39" s="3"/>
      <c r="CE39" s="2">
        <v>110.8</v>
      </c>
      <c r="CF39" s="3"/>
      <c r="CG39" s="2">
        <v>115.2</v>
      </c>
      <c r="CH39" s="10"/>
      <c r="CI39" s="2">
        <v>1676.72</v>
      </c>
      <c r="CJ39" s="10"/>
      <c r="CK39" s="2">
        <v>1186.08</v>
      </c>
      <c r="CL39" s="10"/>
      <c r="CM39" s="2">
        <v>1326.83</v>
      </c>
      <c r="CN39" s="10"/>
      <c r="CO39" s="2">
        <v>9</v>
      </c>
      <c r="CP39" s="10"/>
      <c r="CQ39" s="2">
        <v>1109.6666666666667</v>
      </c>
      <c r="CR39" s="16"/>
      <c r="CS39" s="16"/>
      <c r="CT39" s="2">
        <v>15</v>
      </c>
      <c r="CU39" s="2">
        <v>16</v>
      </c>
      <c r="CV39" s="2">
        <v>0</v>
      </c>
      <c r="CW39" s="2">
        <v>0</v>
      </c>
      <c r="CX39" s="2">
        <v>1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/>
      <c r="DE39" s="3"/>
      <c r="DF39" s="1"/>
      <c r="DQ39">
        <v>39</v>
      </c>
      <c r="DR39" t="s">
        <v>80</v>
      </c>
    </row>
    <row r="40" spans="1:122" ht="16" customHeight="1" x14ac:dyDescent="0.2">
      <c r="A40" s="2">
        <v>64</v>
      </c>
      <c r="B40" s="2">
        <v>2</v>
      </c>
      <c r="C40" s="2">
        <v>2</v>
      </c>
      <c r="D40" s="2">
        <v>29</v>
      </c>
      <c r="E40" s="2">
        <v>29</v>
      </c>
      <c r="F40" s="2">
        <v>5</v>
      </c>
      <c r="G40" s="2">
        <v>4</v>
      </c>
      <c r="H40" s="2">
        <v>3</v>
      </c>
      <c r="I40" s="2">
        <v>0</v>
      </c>
      <c r="J40" s="2">
        <v>13</v>
      </c>
      <c r="K40" s="2">
        <v>7</v>
      </c>
      <c r="L40" s="2">
        <v>51</v>
      </c>
      <c r="M40" s="2">
        <v>40</v>
      </c>
      <c r="N40" s="2">
        <v>4</v>
      </c>
      <c r="O40" s="2">
        <v>5</v>
      </c>
      <c r="P40" s="2">
        <v>13</v>
      </c>
      <c r="Q40" s="2">
        <v>14</v>
      </c>
      <c r="R40" s="2">
        <v>25</v>
      </c>
      <c r="S40" s="2">
        <v>11</v>
      </c>
      <c r="T40" s="2">
        <v>9</v>
      </c>
      <c r="U40" s="2">
        <v>10</v>
      </c>
      <c r="V40" s="2">
        <v>0</v>
      </c>
      <c r="W40" s="2">
        <v>23</v>
      </c>
      <c r="X40" s="2">
        <v>0</v>
      </c>
      <c r="Y40" s="2">
        <v>13</v>
      </c>
      <c r="Z40" s="2">
        <v>0</v>
      </c>
      <c r="AA40" s="2">
        <v>8</v>
      </c>
      <c r="AB40" s="2">
        <v>0</v>
      </c>
      <c r="AC40" s="2">
        <v>2</v>
      </c>
      <c r="AD40" s="2">
        <v>38</v>
      </c>
      <c r="AE40" s="2">
        <v>34</v>
      </c>
      <c r="AF40" s="2">
        <v>40</v>
      </c>
      <c r="AG40" s="2">
        <v>40</v>
      </c>
      <c r="AH40" s="2">
        <v>19</v>
      </c>
      <c r="AI40" s="2">
        <v>17</v>
      </c>
      <c r="AJ40" s="2">
        <v>19</v>
      </c>
      <c r="AK40" s="2">
        <v>19</v>
      </c>
      <c r="AL40" s="2">
        <v>20</v>
      </c>
      <c r="AM40" s="2">
        <v>20</v>
      </c>
      <c r="AN40" s="2">
        <v>8.8000000000000007</v>
      </c>
      <c r="AO40" s="2">
        <v>11.3</v>
      </c>
      <c r="AP40" s="2">
        <v>11.64</v>
      </c>
      <c r="AQ40" s="2">
        <v>12.85</v>
      </c>
      <c r="AR40" s="2">
        <v>7.78</v>
      </c>
      <c r="AS40" s="2">
        <v>8.16</v>
      </c>
      <c r="AT40">
        <f t="shared" si="3"/>
        <v>2.84</v>
      </c>
      <c r="AU40">
        <f t="shared" si="3"/>
        <v>1.5499999999999989</v>
      </c>
      <c r="AV40" s="2">
        <v>2</v>
      </c>
      <c r="AW40" s="2">
        <v>32</v>
      </c>
      <c r="AX40" s="2">
        <v>0</v>
      </c>
      <c r="AY40" s="2">
        <v>8</v>
      </c>
      <c r="AZ40" s="2">
        <v>1</v>
      </c>
      <c r="BA40" s="2">
        <v>7</v>
      </c>
      <c r="BB40" s="2">
        <v>0</v>
      </c>
      <c r="BC40" s="2">
        <v>0</v>
      </c>
      <c r="BD40" s="2">
        <v>0</v>
      </c>
      <c r="BE40" s="2">
        <v>6</v>
      </c>
      <c r="BF40" s="2">
        <v>0</v>
      </c>
      <c r="BG40" s="2">
        <v>0</v>
      </c>
      <c r="BH40" s="2">
        <v>1</v>
      </c>
      <c r="BI40" s="2">
        <v>5</v>
      </c>
      <c r="BJ40" s="2">
        <v>0</v>
      </c>
      <c r="BK40" s="2">
        <v>5</v>
      </c>
      <c r="BL40" s="2">
        <v>0</v>
      </c>
      <c r="BM40" s="2">
        <v>1</v>
      </c>
      <c r="BN40" s="2">
        <v>2</v>
      </c>
      <c r="BO40" s="1"/>
      <c r="BP40" s="2">
        <v>2</v>
      </c>
      <c r="BQ40" s="3"/>
      <c r="BR40" s="2">
        <v>0</v>
      </c>
      <c r="BS40" s="1"/>
      <c r="BT40" s="2">
        <v>20</v>
      </c>
      <c r="BU40" s="2">
        <v>24</v>
      </c>
      <c r="BV40" s="2">
        <v>40</v>
      </c>
      <c r="BW40" s="2">
        <v>38</v>
      </c>
      <c r="BX40" s="2">
        <v>4</v>
      </c>
      <c r="BY40" s="2">
        <v>3</v>
      </c>
      <c r="BZ40" s="2">
        <v>1360</v>
      </c>
      <c r="CA40" s="2">
        <v>1440</v>
      </c>
      <c r="CB40" s="2">
        <v>85</v>
      </c>
      <c r="CC40" s="2">
        <v>90</v>
      </c>
      <c r="CD40" s="2">
        <v>110.8</v>
      </c>
      <c r="CE40" s="2">
        <v>108</v>
      </c>
      <c r="CF40" s="2">
        <v>115.2</v>
      </c>
      <c r="CG40" s="2">
        <v>114</v>
      </c>
      <c r="CH40" s="2">
        <v>914.92</v>
      </c>
      <c r="CI40" s="2">
        <v>847.31</v>
      </c>
      <c r="CJ40" s="2">
        <v>761.14</v>
      </c>
      <c r="CK40" s="2">
        <v>704.25</v>
      </c>
      <c r="CL40" s="2">
        <v>807.25</v>
      </c>
      <c r="CM40" s="2">
        <v>745.92</v>
      </c>
      <c r="CN40" s="2">
        <v>5</v>
      </c>
      <c r="CO40" s="2">
        <v>4</v>
      </c>
      <c r="CP40" s="11">
        <v>1109.6659999999999</v>
      </c>
      <c r="CQ40" s="11">
        <v>1064.68</v>
      </c>
      <c r="CR40" s="16"/>
      <c r="CS40" s="16"/>
      <c r="CT40" s="2">
        <v>13</v>
      </c>
      <c r="CU40" s="2">
        <v>15</v>
      </c>
      <c r="CV40" s="2">
        <v>2</v>
      </c>
      <c r="CW40" s="2">
        <v>1</v>
      </c>
      <c r="CX40" s="2">
        <v>1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/>
      <c r="DE40" s="3"/>
      <c r="DF40" s="1"/>
      <c r="DQ40">
        <v>40</v>
      </c>
      <c r="DR40" t="s">
        <v>28</v>
      </c>
    </row>
    <row r="41" spans="1:122" ht="16" customHeight="1" x14ac:dyDescent="0.2">
      <c r="AM41" s="2"/>
      <c r="DQ41">
        <v>41</v>
      </c>
      <c r="DR41" t="s">
        <v>81</v>
      </c>
    </row>
    <row r="42" spans="1:122" ht="16" customHeight="1" x14ac:dyDescent="0.2">
      <c r="A42" t="s">
        <v>119</v>
      </c>
      <c r="B42">
        <f t="shared" ref="B42:C42" si="4">AVERAGE(B2:B40)</f>
        <v>2.358974358974359</v>
      </c>
      <c r="C42">
        <f t="shared" si="4"/>
        <v>2.4358974358974357</v>
      </c>
      <c r="D42">
        <f t="shared" ref="D42:AI42" si="5">AVERAGE(D2:D40)</f>
        <v>26.179487179487179</v>
      </c>
      <c r="E42">
        <f t="shared" si="5"/>
        <v>26.578947368421051</v>
      </c>
      <c r="F42">
        <f t="shared" si="5"/>
        <v>4.1282051282051286</v>
      </c>
      <c r="G42">
        <f t="shared" si="5"/>
        <v>4.1842105263157894</v>
      </c>
      <c r="H42">
        <f t="shared" si="5"/>
        <v>10.615384615384615</v>
      </c>
      <c r="I42">
        <f t="shared" si="5"/>
        <v>8.0810810810810807</v>
      </c>
      <c r="J42">
        <f t="shared" si="5"/>
        <v>13.863636363636363</v>
      </c>
      <c r="K42">
        <f t="shared" si="5"/>
        <v>12.454545454545455</v>
      </c>
      <c r="L42">
        <f t="shared" si="5"/>
        <v>67.538461538461533</v>
      </c>
      <c r="M42">
        <f t="shared" si="5"/>
        <v>59.487179487179489</v>
      </c>
      <c r="N42">
        <f t="shared" si="5"/>
        <v>14.256410256410257</v>
      </c>
      <c r="O42">
        <f t="shared" si="5"/>
        <v>12.179487179487179</v>
      </c>
      <c r="P42">
        <f t="shared" si="5"/>
        <v>12.307692307692308</v>
      </c>
      <c r="Q42">
        <f t="shared" si="5"/>
        <v>11.666666666666666</v>
      </c>
      <c r="R42">
        <f t="shared" si="5"/>
        <v>37</v>
      </c>
      <c r="S42">
        <f t="shared" si="5"/>
        <v>31.974358974358974</v>
      </c>
      <c r="T42">
        <f t="shared" si="5"/>
        <v>3.9743589743589745</v>
      </c>
      <c r="U42">
        <f t="shared" si="5"/>
        <v>3.6666666666666665</v>
      </c>
      <c r="V42">
        <f t="shared" si="5"/>
        <v>30.258064516129032</v>
      </c>
      <c r="W42">
        <f t="shared" si="5"/>
        <v>29.161290322580644</v>
      </c>
      <c r="X42">
        <f t="shared" si="5"/>
        <v>15.451612903225806</v>
      </c>
      <c r="Y42">
        <f t="shared" si="5"/>
        <v>14.32258064516129</v>
      </c>
      <c r="Z42">
        <f t="shared" si="5"/>
        <v>12.46875</v>
      </c>
      <c r="AA42">
        <f t="shared" si="5"/>
        <v>11.75</v>
      </c>
      <c r="AB42">
        <f t="shared" si="5"/>
        <v>2.6875</v>
      </c>
      <c r="AC42">
        <f t="shared" si="5"/>
        <v>2.75</v>
      </c>
      <c r="AD42">
        <f t="shared" si="5"/>
        <v>29.1875</v>
      </c>
      <c r="AE42">
        <f t="shared" si="5"/>
        <v>29.93548387096774</v>
      </c>
      <c r="AF42">
        <f t="shared" si="5"/>
        <v>32.1875</v>
      </c>
      <c r="AG42">
        <f t="shared" si="5"/>
        <v>32.612903225806448</v>
      </c>
      <c r="AH42">
        <f t="shared" si="5"/>
        <v>16.15625</v>
      </c>
      <c r="AI42">
        <f t="shared" si="5"/>
        <v>15.806451612903226</v>
      </c>
      <c r="AJ42">
        <f t="shared" ref="AJ42:BO42" si="6">AVERAGE(AJ2:AJ40)</f>
        <v>16.677419354838708</v>
      </c>
      <c r="AK42">
        <f t="shared" si="6"/>
        <v>16.548387096774192</v>
      </c>
      <c r="AL42">
        <f t="shared" si="6"/>
        <v>16.46875</v>
      </c>
      <c r="AM42">
        <f t="shared" si="6"/>
        <v>16.903225806451612</v>
      </c>
      <c r="AN42">
        <f t="shared" si="6"/>
        <v>12.265789473684213</v>
      </c>
      <c r="AO42">
        <f t="shared" si="6"/>
        <v>11.595599999999999</v>
      </c>
      <c r="AP42">
        <f t="shared" si="6"/>
        <v>15.012105263157899</v>
      </c>
      <c r="AQ42">
        <f t="shared" si="6"/>
        <v>13.223428571428567</v>
      </c>
      <c r="AR42">
        <f t="shared" si="6"/>
        <v>9.3070270270270274</v>
      </c>
      <c r="AS42">
        <f t="shared" si="6"/>
        <v>8.8451428571428572</v>
      </c>
      <c r="AT42">
        <f t="shared" si="6"/>
        <v>2.7463157894736847</v>
      </c>
      <c r="AU42">
        <f t="shared" si="6"/>
        <v>1.627828571428571</v>
      </c>
      <c r="AV42">
        <f t="shared" si="6"/>
        <v>33.871794871794869</v>
      </c>
      <c r="AW42">
        <f t="shared" si="6"/>
        <v>31.763157894736842</v>
      </c>
      <c r="AX42">
        <f t="shared" si="6"/>
        <v>9.384615384615385</v>
      </c>
      <c r="AY42">
        <f t="shared" si="6"/>
        <v>9.2894736842105257</v>
      </c>
      <c r="AZ42">
        <f t="shared" si="6"/>
        <v>4.9230769230769234</v>
      </c>
      <c r="BA42">
        <f t="shared" si="6"/>
        <v>4.3157894736842106</v>
      </c>
      <c r="BB42">
        <f t="shared" si="6"/>
        <v>6.1025641025641022</v>
      </c>
      <c r="BC42">
        <f t="shared" si="6"/>
        <v>5.0263157894736841</v>
      </c>
      <c r="BD42">
        <f t="shared" si="6"/>
        <v>3</v>
      </c>
      <c r="BE42">
        <f t="shared" si="6"/>
        <v>2.8421052631578947</v>
      </c>
      <c r="BF42">
        <f t="shared" si="6"/>
        <v>1.2564102564102564</v>
      </c>
      <c r="BG42">
        <f t="shared" si="6"/>
        <v>1.3421052631578947</v>
      </c>
      <c r="BH42">
        <f t="shared" si="6"/>
        <v>3.3333333333333335</v>
      </c>
      <c r="BI42">
        <f t="shared" si="6"/>
        <v>3.5526315789473686</v>
      </c>
      <c r="BJ42">
        <f t="shared" si="6"/>
        <v>2.1538461538461537</v>
      </c>
      <c r="BK42">
        <f t="shared" si="6"/>
        <v>1.9210526315789473</v>
      </c>
      <c r="BL42">
        <f t="shared" si="6"/>
        <v>3.7179487179487181</v>
      </c>
      <c r="BM42">
        <f t="shared" si="6"/>
        <v>3.6052631578947367</v>
      </c>
      <c r="BN42">
        <f t="shared" si="6"/>
        <v>2.6315789473684212</v>
      </c>
      <c r="BO42">
        <f t="shared" si="6"/>
        <v>2.1142857142857143</v>
      </c>
      <c r="BP42">
        <f t="shared" ref="BP42:CU42" si="7">AVERAGE(BP2:BP40)</f>
        <v>1.3157894736842106</v>
      </c>
      <c r="BQ42">
        <f t="shared" si="7"/>
        <v>1</v>
      </c>
      <c r="BR42">
        <f t="shared" si="7"/>
        <v>1.0263157894736843</v>
      </c>
      <c r="BS42">
        <f t="shared" si="7"/>
        <v>0.97142857142857142</v>
      </c>
      <c r="BT42">
        <f t="shared" si="7"/>
        <v>20.727272727272727</v>
      </c>
      <c r="BU42">
        <f t="shared" si="7"/>
        <v>18</v>
      </c>
      <c r="BV42">
        <f t="shared" si="7"/>
        <v>50.1</v>
      </c>
      <c r="BW42">
        <f t="shared" si="7"/>
        <v>48.916666666666664</v>
      </c>
      <c r="BX42">
        <f t="shared" si="7"/>
        <v>9.75</v>
      </c>
      <c r="BY42">
        <f t="shared" si="7"/>
        <v>10.428571428571429</v>
      </c>
      <c r="BZ42">
        <f t="shared" si="7"/>
        <v>1242.7272727272727</v>
      </c>
      <c r="CA42">
        <f t="shared" si="7"/>
        <v>1489.1666666666667</v>
      </c>
      <c r="CB42">
        <f t="shared" si="7"/>
        <v>77.670454545454547</v>
      </c>
      <c r="CC42">
        <f t="shared" si="7"/>
        <v>93.072916666666671</v>
      </c>
      <c r="CD42">
        <f t="shared" si="7"/>
        <v>133.75076923076924</v>
      </c>
      <c r="CE42">
        <f t="shared" si="7"/>
        <v>135.61153846153846</v>
      </c>
      <c r="CF42">
        <f t="shared" si="7"/>
        <v>170.65615384615387</v>
      </c>
      <c r="CG42">
        <f t="shared" si="7"/>
        <v>145.80653846153845</v>
      </c>
      <c r="CH42">
        <f t="shared" si="7"/>
        <v>1362.4639901185769</v>
      </c>
      <c r="CI42">
        <f t="shared" si="7"/>
        <v>1305.3842155202822</v>
      </c>
      <c r="CJ42">
        <f t="shared" si="7"/>
        <v>1154.6709581316115</v>
      </c>
      <c r="CK42">
        <f t="shared" si="7"/>
        <v>1034.948374111485</v>
      </c>
      <c r="CL42">
        <f t="shared" si="7"/>
        <v>1123.390284102564</v>
      </c>
      <c r="CM42">
        <f t="shared" si="7"/>
        <v>1090.2324883277217</v>
      </c>
      <c r="CN42">
        <f t="shared" si="7"/>
        <v>3.3461538461538463</v>
      </c>
      <c r="CO42">
        <f t="shared" si="7"/>
        <v>2.6666666666666665</v>
      </c>
      <c r="CP42">
        <f t="shared" si="7"/>
        <v>1348.0355512541371</v>
      </c>
      <c r="CQ42">
        <f t="shared" si="7"/>
        <v>1238.2710638800572</v>
      </c>
      <c r="CR42">
        <f t="shared" si="7"/>
        <v>423.24984090909089</v>
      </c>
      <c r="CS42">
        <f t="shared" si="7"/>
        <v>431.33997727272731</v>
      </c>
      <c r="CT42">
        <f t="shared" si="7"/>
        <v>12.777777777777779</v>
      </c>
      <c r="CU42">
        <f t="shared" si="7"/>
        <v>13.5</v>
      </c>
      <c r="CV42">
        <f t="shared" ref="CV42:DC42" si="8">AVERAGE(CV2:CV40)</f>
        <v>2.0555555555555554</v>
      </c>
      <c r="CW42">
        <f t="shared" si="8"/>
        <v>1.606060606060606</v>
      </c>
      <c r="CX42">
        <f t="shared" si="8"/>
        <v>0.80555555555555558</v>
      </c>
      <c r="CY42">
        <f t="shared" si="8"/>
        <v>0.78787878787878785</v>
      </c>
      <c r="CZ42">
        <f t="shared" si="8"/>
        <v>0.52777777777777779</v>
      </c>
      <c r="DA42">
        <f t="shared" si="8"/>
        <v>0.39393939393939392</v>
      </c>
      <c r="DB42">
        <f t="shared" si="8"/>
        <v>0</v>
      </c>
      <c r="DC42">
        <f t="shared" si="8"/>
        <v>0</v>
      </c>
      <c r="DE42">
        <f>AVERAGE(DE2:DE40)</f>
        <v>25.78</v>
      </c>
      <c r="DF42">
        <f>AVERAGE(DF2:DF40)</f>
        <v>28.086956521739129</v>
      </c>
      <c r="DQ42">
        <v>42</v>
      </c>
      <c r="DR42" t="s">
        <v>29</v>
      </c>
    </row>
    <row r="43" spans="1:122" ht="16" customHeight="1" x14ac:dyDescent="0.2">
      <c r="A43" t="s">
        <v>118</v>
      </c>
      <c r="B43">
        <f t="shared" ref="B43:C43" si="9">_xlfn.STDEV.S(B2:B40)</f>
        <v>0.53740014921645474</v>
      </c>
      <c r="C43">
        <f t="shared" si="9"/>
        <v>0.5522619418008754</v>
      </c>
      <c r="D43">
        <f t="shared" ref="D43:AI43" si="10">_xlfn.STDEV.S(D2:D40)</f>
        <v>2.2227507243787024</v>
      </c>
      <c r="E43">
        <f t="shared" si="10"/>
        <v>3.3258331932896872</v>
      </c>
      <c r="F43">
        <f t="shared" si="10"/>
        <v>0.83286086471451493</v>
      </c>
      <c r="G43">
        <f t="shared" si="10"/>
        <v>0.95451312501827246</v>
      </c>
      <c r="H43">
        <f t="shared" si="10"/>
        <v>7.4995276504428663</v>
      </c>
      <c r="I43">
        <f t="shared" si="10"/>
        <v>5.9272364666961055</v>
      </c>
      <c r="J43">
        <f t="shared" si="10"/>
        <v>11.432182870948365</v>
      </c>
      <c r="K43">
        <f t="shared" si="10"/>
        <v>10.671400464736944</v>
      </c>
      <c r="L43">
        <f t="shared" si="10"/>
        <v>18.172921084095012</v>
      </c>
      <c r="M43">
        <f t="shared" si="10"/>
        <v>20.82113272978075</v>
      </c>
      <c r="N43">
        <f t="shared" si="10"/>
        <v>8.187660641149515</v>
      </c>
      <c r="O43">
        <f t="shared" si="10"/>
        <v>7.4934069086441264</v>
      </c>
      <c r="P43">
        <f t="shared" si="10"/>
        <v>6.1863765695864936</v>
      </c>
      <c r="Q43">
        <f t="shared" si="10"/>
        <v>7.0312585282599356</v>
      </c>
      <c r="R43">
        <f t="shared" si="10"/>
        <v>10.326256773263408</v>
      </c>
      <c r="S43">
        <f t="shared" si="10"/>
        <v>12.355453046044465</v>
      </c>
      <c r="T43">
        <f t="shared" si="10"/>
        <v>4.016329690592614</v>
      </c>
      <c r="U43">
        <f t="shared" si="10"/>
        <v>3.7650283659610357</v>
      </c>
      <c r="V43">
        <f t="shared" si="10"/>
        <v>16.70921450764115</v>
      </c>
      <c r="W43">
        <f t="shared" si="10"/>
        <v>13.684776880883735</v>
      </c>
      <c r="X43">
        <f t="shared" si="10"/>
        <v>8.1683891095589534</v>
      </c>
      <c r="Y43">
        <f t="shared" si="10"/>
        <v>6.8817977146197959</v>
      </c>
      <c r="Z43">
        <f t="shared" si="10"/>
        <v>8.717740070424437</v>
      </c>
      <c r="AA43">
        <f t="shared" si="10"/>
        <v>7.5647740515902324</v>
      </c>
      <c r="AB43">
        <f t="shared" si="10"/>
        <v>1.9250052366916621</v>
      </c>
      <c r="AC43">
        <f t="shared" si="10"/>
        <v>2.0478155158843712</v>
      </c>
      <c r="AD43">
        <f t="shared" si="10"/>
        <v>6.1614697660070812</v>
      </c>
      <c r="AE43">
        <f t="shared" si="10"/>
        <v>6.1423962960773313</v>
      </c>
      <c r="AF43">
        <f t="shared" si="10"/>
        <v>6.9858728413018447</v>
      </c>
      <c r="AG43">
        <f t="shared" si="10"/>
        <v>6.7363561829564667</v>
      </c>
      <c r="AH43">
        <f t="shared" si="10"/>
        <v>3.1016059835864636</v>
      </c>
      <c r="AI43">
        <f t="shared" si="10"/>
        <v>3.3508143770205052</v>
      </c>
      <c r="AJ43">
        <f t="shared" ref="AJ43:BO43" si="11">_xlfn.STDEV.S(AJ2:AJ40)</f>
        <v>3.7539942885251634</v>
      </c>
      <c r="AK43">
        <f t="shared" si="11"/>
        <v>4.2492251032976158</v>
      </c>
      <c r="AL43">
        <f t="shared" si="11"/>
        <v>3.4359050552055561</v>
      </c>
      <c r="AM43">
        <f t="shared" si="11"/>
        <v>3.5057556361853206</v>
      </c>
      <c r="AN43">
        <f t="shared" si="11"/>
        <v>3.5614532651554174</v>
      </c>
      <c r="AO43">
        <f t="shared" si="11"/>
        <v>2.4773914079602593</v>
      </c>
      <c r="AP43">
        <f t="shared" si="11"/>
        <v>6.0732124087333723</v>
      </c>
      <c r="AQ43">
        <f t="shared" si="11"/>
        <v>3.8634577189635055</v>
      </c>
      <c r="AR43">
        <f t="shared" si="11"/>
        <v>3.0338679610037054</v>
      </c>
      <c r="AS43">
        <f t="shared" si="11"/>
        <v>2.5880714730431693</v>
      </c>
      <c r="AT43">
        <f t="shared" si="11"/>
        <v>3.3840527606364201</v>
      </c>
      <c r="AU43">
        <f t="shared" si="11"/>
        <v>2.0567339255081429</v>
      </c>
      <c r="AV43">
        <f t="shared" si="11"/>
        <v>21.775383841174865</v>
      </c>
      <c r="AW43">
        <f t="shared" si="11"/>
        <v>23.187175172083425</v>
      </c>
      <c r="AX43">
        <f t="shared" si="11"/>
        <v>8.9637145278981194</v>
      </c>
      <c r="AY43">
        <f t="shared" si="11"/>
        <v>9.7921863354931364</v>
      </c>
      <c r="AZ43">
        <f t="shared" si="11"/>
        <v>3.5047682961526285</v>
      </c>
      <c r="BA43">
        <f t="shared" si="11"/>
        <v>3.9049882386084067</v>
      </c>
      <c r="BB43">
        <f t="shared" si="11"/>
        <v>4.8817321763729886</v>
      </c>
      <c r="BC43">
        <f t="shared" si="11"/>
        <v>4.3650134955691389</v>
      </c>
      <c r="BD43">
        <f t="shared" si="11"/>
        <v>3.2927352251825375</v>
      </c>
      <c r="BE43">
        <f t="shared" si="11"/>
        <v>3.0714581077297991</v>
      </c>
      <c r="BF43">
        <f t="shared" si="11"/>
        <v>2.267829343783085</v>
      </c>
      <c r="BG43">
        <f t="shared" si="11"/>
        <v>1.8784167541133443</v>
      </c>
      <c r="BH43">
        <f t="shared" si="11"/>
        <v>2.4956101809855236</v>
      </c>
      <c r="BI43">
        <f t="shared" si="11"/>
        <v>2.7282047202753268</v>
      </c>
      <c r="BJ43">
        <f t="shared" si="11"/>
        <v>2.3456394206053868</v>
      </c>
      <c r="BK43">
        <f t="shared" si="11"/>
        <v>2.0185836477840091</v>
      </c>
      <c r="BL43">
        <f t="shared" si="11"/>
        <v>3.1451610112639115</v>
      </c>
      <c r="BM43">
        <f t="shared" si="11"/>
        <v>2.9088817734860739</v>
      </c>
      <c r="BN43">
        <f t="shared" si="11"/>
        <v>3.3241219334937155</v>
      </c>
      <c r="BO43">
        <f t="shared" si="11"/>
        <v>3.2518902066285058</v>
      </c>
      <c r="BP43">
        <f t="shared" ref="BP43:CU43" si="12">_xlfn.STDEV.S(BP2:BP40)</f>
        <v>1.5264384117123975</v>
      </c>
      <c r="BQ43">
        <f t="shared" si="12"/>
        <v>1.2833778958394957</v>
      </c>
      <c r="BR43">
        <f t="shared" si="12"/>
        <v>2.4327366650267708</v>
      </c>
      <c r="BS43">
        <f t="shared" si="12"/>
        <v>1.9924226206203501</v>
      </c>
      <c r="BT43">
        <f t="shared" si="12"/>
        <v>3.2891004572955511</v>
      </c>
      <c r="BU43">
        <f t="shared" si="12"/>
        <v>5.715476066494082</v>
      </c>
      <c r="BV43">
        <f t="shared" si="12"/>
        <v>13.868028779254187</v>
      </c>
      <c r="BW43">
        <f t="shared" si="12"/>
        <v>7.2168783648703299</v>
      </c>
      <c r="BX43">
        <f t="shared" si="12"/>
        <v>3.9800639556304986</v>
      </c>
      <c r="BY43">
        <f t="shared" si="12"/>
        <v>5.5845154836219386</v>
      </c>
      <c r="BZ43">
        <f t="shared" si="12"/>
        <v>362.13508278240369</v>
      </c>
      <c r="CA43">
        <f t="shared" si="12"/>
        <v>146.25372308133396</v>
      </c>
      <c r="CB43">
        <f t="shared" si="12"/>
        <v>22.63344267390023</v>
      </c>
      <c r="CC43">
        <f t="shared" si="12"/>
        <v>9.1408576925833724</v>
      </c>
      <c r="CD43">
        <f t="shared" si="12"/>
        <v>50.627103248997123</v>
      </c>
      <c r="CE43">
        <f t="shared" si="12"/>
        <v>84.440953698655392</v>
      </c>
      <c r="CF43">
        <f t="shared" si="12"/>
        <v>99.211395316341452</v>
      </c>
      <c r="CG43">
        <f t="shared" si="12"/>
        <v>73.658987717307554</v>
      </c>
      <c r="CH43">
        <f t="shared" si="12"/>
        <v>290.05916515549433</v>
      </c>
      <c r="CI43">
        <f t="shared" si="12"/>
        <v>437.60421317253355</v>
      </c>
      <c r="CJ43">
        <f t="shared" si="12"/>
        <v>327.30236102193106</v>
      </c>
      <c r="CK43">
        <f t="shared" si="12"/>
        <v>310.16040975874478</v>
      </c>
      <c r="CL43">
        <f t="shared" si="12"/>
        <v>246.75001785993211</v>
      </c>
      <c r="CM43">
        <f t="shared" si="12"/>
        <v>302.26056546731735</v>
      </c>
      <c r="CN43">
        <f t="shared" si="12"/>
        <v>3.2734362091515719</v>
      </c>
      <c r="CO43">
        <f t="shared" si="12"/>
        <v>2.5869494955077288</v>
      </c>
      <c r="CP43">
        <f t="shared" si="12"/>
        <v>309.36861378883458</v>
      </c>
      <c r="CQ43">
        <f t="shared" si="12"/>
        <v>191.09225855734687</v>
      </c>
      <c r="CR43">
        <f t="shared" si="12"/>
        <v>29.167152473526809</v>
      </c>
      <c r="CS43">
        <f t="shared" si="12"/>
        <v>39.686658187690753</v>
      </c>
      <c r="CT43">
        <f t="shared" si="12"/>
        <v>3.8030898048155626</v>
      </c>
      <c r="CU43">
        <f t="shared" si="12"/>
        <v>3.1261361570998907</v>
      </c>
      <c r="CV43">
        <f t="shared" ref="CV43:DC43" si="13">_xlfn.STDEV.S(CV2:CV40)</f>
        <v>2.3536530202395043</v>
      </c>
      <c r="CW43">
        <f t="shared" si="13"/>
        <v>1.6382039315091761</v>
      </c>
      <c r="CX43">
        <f t="shared" si="13"/>
        <v>1.5084418535020916</v>
      </c>
      <c r="CY43">
        <f t="shared" si="13"/>
        <v>1.2687980473063807</v>
      </c>
      <c r="CZ43">
        <f t="shared" si="13"/>
        <v>0.81015381647512241</v>
      </c>
      <c r="DA43">
        <f t="shared" si="13"/>
        <v>0.6092717958449424</v>
      </c>
      <c r="DB43">
        <f t="shared" si="13"/>
        <v>0</v>
      </c>
      <c r="DC43">
        <f t="shared" si="13"/>
        <v>0</v>
      </c>
      <c r="DE43">
        <f>_xlfn.STDEV.S(DE2:DE40)</f>
        <v>9.3686978817763169</v>
      </c>
      <c r="DF43">
        <f>_xlfn.STDEV.S(DF2:DF40)</f>
        <v>7.2089782624816348</v>
      </c>
      <c r="DQ43">
        <v>43</v>
      </c>
      <c r="DR43" t="s">
        <v>82</v>
      </c>
    </row>
    <row r="44" spans="1:122" ht="16" customHeight="1" x14ac:dyDescent="0.2">
      <c r="A44" t="s">
        <v>120</v>
      </c>
      <c r="B44" s="2"/>
      <c r="D44" s="2"/>
      <c r="E44" s="37">
        <f>TTEST(D2:D40,E2:E40,2,1)</f>
        <v>0.37814716290227213</v>
      </c>
      <c r="F44" s="2"/>
      <c r="G44" s="37">
        <f>TTEST(F2:F40,G2:G40,2,1)</f>
        <v>0.6081121873909705</v>
      </c>
      <c r="H44" s="38">
        <f>_xlfn.T.TEST(H2:H40,I2:I40,2,1)</f>
        <v>1.7474457489818396E-2</v>
      </c>
      <c r="L44" s="1">
        <f>_xlfn.T.TEST(L2:L40,M2:M40,2,1)</f>
        <v>1.6817552824615924E-5</v>
      </c>
      <c r="N44" s="1">
        <f>_xlfn.T.TEST(N2:N40,O2:O40,2,1)</f>
        <v>5.7097089657286819E-3</v>
      </c>
      <c r="R44" s="1">
        <f>_xlfn.T.TEST(R2:R40,S2:S40,2,1)</f>
        <v>4.7795341453205424E-5</v>
      </c>
      <c r="T44">
        <f>_xlfn.T.TEST(T2:T40,U2:U40,2,1)</f>
        <v>0.43991748846201961</v>
      </c>
      <c r="AP44" s="1">
        <f>_xlfn.T.TEST(AP2:AP40,AQ2:AQ40,2,1)</f>
        <v>1.8623930042427159E-2</v>
      </c>
      <c r="AT44" s="1">
        <f>_xlfn.T.TEST(AT2:AT40,AU2:AU40,2,1)</f>
        <v>1.3094071755483987E-2</v>
      </c>
      <c r="BB44">
        <f>_xlfn.T.TEST(BB2:BB40,BC2:BC40,2,1)</f>
        <v>3.6471787662904702E-2</v>
      </c>
      <c r="BN44">
        <f>_xlfn.T.TEST(BN2:BN40,BO2:BO40,2,1)</f>
        <v>0.44185389566885425</v>
      </c>
      <c r="BT44">
        <f>_xlfn.T.TEST(BT2:BT40,BU2:BU40,2,1)</f>
        <v>9.0637662008788963E-2</v>
      </c>
      <c r="CB44">
        <f>_xlfn.T.TEST(CB2:CB40,CC2:CC40,2,1)</f>
        <v>1.8263542017637576E-2</v>
      </c>
      <c r="CF44">
        <f>_xlfn.T.TEST(CF2:CF40,CG2:CG40,2,1)</f>
        <v>3.8816873036618973E-2</v>
      </c>
      <c r="CJ44">
        <f>_xlfn.T.TEST(CJ2:CJ40,CK2:CK40,2,1)</f>
        <v>3.6022910326211459E-2</v>
      </c>
      <c r="CR44">
        <f>_xlfn.T.TEST(CR2:CR40,CS2:CS40,2,1)</f>
        <v>0.36840030995537776</v>
      </c>
      <c r="DQ44">
        <v>44</v>
      </c>
      <c r="DR44" t="s">
        <v>30</v>
      </c>
    </row>
    <row r="45" spans="1:122" ht="16" customHeight="1" x14ac:dyDescent="0.2">
      <c r="B45" s="2"/>
      <c r="D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Q45">
        <v>45</v>
      </c>
      <c r="DR45" t="s">
        <v>83</v>
      </c>
    </row>
    <row r="46" spans="1:122" ht="18" customHeight="1" x14ac:dyDescent="0.2">
      <c r="A46" t="s">
        <v>115</v>
      </c>
      <c r="B46" t="s">
        <v>17</v>
      </c>
      <c r="C46" t="s">
        <v>62</v>
      </c>
      <c r="D46" t="s">
        <v>8</v>
      </c>
      <c r="E46" t="s">
        <v>63</v>
      </c>
      <c r="F46" t="s">
        <v>9</v>
      </c>
      <c r="G46" t="s">
        <v>64</v>
      </c>
      <c r="H46" t="s">
        <v>10</v>
      </c>
      <c r="I46" t="s">
        <v>65</v>
      </c>
      <c r="J46" t="s">
        <v>11</v>
      </c>
      <c r="K46" t="s">
        <v>66</v>
      </c>
      <c r="L46" t="s">
        <v>12</v>
      </c>
      <c r="M46" t="s">
        <v>67</v>
      </c>
      <c r="N46" t="s">
        <v>13</v>
      </c>
      <c r="O46" t="s">
        <v>68</v>
      </c>
      <c r="P46" t="s">
        <v>14</v>
      </c>
      <c r="Q46" t="s">
        <v>69</v>
      </c>
      <c r="R46" t="s">
        <v>15</v>
      </c>
      <c r="S46" t="s">
        <v>70</v>
      </c>
      <c r="T46" t="s">
        <v>18</v>
      </c>
      <c r="U46" t="s">
        <v>71</v>
      </c>
      <c r="V46" t="s">
        <v>19</v>
      </c>
      <c r="W46" t="s">
        <v>72</v>
      </c>
      <c r="X46" t="s">
        <v>20</v>
      </c>
      <c r="Y46" t="s">
        <v>73</v>
      </c>
      <c r="Z46" t="s">
        <v>21</v>
      </c>
      <c r="AA46" t="s">
        <v>74</v>
      </c>
      <c r="AB46" t="s">
        <v>22</v>
      </c>
      <c r="AC46" t="s">
        <v>75</v>
      </c>
      <c r="AD46" t="s">
        <v>23</v>
      </c>
      <c r="AE46" t="s">
        <v>76</v>
      </c>
      <c r="AF46" t="s">
        <v>24</v>
      </c>
      <c r="AG46" t="s">
        <v>77</v>
      </c>
      <c r="AH46" t="s">
        <v>25</v>
      </c>
      <c r="AI46" t="s">
        <v>78</v>
      </c>
      <c r="AJ46" t="s">
        <v>26</v>
      </c>
      <c r="AK46" t="s">
        <v>79</v>
      </c>
      <c r="AL46" t="s">
        <v>27</v>
      </c>
      <c r="AM46" t="s">
        <v>80</v>
      </c>
      <c r="AN46" t="s">
        <v>28</v>
      </c>
      <c r="AO46" t="s">
        <v>81</v>
      </c>
      <c r="AP46" t="s">
        <v>29</v>
      </c>
      <c r="AQ46" t="s">
        <v>82</v>
      </c>
      <c r="AR46" t="s">
        <v>30</v>
      </c>
      <c r="AS46" t="s">
        <v>83</v>
      </c>
      <c r="AT46" t="s">
        <v>31</v>
      </c>
      <c r="AU46" t="s">
        <v>84</v>
      </c>
      <c r="AV46" t="s">
        <v>32</v>
      </c>
      <c r="AW46" t="s">
        <v>85</v>
      </c>
      <c r="AX46" t="s">
        <v>33</v>
      </c>
      <c r="AY46" t="s">
        <v>86</v>
      </c>
      <c r="AZ46" t="s">
        <v>34</v>
      </c>
      <c r="BA46" t="s">
        <v>87</v>
      </c>
      <c r="BB46" t="s">
        <v>35</v>
      </c>
      <c r="BC46" t="s">
        <v>88</v>
      </c>
      <c r="BD46" t="s">
        <v>36</v>
      </c>
      <c r="BE46" t="s">
        <v>89</v>
      </c>
      <c r="BF46" t="s">
        <v>37</v>
      </c>
      <c r="BG46" t="s">
        <v>90</v>
      </c>
      <c r="BH46" t="s">
        <v>38</v>
      </c>
      <c r="BI46" t="s">
        <v>91</v>
      </c>
      <c r="BJ46" t="s">
        <v>39</v>
      </c>
      <c r="BK46" t="s">
        <v>92</v>
      </c>
      <c r="BL46" t="s">
        <v>40</v>
      </c>
      <c r="BM46" t="s">
        <v>93</v>
      </c>
      <c r="BN46" t="s">
        <v>41</v>
      </c>
      <c r="BO46" t="s">
        <v>94</v>
      </c>
      <c r="BP46" t="s">
        <v>42</v>
      </c>
      <c r="BQ46" t="s">
        <v>95</v>
      </c>
      <c r="BR46" t="s">
        <v>43</v>
      </c>
      <c r="BS46" t="s">
        <v>96</v>
      </c>
      <c r="BT46" t="s">
        <v>44</v>
      </c>
      <c r="BU46" t="s">
        <v>97</v>
      </c>
      <c r="BV46" t="s">
        <v>45</v>
      </c>
      <c r="BW46" t="s">
        <v>98</v>
      </c>
      <c r="BX46" t="s">
        <v>46</v>
      </c>
      <c r="BY46" t="s">
        <v>99</v>
      </c>
      <c r="BZ46" t="s">
        <v>47</v>
      </c>
      <c r="CA46" t="s">
        <v>100</v>
      </c>
      <c r="CB46" t="s">
        <v>48</v>
      </c>
      <c r="CC46" t="s">
        <v>101</v>
      </c>
      <c r="CD46" t="s">
        <v>49</v>
      </c>
      <c r="CE46" t="s">
        <v>102</v>
      </c>
      <c r="CF46" t="s">
        <v>50</v>
      </c>
      <c r="CG46" t="s">
        <v>103</v>
      </c>
      <c r="CH46" t="s">
        <v>51</v>
      </c>
      <c r="CI46" t="s">
        <v>104</v>
      </c>
      <c r="CJ46" t="s">
        <v>52</v>
      </c>
      <c r="CK46" t="s">
        <v>105</v>
      </c>
      <c r="CL46" t="s">
        <v>53</v>
      </c>
      <c r="CM46" t="s">
        <v>106</v>
      </c>
      <c r="CN46" t="s">
        <v>54</v>
      </c>
      <c r="CO46" t="s">
        <v>107</v>
      </c>
      <c r="CP46" t="s">
        <v>55</v>
      </c>
      <c r="CQ46" t="s">
        <v>108</v>
      </c>
      <c r="CR46" t="s">
        <v>117</v>
      </c>
      <c r="CS46" t="s">
        <v>116</v>
      </c>
      <c r="CT46" t="s">
        <v>56</v>
      </c>
      <c r="CU46" t="s">
        <v>109</v>
      </c>
      <c r="CV46" t="s">
        <v>57</v>
      </c>
      <c r="CW46" t="s">
        <v>110</v>
      </c>
      <c r="CX46" t="s">
        <v>58</v>
      </c>
      <c r="CY46" t="s">
        <v>111</v>
      </c>
      <c r="CZ46" t="s">
        <v>59</v>
      </c>
      <c r="DA46" t="s">
        <v>112</v>
      </c>
      <c r="DB46" t="s">
        <v>60</v>
      </c>
      <c r="DC46" t="s">
        <v>113</v>
      </c>
      <c r="DD46" t="s">
        <v>121</v>
      </c>
      <c r="DE46" t="s">
        <v>61</v>
      </c>
      <c r="DF46" t="s">
        <v>114</v>
      </c>
      <c r="DQ46">
        <v>46</v>
      </c>
      <c r="DR46" t="s">
        <v>31</v>
      </c>
    </row>
    <row r="47" spans="1:122" ht="16" customHeight="1" x14ac:dyDescent="0.2">
      <c r="B47" s="2"/>
      <c r="D47" s="2"/>
      <c r="CD47" s="2"/>
      <c r="CE47" s="2"/>
      <c r="CF47" s="2"/>
      <c r="CG47" s="2"/>
      <c r="CH47" s="2"/>
      <c r="CI47" s="2"/>
      <c r="CJ47" s="6"/>
      <c r="CK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Q47">
        <v>47</v>
      </c>
      <c r="DR47" t="s">
        <v>84</v>
      </c>
    </row>
    <row r="48" spans="1:122" ht="16" customHeight="1" x14ac:dyDescent="0.2">
      <c r="B48" s="2"/>
      <c r="D48" s="2"/>
      <c r="CD48" s="2"/>
      <c r="CE48" s="2"/>
      <c r="CF48" s="2"/>
      <c r="CG48" s="2"/>
      <c r="CH48" s="2"/>
      <c r="CI48" s="2"/>
      <c r="CJ48" s="6"/>
      <c r="CK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Q48">
        <v>48</v>
      </c>
      <c r="DR48" t="s">
        <v>32</v>
      </c>
    </row>
    <row r="49" spans="2:122" ht="16" customHeight="1" x14ac:dyDescent="0.2">
      <c r="B49" s="2"/>
      <c r="D49" s="2"/>
      <c r="CD49" s="2"/>
      <c r="CE49" s="2"/>
      <c r="CF49" s="2"/>
      <c r="CG49" s="2"/>
      <c r="CH49" s="2"/>
      <c r="CI49" s="2"/>
      <c r="CJ49" s="6"/>
      <c r="CK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Q49">
        <v>49</v>
      </c>
      <c r="DR49" t="s">
        <v>85</v>
      </c>
    </row>
    <row r="50" spans="2:122" ht="16" customHeight="1" x14ac:dyDescent="0.2">
      <c r="B50" s="2"/>
      <c r="D50" s="2"/>
      <c r="CD50" s="2"/>
      <c r="CE50" s="2"/>
      <c r="CF50" s="2"/>
      <c r="CG50" s="2"/>
      <c r="CH50" s="2"/>
      <c r="CI50" s="2"/>
      <c r="CJ50" s="6"/>
      <c r="CK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Q50">
        <v>50</v>
      </c>
      <c r="DR50" t="s">
        <v>33</v>
      </c>
    </row>
    <row r="51" spans="2:122" ht="16" customHeight="1" x14ac:dyDescent="0.2">
      <c r="B51" s="2"/>
      <c r="D51" s="2"/>
      <c r="CD51" s="2"/>
      <c r="CE51" s="2"/>
      <c r="CF51" s="2"/>
      <c r="CG51" s="2"/>
      <c r="CH51" s="2"/>
      <c r="CI51" s="2"/>
      <c r="CJ51" s="6"/>
      <c r="CK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Q51">
        <v>51</v>
      </c>
      <c r="DR51" t="s">
        <v>86</v>
      </c>
    </row>
    <row r="52" spans="2:122" ht="16" customHeight="1" x14ac:dyDescent="0.2">
      <c r="B52" s="2"/>
      <c r="D52" s="2"/>
      <c r="CK52" s="6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Q52">
        <v>52</v>
      </c>
      <c r="DR52" t="s">
        <v>34</v>
      </c>
    </row>
    <row r="53" spans="2:122" ht="16" customHeight="1" x14ac:dyDescent="0.2">
      <c r="B53" s="2"/>
      <c r="D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Q53">
        <v>53</v>
      </c>
      <c r="DR53" t="s">
        <v>87</v>
      </c>
    </row>
    <row r="54" spans="2:122" ht="16" customHeight="1" x14ac:dyDescent="0.2">
      <c r="B54" s="2"/>
      <c r="D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Q54">
        <v>54</v>
      </c>
      <c r="DR54" t="s">
        <v>35</v>
      </c>
    </row>
    <row r="55" spans="2:122" ht="16" customHeight="1" x14ac:dyDescent="0.2">
      <c r="B55" s="2"/>
      <c r="D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Q55">
        <v>55</v>
      </c>
      <c r="DR55" t="s">
        <v>88</v>
      </c>
    </row>
    <row r="56" spans="2:122" ht="16" customHeight="1" x14ac:dyDescent="0.2">
      <c r="B56" s="2"/>
      <c r="D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Q56">
        <v>56</v>
      </c>
      <c r="DR56" t="s">
        <v>36</v>
      </c>
    </row>
    <row r="57" spans="2:122" ht="16" customHeight="1" x14ac:dyDescent="0.2">
      <c r="B57" s="2"/>
      <c r="D57" s="2"/>
      <c r="CQ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Q57">
        <v>57</v>
      </c>
      <c r="DR57" t="s">
        <v>89</v>
      </c>
    </row>
    <row r="58" spans="2:122" ht="16" customHeight="1" x14ac:dyDescent="0.2">
      <c r="B58" s="2"/>
      <c r="D58" s="2"/>
      <c r="CQ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Q58">
        <v>58</v>
      </c>
      <c r="DR58" t="s">
        <v>37</v>
      </c>
    </row>
    <row r="59" spans="2:122" ht="16" customHeight="1" x14ac:dyDescent="0.2">
      <c r="B59" s="2"/>
      <c r="D59" s="2"/>
      <c r="CQ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Q59">
        <v>59</v>
      </c>
      <c r="DR59" t="s">
        <v>90</v>
      </c>
    </row>
    <row r="60" spans="2:122" ht="16" customHeight="1" x14ac:dyDescent="0.2">
      <c r="B60" s="2"/>
      <c r="D60" s="2"/>
      <c r="CQ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Q60">
        <v>60</v>
      </c>
      <c r="DR60" t="s">
        <v>38</v>
      </c>
    </row>
    <row r="61" spans="2:122" ht="16" customHeight="1" x14ac:dyDescent="0.2">
      <c r="B61" s="2"/>
      <c r="D61" s="2"/>
      <c r="E61" s="2"/>
      <c r="CQ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Q61">
        <v>61</v>
      </c>
      <c r="DR61" t="s">
        <v>91</v>
      </c>
    </row>
    <row r="62" spans="2:122" ht="16" customHeight="1" x14ac:dyDescent="0.2">
      <c r="B62" s="2"/>
      <c r="D62" s="2"/>
      <c r="E62" s="2"/>
      <c r="CQ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Q62">
        <v>62</v>
      </c>
      <c r="DR62" t="s">
        <v>39</v>
      </c>
    </row>
    <row r="63" spans="2:122" ht="16" customHeight="1" x14ac:dyDescent="0.2">
      <c r="B63" s="2"/>
      <c r="D63" s="2"/>
      <c r="E63" s="2"/>
      <c r="CQ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Q63">
        <v>63</v>
      </c>
      <c r="DR63" t="s">
        <v>92</v>
      </c>
    </row>
    <row r="64" spans="2:122" ht="16" customHeight="1" x14ac:dyDescent="0.2">
      <c r="B64" s="2"/>
      <c r="D64" s="2"/>
      <c r="E64" s="2"/>
      <c r="CQ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Q64">
        <v>64</v>
      </c>
      <c r="DR64" t="s">
        <v>40</v>
      </c>
    </row>
    <row r="65" spans="2:122" ht="16" customHeight="1" x14ac:dyDescent="0.2">
      <c r="B65" s="2"/>
      <c r="D65" s="2"/>
      <c r="E65" s="2"/>
      <c r="CQ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Q65">
        <v>65</v>
      </c>
      <c r="DR65" t="s">
        <v>93</v>
      </c>
    </row>
    <row r="66" spans="2:122" ht="16" customHeight="1" x14ac:dyDescent="0.2">
      <c r="B66" s="2"/>
      <c r="D66" s="2"/>
      <c r="E66" s="2"/>
      <c r="CQ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Q66">
        <v>66</v>
      </c>
      <c r="DR66" t="s">
        <v>41</v>
      </c>
    </row>
    <row r="67" spans="2:122" ht="16" customHeight="1" x14ac:dyDescent="0.2">
      <c r="B67" s="2"/>
      <c r="D67" s="2"/>
      <c r="E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Q67">
        <v>67</v>
      </c>
      <c r="DR67" t="s">
        <v>94</v>
      </c>
    </row>
    <row r="68" spans="2:122" ht="16" customHeight="1" x14ac:dyDescent="0.2">
      <c r="B68" s="2"/>
      <c r="D68" s="2"/>
      <c r="E68" s="2"/>
      <c r="CL68" s="2"/>
      <c r="CP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Q68">
        <v>68</v>
      </c>
      <c r="DR68" t="s">
        <v>42</v>
      </c>
    </row>
    <row r="69" spans="2:122" ht="16" customHeight="1" x14ac:dyDescent="0.2">
      <c r="B69" s="2"/>
      <c r="D69" s="2"/>
      <c r="E69" s="2"/>
      <c r="CL69" s="2"/>
      <c r="CP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Q69">
        <v>69</v>
      </c>
      <c r="DR69" t="s">
        <v>95</v>
      </c>
    </row>
    <row r="70" spans="2:122" ht="16" customHeight="1" x14ac:dyDescent="0.2">
      <c r="B70" s="2"/>
      <c r="D70" s="2"/>
      <c r="E70" s="2"/>
      <c r="CL70" s="2"/>
      <c r="CP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Q70">
        <v>70</v>
      </c>
      <c r="DR70" t="s">
        <v>43</v>
      </c>
    </row>
    <row r="71" spans="2:122" ht="16" customHeight="1" x14ac:dyDescent="0.2">
      <c r="B71" s="2"/>
      <c r="D71" s="2"/>
      <c r="E71" s="2"/>
      <c r="CL71" s="2"/>
      <c r="CP71" s="2"/>
      <c r="DQ71">
        <v>71</v>
      </c>
      <c r="DR71" t="s">
        <v>96</v>
      </c>
    </row>
    <row r="72" spans="2:122" ht="16" customHeight="1" x14ac:dyDescent="0.2">
      <c r="B72" s="2"/>
      <c r="D72" s="2"/>
      <c r="E72" s="2"/>
      <c r="CL72" s="2"/>
      <c r="CP72" s="2">
        <v>0</v>
      </c>
      <c r="DQ72">
        <v>72</v>
      </c>
      <c r="DR72" t="s">
        <v>44</v>
      </c>
    </row>
    <row r="73" spans="2:122" ht="16" customHeight="1" x14ac:dyDescent="0.2">
      <c r="B73" s="2"/>
      <c r="D73" s="2"/>
      <c r="E73" s="2"/>
      <c r="DQ73">
        <v>73</v>
      </c>
      <c r="DR73" t="s">
        <v>97</v>
      </c>
    </row>
    <row r="74" spans="2:122" ht="16" customHeight="1" x14ac:dyDescent="0.2">
      <c r="B74" s="2"/>
      <c r="D74" s="2"/>
      <c r="E74" s="2"/>
      <c r="DQ74">
        <v>74</v>
      </c>
      <c r="DR74" t="s">
        <v>45</v>
      </c>
    </row>
    <row r="75" spans="2:122" ht="16" customHeight="1" x14ac:dyDescent="0.2">
      <c r="B75" s="2"/>
      <c r="D75" s="2"/>
      <c r="E75" s="2"/>
      <c r="DQ75">
        <v>75</v>
      </c>
      <c r="DR75" t="s">
        <v>98</v>
      </c>
    </row>
    <row r="76" spans="2:122" ht="16" customHeight="1" x14ac:dyDescent="0.2">
      <c r="B76" s="2"/>
      <c r="D76" s="2"/>
      <c r="E76" s="2"/>
      <c r="DQ76">
        <v>76</v>
      </c>
      <c r="DR76" t="s">
        <v>46</v>
      </c>
    </row>
    <row r="77" spans="2:122" ht="16" customHeight="1" x14ac:dyDescent="0.2">
      <c r="B77" s="2"/>
      <c r="D77" s="2"/>
      <c r="E77" s="2"/>
      <c r="DQ77">
        <v>77</v>
      </c>
      <c r="DR77" t="s">
        <v>99</v>
      </c>
    </row>
    <row r="78" spans="2:122" ht="16" customHeight="1" x14ac:dyDescent="0.2">
      <c r="B78" s="2"/>
      <c r="D78" s="2"/>
      <c r="E78" s="2"/>
      <c r="DQ78">
        <v>78</v>
      </c>
      <c r="DR78" t="s">
        <v>47</v>
      </c>
    </row>
    <row r="79" spans="2:122" ht="16" customHeight="1" x14ac:dyDescent="0.2">
      <c r="B79" s="2"/>
      <c r="D79" s="2"/>
      <c r="E79" s="2"/>
      <c r="DQ79">
        <v>79</v>
      </c>
      <c r="DR79" t="s">
        <v>100</v>
      </c>
    </row>
    <row r="80" spans="2:122" ht="16" customHeight="1" x14ac:dyDescent="0.2">
      <c r="B80" s="2"/>
      <c r="D80" s="2"/>
      <c r="E80" s="2"/>
      <c r="DQ80">
        <v>80</v>
      </c>
      <c r="DR80" t="s">
        <v>48</v>
      </c>
    </row>
    <row r="81" spans="2:122" ht="16" customHeight="1" x14ac:dyDescent="0.2">
      <c r="B81" s="2"/>
      <c r="D81" s="2"/>
      <c r="E81" s="2"/>
      <c r="DQ81">
        <v>81</v>
      </c>
      <c r="DR81" t="s">
        <v>101</v>
      </c>
    </row>
    <row r="82" spans="2:122" ht="16" customHeight="1" x14ac:dyDescent="0.2">
      <c r="B82" s="2"/>
      <c r="D82" s="2"/>
      <c r="E82" s="2"/>
      <c r="DQ82">
        <v>82</v>
      </c>
      <c r="DR82" t="s">
        <v>49</v>
      </c>
    </row>
    <row r="83" spans="2:122" ht="16" customHeight="1" x14ac:dyDescent="0.2">
      <c r="DQ83">
        <v>83</v>
      </c>
      <c r="DR83" t="s">
        <v>102</v>
      </c>
    </row>
    <row r="84" spans="2:122" ht="16" customHeight="1" x14ac:dyDescent="0.2">
      <c r="DQ84">
        <v>84</v>
      </c>
      <c r="DR84" t="s">
        <v>50</v>
      </c>
    </row>
    <row r="85" spans="2:122" ht="16" customHeight="1" x14ac:dyDescent="0.2">
      <c r="DQ85">
        <v>85</v>
      </c>
      <c r="DR85" t="s">
        <v>103</v>
      </c>
    </row>
    <row r="86" spans="2:122" ht="16" customHeight="1" x14ac:dyDescent="0.2">
      <c r="DQ86">
        <v>86</v>
      </c>
      <c r="DR86" t="s">
        <v>51</v>
      </c>
    </row>
    <row r="87" spans="2:122" ht="16" customHeight="1" x14ac:dyDescent="0.2">
      <c r="DQ87">
        <v>87</v>
      </c>
      <c r="DR87" t="s">
        <v>104</v>
      </c>
    </row>
    <row r="88" spans="2:122" ht="16" customHeight="1" x14ac:dyDescent="0.2">
      <c r="DQ88">
        <v>88</v>
      </c>
      <c r="DR88" t="s">
        <v>52</v>
      </c>
    </row>
    <row r="89" spans="2:122" ht="16" customHeight="1" x14ac:dyDescent="0.2">
      <c r="DQ89">
        <v>89</v>
      </c>
      <c r="DR89" t="s">
        <v>105</v>
      </c>
    </row>
    <row r="90" spans="2:122" ht="16" customHeight="1" x14ac:dyDescent="0.2">
      <c r="DQ90">
        <v>90</v>
      </c>
      <c r="DR90" t="s">
        <v>53</v>
      </c>
    </row>
    <row r="91" spans="2:122" ht="16" customHeight="1" x14ac:dyDescent="0.2">
      <c r="DQ91">
        <v>91</v>
      </c>
      <c r="DR91" t="s">
        <v>106</v>
      </c>
    </row>
    <row r="92" spans="2:122" ht="16" customHeight="1" x14ac:dyDescent="0.2">
      <c r="DQ92">
        <v>92</v>
      </c>
      <c r="DR92" t="s">
        <v>54</v>
      </c>
    </row>
    <row r="93" spans="2:122" ht="16" customHeight="1" x14ac:dyDescent="0.2">
      <c r="DQ93">
        <v>93</v>
      </c>
      <c r="DR93" t="s">
        <v>107</v>
      </c>
    </row>
    <row r="94" spans="2:122" ht="16" customHeight="1" x14ac:dyDescent="0.2">
      <c r="DQ94">
        <v>94</v>
      </c>
      <c r="DR94" t="s">
        <v>55</v>
      </c>
    </row>
    <row r="95" spans="2:122" ht="16" customHeight="1" x14ac:dyDescent="0.2">
      <c r="DQ95">
        <v>95</v>
      </c>
      <c r="DR95" t="s">
        <v>108</v>
      </c>
    </row>
    <row r="96" spans="2:122" ht="16" customHeight="1" x14ac:dyDescent="0.2">
      <c r="DQ96">
        <v>96</v>
      </c>
      <c r="DR96" t="s">
        <v>117</v>
      </c>
    </row>
    <row r="97" spans="121:122" ht="16" customHeight="1" x14ac:dyDescent="0.2">
      <c r="DQ97">
        <v>97</v>
      </c>
      <c r="DR97" t="s">
        <v>116</v>
      </c>
    </row>
    <row r="98" spans="121:122" ht="16" customHeight="1" x14ac:dyDescent="0.2">
      <c r="DQ98">
        <v>98</v>
      </c>
      <c r="DR98" t="s">
        <v>56</v>
      </c>
    </row>
    <row r="99" spans="121:122" ht="16" customHeight="1" x14ac:dyDescent="0.2">
      <c r="DQ99">
        <v>99</v>
      </c>
      <c r="DR99" t="s">
        <v>109</v>
      </c>
    </row>
    <row r="100" spans="121:122" ht="16" customHeight="1" x14ac:dyDescent="0.2">
      <c r="DQ100">
        <v>100</v>
      </c>
      <c r="DR100" t="s">
        <v>57</v>
      </c>
    </row>
    <row r="101" spans="121:122" ht="16" customHeight="1" x14ac:dyDescent="0.2">
      <c r="DQ101">
        <v>101</v>
      </c>
      <c r="DR101" t="s">
        <v>110</v>
      </c>
    </row>
    <row r="102" spans="121:122" ht="16" customHeight="1" x14ac:dyDescent="0.2">
      <c r="DQ102">
        <v>102</v>
      </c>
      <c r="DR102" t="s">
        <v>58</v>
      </c>
    </row>
    <row r="103" spans="121:122" ht="16" customHeight="1" x14ac:dyDescent="0.2">
      <c r="DQ103">
        <v>103</v>
      </c>
      <c r="DR103" t="s">
        <v>111</v>
      </c>
    </row>
    <row r="104" spans="121:122" ht="16" customHeight="1" x14ac:dyDescent="0.2">
      <c r="DQ104">
        <v>104</v>
      </c>
      <c r="DR104" t="s">
        <v>59</v>
      </c>
    </row>
    <row r="105" spans="121:122" ht="16" customHeight="1" x14ac:dyDescent="0.2">
      <c r="DQ105">
        <v>105</v>
      </c>
      <c r="DR105" t="s">
        <v>112</v>
      </c>
    </row>
    <row r="106" spans="121:122" ht="16" customHeight="1" x14ac:dyDescent="0.2">
      <c r="DQ106">
        <v>106</v>
      </c>
      <c r="DR106" t="s">
        <v>60</v>
      </c>
    </row>
    <row r="107" spans="121:122" ht="16" customHeight="1" x14ac:dyDescent="0.2">
      <c r="DQ107">
        <v>107</v>
      </c>
      <c r="DR107" t="s">
        <v>113</v>
      </c>
    </row>
    <row r="108" spans="121:122" ht="16" customHeight="1" x14ac:dyDescent="0.2">
      <c r="DQ108">
        <v>108</v>
      </c>
      <c r="DR108" t="s">
        <v>121</v>
      </c>
    </row>
    <row r="109" spans="121:122" ht="16" customHeight="1" x14ac:dyDescent="0.2">
      <c r="DQ109">
        <v>109</v>
      </c>
      <c r="DR109" t="s">
        <v>61</v>
      </c>
    </row>
    <row r="110" spans="121:122" ht="16" customHeight="1" x14ac:dyDescent="0.2">
      <c r="DQ110">
        <v>110</v>
      </c>
      <c r="DR110" t="s">
        <v>114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U87"/>
  <sheetViews>
    <sheetView zoomScale="75" zoomScaleNormal="75" workbookViewId="0">
      <selection activeCell="CL50" sqref="CL50:CN50"/>
    </sheetView>
  </sheetViews>
  <sheetFormatPr baseColWidth="10" defaultColWidth="8.83203125" defaultRowHeight="16" customHeight="1" x14ac:dyDescent="0.2"/>
  <cols>
    <col min="1" max="1" width="10.5" bestFit="1" customWidth="1"/>
    <col min="2" max="2" width="7.1640625" bestFit="1" customWidth="1"/>
    <col min="3" max="3" width="7.1640625" customWidth="1"/>
    <col min="4" max="4" width="11.6640625" bestFit="1" customWidth="1"/>
    <col min="5" max="5" width="11.6640625" customWidth="1"/>
    <col min="6" max="6" width="14.5" bestFit="1" customWidth="1"/>
    <col min="7" max="7" width="16.5" bestFit="1" customWidth="1"/>
    <col min="8" max="9" width="13" bestFit="1" customWidth="1"/>
    <col min="10" max="10" width="14.33203125" customWidth="1"/>
    <col min="11" max="12" width="13" bestFit="1" customWidth="1"/>
    <col min="13" max="13" width="14" bestFit="1" customWidth="1"/>
    <col min="14" max="14" width="14.33203125" bestFit="1" customWidth="1"/>
    <col min="15" max="15" width="14.33203125" customWidth="1"/>
    <col min="16" max="16" width="13" bestFit="1" customWidth="1"/>
    <col min="17" max="17" width="10.83203125" customWidth="1"/>
    <col min="18" max="18" width="14.33203125" customWidth="1"/>
    <col min="19" max="19" width="13.1640625" bestFit="1" customWidth="1"/>
    <col min="20" max="20" width="13.5" bestFit="1" customWidth="1"/>
    <col min="21" max="21" width="14.33203125" customWidth="1"/>
    <col min="22" max="22" width="13.5" bestFit="1" customWidth="1"/>
    <col min="23" max="23" width="13.6640625" bestFit="1" customWidth="1"/>
    <col min="24" max="24" width="14.33203125" customWidth="1"/>
    <col min="25" max="25" width="13.6640625" bestFit="1" customWidth="1"/>
    <col min="26" max="26" width="13.5" bestFit="1" customWidth="1"/>
    <col min="27" max="27" width="13.5" customWidth="1"/>
    <col min="28" max="28" width="14.5" bestFit="1" customWidth="1"/>
    <col min="29" max="29" width="13" bestFit="1" customWidth="1"/>
    <col min="30" max="30" width="13.5" bestFit="1" customWidth="1"/>
    <col min="31" max="31" width="13.6640625" bestFit="1" customWidth="1"/>
    <col min="32" max="32" width="18.1640625" bestFit="1" customWidth="1"/>
    <col min="33" max="33" width="18.6640625" bestFit="1" customWidth="1"/>
    <col min="34" max="34" width="21.6640625" bestFit="1" customWidth="1"/>
    <col min="35" max="35" width="22.1640625" bestFit="1" customWidth="1"/>
    <col min="36" max="36" width="21.33203125" bestFit="1" customWidth="1"/>
    <col min="37" max="37" width="21.5" bestFit="1" customWidth="1"/>
    <col min="38" max="38" width="17.83203125" bestFit="1" customWidth="1"/>
    <col min="39" max="39" width="18.1640625" bestFit="1" customWidth="1"/>
    <col min="40" max="40" width="18.1640625" customWidth="1"/>
    <col min="41" max="41" width="22" bestFit="1" customWidth="1"/>
    <col min="42" max="42" width="22.33203125" bestFit="1" customWidth="1"/>
    <col min="43" max="43" width="22.33203125" customWidth="1"/>
    <col min="44" max="44" width="17.33203125" bestFit="1" customWidth="1"/>
    <col min="45" max="45" width="17.6640625" bestFit="1" customWidth="1"/>
    <col min="46" max="46" width="16" bestFit="1" customWidth="1"/>
    <col min="47" max="47" width="16.5" bestFit="1" customWidth="1"/>
    <col min="48" max="51" width="13" bestFit="1" customWidth="1"/>
    <col min="52" max="52" width="14.33203125" customWidth="1"/>
    <col min="53" max="56" width="13" bestFit="1" customWidth="1"/>
    <col min="57" max="57" width="14.33203125" customWidth="1"/>
    <col min="58" max="58" width="13.5" bestFit="1" customWidth="1"/>
    <col min="59" max="59" width="13.83203125" bestFit="1" customWidth="1"/>
    <col min="60" max="60" width="18.83203125" bestFit="1" customWidth="1"/>
    <col min="61" max="61" width="19.33203125" bestFit="1" customWidth="1"/>
    <col min="62" max="62" width="15.33203125" bestFit="1" customWidth="1"/>
    <col min="63" max="63" width="15.6640625" bestFit="1" customWidth="1"/>
    <col min="64" max="64" width="20" bestFit="1" customWidth="1"/>
    <col min="65" max="65" width="20.33203125" bestFit="1" customWidth="1"/>
    <col min="66" max="66" width="14.33203125" customWidth="1"/>
    <col min="67" max="67" width="17.33203125" bestFit="1" customWidth="1"/>
    <col min="68" max="68" width="17.6640625" bestFit="1" customWidth="1"/>
    <col min="69" max="69" width="25" bestFit="1" customWidth="1"/>
    <col min="70" max="70" width="25.33203125" bestFit="1" customWidth="1"/>
    <col min="71" max="71" width="19.83203125" bestFit="1" customWidth="1"/>
    <col min="72" max="72" width="20.1640625" bestFit="1" customWidth="1"/>
    <col min="73" max="73" width="26.6640625" bestFit="1" customWidth="1"/>
    <col min="74" max="74" width="27.1640625" bestFit="1" customWidth="1"/>
    <col min="75" max="75" width="24.83203125" bestFit="1" customWidth="1"/>
    <col min="76" max="76" width="25.1640625" bestFit="1" customWidth="1"/>
    <col min="77" max="78" width="13" bestFit="1" customWidth="1"/>
    <col min="79" max="79" width="19.5" bestFit="1" customWidth="1"/>
    <col min="80" max="80" width="20" bestFit="1" customWidth="1"/>
    <col min="81" max="81" width="19.5" bestFit="1" customWidth="1"/>
    <col min="82" max="82" width="19.83203125" bestFit="1" customWidth="1"/>
    <col min="83" max="83" width="25.83203125" bestFit="1" customWidth="1"/>
    <col min="84" max="84" width="26.33203125" bestFit="1" customWidth="1"/>
    <col min="85" max="85" width="26.33203125" customWidth="1"/>
    <col min="86" max="86" width="29.83203125" bestFit="1" customWidth="1"/>
    <col min="87" max="87" width="30.1640625" bestFit="1" customWidth="1"/>
    <col min="88" max="89" width="13" bestFit="1" customWidth="1"/>
    <col min="90" max="90" width="29.5" bestFit="1" customWidth="1"/>
    <col min="91" max="91" width="29.83203125" bestFit="1" customWidth="1"/>
    <col min="92" max="92" width="25.83203125" bestFit="1" customWidth="1"/>
    <col min="93" max="93" width="26.33203125" bestFit="1" customWidth="1"/>
    <col min="94" max="94" width="26.33203125" customWidth="1"/>
    <col min="95" max="95" width="23.6640625" bestFit="1" customWidth="1"/>
    <col min="96" max="96" width="24.1640625" bestFit="1" customWidth="1"/>
    <col min="97" max="97" width="28.83203125" bestFit="1" customWidth="1"/>
    <col min="98" max="98" width="29.33203125" bestFit="1" customWidth="1"/>
    <col min="99" max="99" width="29.33203125" customWidth="1"/>
    <col min="100" max="103" width="17.6640625" bestFit="1" customWidth="1"/>
    <col min="104" max="104" width="17.6640625" customWidth="1"/>
    <col min="105" max="105" width="17.83203125" bestFit="1" customWidth="1"/>
    <col min="106" max="106" width="18.6640625" bestFit="1" customWidth="1"/>
    <col min="107" max="108" width="18.5" bestFit="1" customWidth="1"/>
    <col min="109" max="110" width="24.5" bestFit="1" customWidth="1"/>
    <col min="111" max="111" width="25.6640625" bestFit="1" customWidth="1"/>
    <col min="112" max="112" width="26" bestFit="1" customWidth="1"/>
    <col min="113" max="114" width="17.5" bestFit="1" customWidth="1"/>
    <col min="115" max="115" width="23.5" customWidth="1"/>
    <col min="116" max="116" width="23" bestFit="1" customWidth="1"/>
    <col min="117" max="118" width="23.5" bestFit="1" customWidth="1"/>
    <col min="119" max="120" width="23.6640625" bestFit="1" customWidth="1"/>
    <col min="121" max="122" width="22.5" bestFit="1" customWidth="1"/>
    <col min="123" max="123" width="23" bestFit="1" customWidth="1"/>
    <col min="124" max="125" width="19.6640625" bestFit="1" customWidth="1"/>
  </cols>
  <sheetData>
    <row r="1" spans="1:125" ht="18" customHeight="1" x14ac:dyDescent="0.2">
      <c r="A1" t="s">
        <v>115</v>
      </c>
      <c r="B1" t="s">
        <v>17</v>
      </c>
      <c r="C1" t="s">
        <v>62</v>
      </c>
      <c r="D1" s="93" t="s">
        <v>8</v>
      </c>
      <c r="E1" t="s">
        <v>63</v>
      </c>
      <c r="F1" t="s">
        <v>9</v>
      </c>
      <c r="G1" t="s">
        <v>64</v>
      </c>
      <c r="H1" s="93" t="s">
        <v>10</v>
      </c>
      <c r="I1" t="s">
        <v>65</v>
      </c>
      <c r="K1" t="s">
        <v>11</v>
      </c>
      <c r="L1" t="s">
        <v>66</v>
      </c>
      <c r="M1" s="93" t="s">
        <v>12</v>
      </c>
      <c r="N1" t="s">
        <v>67</v>
      </c>
      <c r="O1" t="s">
        <v>122</v>
      </c>
      <c r="P1" t="s">
        <v>13</v>
      </c>
      <c r="Q1" t="s">
        <v>68</v>
      </c>
      <c r="R1" t="s">
        <v>122</v>
      </c>
      <c r="S1" t="s">
        <v>14</v>
      </c>
      <c r="T1" t="s">
        <v>69</v>
      </c>
      <c r="V1" s="93" t="s">
        <v>15</v>
      </c>
      <c r="W1" t="s">
        <v>70</v>
      </c>
      <c r="X1" t="s">
        <v>122</v>
      </c>
      <c r="Y1" s="94" t="s">
        <v>18</v>
      </c>
      <c r="Z1" t="s">
        <v>71</v>
      </c>
      <c r="AB1" t="s">
        <v>19</v>
      </c>
      <c r="AC1" t="s">
        <v>72</v>
      </c>
      <c r="AD1" t="s">
        <v>20</v>
      </c>
      <c r="AE1" t="s">
        <v>73</v>
      </c>
      <c r="AF1" t="s">
        <v>21</v>
      </c>
      <c r="AG1" t="s">
        <v>74</v>
      </c>
      <c r="AH1" t="s">
        <v>22</v>
      </c>
      <c r="AI1" t="s">
        <v>75</v>
      </c>
      <c r="AJ1" t="s">
        <v>23</v>
      </c>
      <c r="AK1" t="s">
        <v>76</v>
      </c>
      <c r="AL1" s="94" t="s">
        <v>24</v>
      </c>
      <c r="AM1" t="s">
        <v>77</v>
      </c>
      <c r="AO1" t="s">
        <v>25</v>
      </c>
      <c r="AP1" t="s">
        <v>78</v>
      </c>
      <c r="AR1" t="s">
        <v>26</v>
      </c>
      <c r="AS1" t="s">
        <v>79</v>
      </c>
      <c r="AT1" s="94" t="s">
        <v>27</v>
      </c>
      <c r="AU1" t="s">
        <v>80</v>
      </c>
      <c r="AV1" s="93" t="s">
        <v>28</v>
      </c>
      <c r="AW1" t="s">
        <v>81</v>
      </c>
      <c r="AX1" s="93" t="s">
        <v>29</v>
      </c>
      <c r="AY1" t="s">
        <v>82</v>
      </c>
      <c r="BA1" t="s">
        <v>30</v>
      </c>
      <c r="BB1" t="s">
        <v>83</v>
      </c>
      <c r="BC1" t="s">
        <v>31</v>
      </c>
      <c r="BD1" t="s">
        <v>84</v>
      </c>
      <c r="BF1" s="93" t="s">
        <v>32</v>
      </c>
      <c r="BG1" t="s">
        <v>85</v>
      </c>
      <c r="BH1" t="s">
        <v>33</v>
      </c>
      <c r="BI1" t="s">
        <v>86</v>
      </c>
      <c r="BJ1" t="s">
        <v>34</v>
      </c>
      <c r="BK1" t="s">
        <v>87</v>
      </c>
      <c r="BL1" s="93" t="s">
        <v>35</v>
      </c>
      <c r="BM1" t="s">
        <v>88</v>
      </c>
      <c r="BO1" t="s">
        <v>36</v>
      </c>
      <c r="BP1" t="s">
        <v>89</v>
      </c>
      <c r="BQ1" t="s">
        <v>37</v>
      </c>
      <c r="BR1" t="s">
        <v>90</v>
      </c>
      <c r="BS1" t="s">
        <v>38</v>
      </c>
      <c r="BT1" t="s">
        <v>91</v>
      </c>
      <c r="BU1" t="s">
        <v>39</v>
      </c>
      <c r="BV1" t="s">
        <v>92</v>
      </c>
      <c r="BW1" t="s">
        <v>40</v>
      </c>
      <c r="BX1" t="s">
        <v>93</v>
      </c>
      <c r="BY1" t="s">
        <v>41</v>
      </c>
      <c r="BZ1" t="s">
        <v>94</v>
      </c>
      <c r="CA1" t="s">
        <v>42</v>
      </c>
      <c r="CB1" t="s">
        <v>95</v>
      </c>
      <c r="CC1" t="s">
        <v>43</v>
      </c>
      <c r="CD1" t="s">
        <v>96</v>
      </c>
      <c r="CE1" t="s">
        <v>44</v>
      </c>
      <c r="CF1" t="s">
        <v>97</v>
      </c>
      <c r="CH1" t="s">
        <v>45</v>
      </c>
      <c r="CI1" t="s">
        <v>98</v>
      </c>
      <c r="CJ1" t="s">
        <v>46</v>
      </c>
      <c r="CK1" t="s">
        <v>99</v>
      </c>
      <c r="CL1" t="s">
        <v>47</v>
      </c>
      <c r="CM1" t="s">
        <v>100</v>
      </c>
      <c r="CN1" t="s">
        <v>48</v>
      </c>
      <c r="CO1" t="s">
        <v>101</v>
      </c>
      <c r="CQ1" s="93" t="s">
        <v>49</v>
      </c>
      <c r="CR1" t="s">
        <v>102</v>
      </c>
      <c r="CS1" s="93" t="s">
        <v>50</v>
      </c>
      <c r="CT1" t="s">
        <v>103</v>
      </c>
      <c r="CV1" t="s">
        <v>51</v>
      </c>
      <c r="CW1" t="s">
        <v>104</v>
      </c>
      <c r="CX1" s="93" t="s">
        <v>52</v>
      </c>
      <c r="CY1" t="s">
        <v>105</v>
      </c>
      <c r="DA1" t="s">
        <v>53</v>
      </c>
      <c r="DB1" t="s">
        <v>106</v>
      </c>
      <c r="DC1" t="s">
        <v>54</v>
      </c>
      <c r="DD1" t="s">
        <v>107</v>
      </c>
      <c r="DE1" t="s">
        <v>55</v>
      </c>
      <c r="DF1" t="s">
        <v>108</v>
      </c>
      <c r="DG1" t="s">
        <v>117</v>
      </c>
      <c r="DH1" t="s">
        <v>116</v>
      </c>
      <c r="DI1" t="s">
        <v>56</v>
      </c>
      <c r="DJ1" t="s">
        <v>109</v>
      </c>
      <c r="DK1" t="s">
        <v>57</v>
      </c>
      <c r="DL1" t="s">
        <v>110</v>
      </c>
      <c r="DM1" t="s">
        <v>58</v>
      </c>
      <c r="DN1" t="s">
        <v>111</v>
      </c>
      <c r="DO1" t="s">
        <v>59</v>
      </c>
      <c r="DP1" t="s">
        <v>112</v>
      </c>
      <c r="DQ1" t="s">
        <v>60</v>
      </c>
      <c r="DR1" t="s">
        <v>113</v>
      </c>
      <c r="DS1" t="s">
        <v>121</v>
      </c>
      <c r="DT1" s="93" t="s">
        <v>61</v>
      </c>
      <c r="DU1" t="s">
        <v>114</v>
      </c>
    </row>
    <row r="2" spans="1:125" ht="16" customHeight="1" x14ac:dyDescent="0.2">
      <c r="A2" s="2">
        <v>1</v>
      </c>
      <c r="B2" s="2">
        <v>2</v>
      </c>
      <c r="C2" s="2">
        <v>2</v>
      </c>
      <c r="D2" s="2">
        <v>26</v>
      </c>
      <c r="E2" s="2">
        <v>28</v>
      </c>
      <c r="F2" s="2">
        <v>5</v>
      </c>
      <c r="G2" s="2">
        <v>4</v>
      </c>
      <c r="H2" s="2">
        <v>4</v>
      </c>
      <c r="I2" s="2">
        <v>0</v>
      </c>
      <c r="J2" s="2">
        <f>I2-H2</f>
        <v>-4</v>
      </c>
      <c r="K2" s="1"/>
      <c r="L2" s="1"/>
      <c r="M2" s="2">
        <v>51</v>
      </c>
      <c r="N2" s="2">
        <v>55</v>
      </c>
      <c r="O2" s="2">
        <f>N2-M2</f>
        <v>4</v>
      </c>
      <c r="P2" s="2">
        <v>11</v>
      </c>
      <c r="Q2" s="2">
        <v>10</v>
      </c>
      <c r="R2" s="2">
        <f>Q2-P2</f>
        <v>-1</v>
      </c>
      <c r="S2" s="2">
        <v>4</v>
      </c>
      <c r="T2" s="2">
        <v>3</v>
      </c>
      <c r="U2" s="2">
        <f>T2-S2</f>
        <v>-1</v>
      </c>
      <c r="V2" s="2">
        <v>36</v>
      </c>
      <c r="W2" s="2">
        <v>35</v>
      </c>
      <c r="X2" s="2">
        <f>W2-V2</f>
        <v>-1</v>
      </c>
      <c r="Y2" s="2">
        <v>0</v>
      </c>
      <c r="Z2" s="2">
        <v>7</v>
      </c>
      <c r="AA2" s="2"/>
      <c r="AB2" s="4"/>
      <c r="AC2" s="1"/>
      <c r="AD2" s="4"/>
      <c r="AE2" s="1"/>
      <c r="AF2" s="4"/>
      <c r="AG2" s="1"/>
      <c r="AH2" s="4"/>
      <c r="AI2" s="1"/>
      <c r="AJ2" s="4"/>
      <c r="AK2" s="1"/>
      <c r="AL2" s="4"/>
      <c r="AM2" s="1"/>
      <c r="AN2" s="1"/>
      <c r="AO2" s="4"/>
      <c r="AP2" s="1"/>
      <c r="AQ2" s="1"/>
      <c r="AR2" s="4"/>
      <c r="AS2" s="1"/>
      <c r="AT2" s="1"/>
      <c r="AU2" s="1"/>
      <c r="AV2" s="2">
        <v>8.41</v>
      </c>
      <c r="AW2" s="2">
        <v>7.75</v>
      </c>
      <c r="AX2" s="2">
        <v>9.69</v>
      </c>
      <c r="AY2" s="2">
        <v>8.32</v>
      </c>
      <c r="AZ2" s="2">
        <f>AY2-AX2</f>
        <v>-1.3699999999999992</v>
      </c>
      <c r="BA2" s="2">
        <v>6.62</v>
      </c>
      <c r="BB2" s="2">
        <v>5.92</v>
      </c>
      <c r="BC2">
        <f t="shared" ref="BC2:BC26" si="0">AX2-AV2</f>
        <v>1.2799999999999994</v>
      </c>
      <c r="BD2">
        <f t="shared" ref="BD2:BD26" si="1">AY2-AW2</f>
        <v>0.57000000000000028</v>
      </c>
      <c r="BE2" s="2">
        <f>BD2-BC2</f>
        <v>-0.70999999999999908</v>
      </c>
      <c r="BF2" s="2">
        <v>8</v>
      </c>
      <c r="BG2" s="2">
        <v>7</v>
      </c>
      <c r="BH2" s="2">
        <v>1</v>
      </c>
      <c r="BI2" s="2">
        <v>2</v>
      </c>
      <c r="BJ2" s="2">
        <v>0</v>
      </c>
      <c r="BK2" s="2">
        <v>0</v>
      </c>
      <c r="BL2" s="2">
        <v>2</v>
      </c>
      <c r="BM2" s="2">
        <v>1</v>
      </c>
      <c r="BN2" s="2">
        <f>BM2-BL2</f>
        <v>-1</v>
      </c>
      <c r="BO2" s="2">
        <v>0</v>
      </c>
      <c r="BP2" s="2">
        <v>1</v>
      </c>
      <c r="BQ2" s="2">
        <v>0</v>
      </c>
      <c r="BR2" s="2">
        <v>0</v>
      </c>
      <c r="BS2" s="2">
        <v>2</v>
      </c>
      <c r="BT2" s="2">
        <v>2</v>
      </c>
      <c r="BU2" s="2">
        <v>0</v>
      </c>
      <c r="BV2" s="2">
        <v>0</v>
      </c>
      <c r="BW2" s="2">
        <v>3</v>
      </c>
      <c r="BX2" s="2">
        <v>1</v>
      </c>
      <c r="BY2" s="2">
        <v>0</v>
      </c>
      <c r="BZ2" s="2">
        <v>7</v>
      </c>
      <c r="CA2" s="2">
        <v>0</v>
      </c>
      <c r="CB2" s="2">
        <v>4</v>
      </c>
      <c r="CC2" s="2">
        <v>0</v>
      </c>
      <c r="CD2" s="2">
        <v>3</v>
      </c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2">
        <v>16</v>
      </c>
      <c r="DJ2" s="2">
        <v>16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34</v>
      </c>
      <c r="DU2" s="2">
        <v>34</v>
      </c>
    </row>
    <row r="3" spans="1:125" ht="16" customHeight="1" x14ac:dyDescent="0.2">
      <c r="A3" s="2">
        <v>2</v>
      </c>
      <c r="B3" s="2">
        <v>2</v>
      </c>
      <c r="C3" s="2">
        <v>2</v>
      </c>
      <c r="D3" s="2">
        <v>30</v>
      </c>
      <c r="E3" s="2">
        <v>29</v>
      </c>
      <c r="F3" s="2">
        <v>5</v>
      </c>
      <c r="G3" s="2">
        <v>5</v>
      </c>
      <c r="H3" s="2">
        <v>14</v>
      </c>
      <c r="I3" s="2">
        <v>10</v>
      </c>
      <c r="J3" s="2">
        <f t="shared" ref="J3:J40" si="2">I3-H3</f>
        <v>-4</v>
      </c>
      <c r="K3" s="1"/>
      <c r="L3" s="1"/>
      <c r="M3" s="2">
        <v>79</v>
      </c>
      <c r="N3" s="2">
        <v>69</v>
      </c>
      <c r="O3" s="2">
        <f t="shared" ref="O3:O40" si="3">N3-M3</f>
        <v>-10</v>
      </c>
      <c r="P3" s="2">
        <v>17</v>
      </c>
      <c r="Q3" s="2">
        <v>13</v>
      </c>
      <c r="R3" s="2">
        <f t="shared" ref="R3:R40" si="4">Q3-P3</f>
        <v>-4</v>
      </c>
      <c r="S3" s="2">
        <v>13</v>
      </c>
      <c r="T3" s="2">
        <v>15</v>
      </c>
      <c r="U3" s="2">
        <f t="shared" ref="U3:U40" si="5">T3-S3</f>
        <v>2</v>
      </c>
      <c r="V3" s="2">
        <v>41</v>
      </c>
      <c r="W3" s="2">
        <v>34</v>
      </c>
      <c r="X3" s="2">
        <f t="shared" ref="X3:X40" si="6">W3-V3</f>
        <v>-7</v>
      </c>
      <c r="Y3" s="2">
        <v>8</v>
      </c>
      <c r="Z3" s="2">
        <v>7</v>
      </c>
      <c r="AA3" s="2"/>
      <c r="AB3" s="4"/>
      <c r="AC3" s="1"/>
      <c r="AD3" s="4"/>
      <c r="AE3" s="1"/>
      <c r="AF3" s="4"/>
      <c r="AG3" s="1"/>
      <c r="AH3" s="4"/>
      <c r="AI3" s="1"/>
      <c r="AJ3" s="4"/>
      <c r="AK3" s="1"/>
      <c r="AL3" s="4"/>
      <c r="AM3" s="1"/>
      <c r="AN3" s="1"/>
      <c r="AO3" s="4"/>
      <c r="AP3" s="1"/>
      <c r="AQ3" s="1"/>
      <c r="AR3" s="4"/>
      <c r="AS3" s="1"/>
      <c r="AT3" s="1"/>
      <c r="AU3" s="1"/>
      <c r="AV3" s="2">
        <v>8.7200000000000006</v>
      </c>
      <c r="AW3" s="2">
        <v>8.09</v>
      </c>
      <c r="AX3" s="2">
        <v>8.6300000000000008</v>
      </c>
      <c r="AY3" s="2">
        <v>6.78</v>
      </c>
      <c r="AZ3" s="2">
        <f t="shared" ref="AZ3:AZ40" si="7">AY3-AX3</f>
        <v>-1.8500000000000005</v>
      </c>
      <c r="BA3" s="2">
        <v>6.31</v>
      </c>
      <c r="BB3" s="2">
        <v>5.69</v>
      </c>
      <c r="BC3">
        <f t="shared" si="0"/>
        <v>-8.9999999999999858E-2</v>
      </c>
      <c r="BD3">
        <f t="shared" si="1"/>
        <v>-1.3099999999999996</v>
      </c>
      <c r="BE3" s="2">
        <f t="shared" ref="BE3:BE40" si="8">BD3-BC3</f>
        <v>-1.2199999999999998</v>
      </c>
      <c r="BF3" s="2">
        <v>29</v>
      </c>
      <c r="BG3" s="2">
        <v>40</v>
      </c>
      <c r="BH3" s="2">
        <v>7</v>
      </c>
      <c r="BI3" s="2">
        <v>12</v>
      </c>
      <c r="BJ3" s="2">
        <v>6</v>
      </c>
      <c r="BK3" s="2">
        <v>7</v>
      </c>
      <c r="BL3" s="2">
        <v>4</v>
      </c>
      <c r="BM3" s="2">
        <v>7</v>
      </c>
      <c r="BN3" s="2">
        <f t="shared" ref="BN3:BN40" si="9">BM3-BL3</f>
        <v>3</v>
      </c>
      <c r="BO3" s="2">
        <v>2</v>
      </c>
      <c r="BP3" s="2">
        <v>4</v>
      </c>
      <c r="BQ3" s="2">
        <v>1</v>
      </c>
      <c r="BR3" s="2">
        <v>3</v>
      </c>
      <c r="BS3" s="2">
        <v>2</v>
      </c>
      <c r="BT3" s="2">
        <v>2</v>
      </c>
      <c r="BU3" s="2">
        <v>3</v>
      </c>
      <c r="BV3" s="2">
        <v>1</v>
      </c>
      <c r="BW3" s="2">
        <v>4</v>
      </c>
      <c r="BX3" s="2">
        <v>4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2">
        <v>14</v>
      </c>
      <c r="DJ3" s="2">
        <v>14</v>
      </c>
      <c r="DK3" s="2">
        <v>1</v>
      </c>
      <c r="DL3" s="2">
        <v>2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31.5</v>
      </c>
      <c r="DU3" s="2">
        <v>29</v>
      </c>
    </row>
    <row r="4" spans="1:125" ht="16" customHeight="1" x14ac:dyDescent="0.2">
      <c r="A4" s="2">
        <v>4</v>
      </c>
      <c r="B4" s="2">
        <v>3</v>
      </c>
      <c r="C4" s="2">
        <v>3</v>
      </c>
      <c r="D4" s="2">
        <v>29</v>
      </c>
      <c r="E4" s="2">
        <v>30</v>
      </c>
      <c r="F4" s="2">
        <v>5</v>
      </c>
      <c r="G4" s="2">
        <v>5</v>
      </c>
      <c r="H4" s="2">
        <v>2</v>
      </c>
      <c r="I4" s="2">
        <v>3</v>
      </c>
      <c r="J4" s="2">
        <f t="shared" si="2"/>
        <v>1</v>
      </c>
      <c r="K4" s="1"/>
      <c r="L4" s="1"/>
      <c r="M4" s="2">
        <v>78</v>
      </c>
      <c r="N4" s="2">
        <v>62</v>
      </c>
      <c r="O4" s="2">
        <f t="shared" si="3"/>
        <v>-16</v>
      </c>
      <c r="P4" s="2">
        <v>14</v>
      </c>
      <c r="Q4" s="2">
        <v>9</v>
      </c>
      <c r="R4" s="2">
        <f t="shared" si="4"/>
        <v>-5</v>
      </c>
      <c r="S4" s="2">
        <v>13</v>
      </c>
      <c r="T4" s="2">
        <v>12</v>
      </c>
      <c r="U4" s="2">
        <f t="shared" si="5"/>
        <v>-1</v>
      </c>
      <c r="V4" s="2">
        <v>42</v>
      </c>
      <c r="W4" s="2">
        <v>31</v>
      </c>
      <c r="X4" s="2">
        <f t="shared" si="6"/>
        <v>-11</v>
      </c>
      <c r="Y4" s="2">
        <v>9</v>
      </c>
      <c r="Z4" s="2">
        <v>10</v>
      </c>
      <c r="AA4" s="2"/>
      <c r="AB4" s="4"/>
      <c r="AC4" s="1"/>
      <c r="AD4" s="4"/>
      <c r="AE4" s="1"/>
      <c r="AF4" s="4"/>
      <c r="AG4" s="1"/>
      <c r="AH4" s="4"/>
      <c r="AI4" s="1"/>
      <c r="AJ4" s="4"/>
      <c r="AK4" s="1"/>
      <c r="AL4" s="4"/>
      <c r="AM4" s="1"/>
      <c r="AN4" s="1"/>
      <c r="AO4" s="4"/>
      <c r="AP4" s="1"/>
      <c r="AQ4" s="1"/>
      <c r="AR4" s="4"/>
      <c r="AS4" s="1"/>
      <c r="AT4" s="1"/>
      <c r="AU4" s="1"/>
      <c r="AV4" s="2">
        <v>9.93</v>
      </c>
      <c r="AW4" s="2">
        <v>11.78</v>
      </c>
      <c r="AX4" s="2">
        <v>12.97</v>
      </c>
      <c r="AY4" s="2">
        <v>14.65</v>
      </c>
      <c r="AZ4" s="2">
        <f t="shared" si="7"/>
        <v>1.6799999999999997</v>
      </c>
      <c r="BA4" s="2">
        <v>7.78</v>
      </c>
      <c r="BB4" s="2">
        <v>9.2799999999999994</v>
      </c>
      <c r="BC4">
        <f t="shared" si="0"/>
        <v>3.0400000000000009</v>
      </c>
      <c r="BD4">
        <f t="shared" si="1"/>
        <v>2.870000000000001</v>
      </c>
      <c r="BE4" s="2">
        <f t="shared" si="8"/>
        <v>-0.16999999999999993</v>
      </c>
      <c r="BF4" s="2">
        <v>29</v>
      </c>
      <c r="BG4" s="2">
        <v>33</v>
      </c>
      <c r="BH4" s="2">
        <v>16</v>
      </c>
      <c r="BI4" s="2">
        <v>15</v>
      </c>
      <c r="BJ4" s="2">
        <v>4</v>
      </c>
      <c r="BK4" s="2">
        <v>3</v>
      </c>
      <c r="BL4" s="2">
        <v>3</v>
      </c>
      <c r="BM4" s="2">
        <v>2</v>
      </c>
      <c r="BN4" s="2">
        <f t="shared" si="9"/>
        <v>-1</v>
      </c>
      <c r="BO4" s="2">
        <v>0</v>
      </c>
      <c r="BP4" s="2">
        <v>3</v>
      </c>
      <c r="BQ4" s="2">
        <v>0</v>
      </c>
      <c r="BR4" s="2">
        <v>3</v>
      </c>
      <c r="BS4" s="2">
        <v>3</v>
      </c>
      <c r="BT4" s="2">
        <v>2</v>
      </c>
      <c r="BU4" s="2">
        <v>0</v>
      </c>
      <c r="BV4" s="2">
        <v>0</v>
      </c>
      <c r="BW4" s="2">
        <v>3</v>
      </c>
      <c r="BX4" s="2">
        <v>5</v>
      </c>
      <c r="BY4" s="2">
        <v>3</v>
      </c>
      <c r="BZ4" s="2">
        <v>2</v>
      </c>
      <c r="CA4" s="2">
        <v>3</v>
      </c>
      <c r="CB4" s="2">
        <v>2</v>
      </c>
      <c r="CC4" s="2">
        <v>0</v>
      </c>
      <c r="CD4" s="2">
        <v>0</v>
      </c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2">
        <v>14</v>
      </c>
      <c r="DJ4" s="2">
        <v>16</v>
      </c>
      <c r="DK4" s="2">
        <v>2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30</v>
      </c>
      <c r="DU4" s="2">
        <v>31.5</v>
      </c>
    </row>
    <row r="5" spans="1:125" ht="16" customHeight="1" x14ac:dyDescent="0.2">
      <c r="A5" s="2">
        <v>5</v>
      </c>
      <c r="B5" s="2">
        <v>3</v>
      </c>
      <c r="C5" s="2">
        <v>3</v>
      </c>
      <c r="D5" s="2">
        <v>26</v>
      </c>
      <c r="E5" s="2">
        <v>22</v>
      </c>
      <c r="F5" s="2">
        <v>4</v>
      </c>
      <c r="G5" s="2">
        <v>3</v>
      </c>
      <c r="H5" s="2">
        <v>7</v>
      </c>
      <c r="I5" s="2">
        <v>14</v>
      </c>
      <c r="J5" s="2">
        <f t="shared" si="2"/>
        <v>7</v>
      </c>
      <c r="K5" s="1"/>
      <c r="L5" s="1"/>
      <c r="M5" s="2">
        <v>87</v>
      </c>
      <c r="N5" s="2">
        <v>84</v>
      </c>
      <c r="O5" s="2">
        <f t="shared" si="3"/>
        <v>-3</v>
      </c>
      <c r="P5" s="2">
        <v>26</v>
      </c>
      <c r="Q5" s="2">
        <v>29</v>
      </c>
      <c r="R5" s="2">
        <f t="shared" si="4"/>
        <v>3</v>
      </c>
      <c r="S5" s="2">
        <v>19</v>
      </c>
      <c r="T5" s="2">
        <v>20</v>
      </c>
      <c r="U5" s="2">
        <f t="shared" si="5"/>
        <v>1</v>
      </c>
      <c r="V5" s="2">
        <v>33</v>
      </c>
      <c r="W5" s="2">
        <v>25</v>
      </c>
      <c r="X5" s="2">
        <f t="shared" si="6"/>
        <v>-8</v>
      </c>
      <c r="Y5" s="2">
        <v>9</v>
      </c>
      <c r="Z5" s="2">
        <v>10</v>
      </c>
      <c r="AA5" s="2"/>
      <c r="AB5" s="4"/>
      <c r="AC5" s="1"/>
      <c r="AD5" s="4"/>
      <c r="AE5" s="1"/>
      <c r="AF5" s="4"/>
      <c r="AG5" s="1"/>
      <c r="AH5" s="4"/>
      <c r="AI5" s="1"/>
      <c r="AJ5" s="4"/>
      <c r="AK5" s="1"/>
      <c r="AL5" s="4"/>
      <c r="AM5" s="1"/>
      <c r="AN5" s="1"/>
      <c r="AO5" s="4"/>
      <c r="AP5" s="1"/>
      <c r="AQ5" s="1"/>
      <c r="AR5" s="4"/>
      <c r="AS5" s="1"/>
      <c r="AT5" s="1"/>
      <c r="AU5" s="1"/>
      <c r="AV5" s="2">
        <v>13.31</v>
      </c>
      <c r="AW5" s="2">
        <v>12.65</v>
      </c>
      <c r="AX5" s="2">
        <v>17.59</v>
      </c>
      <c r="AY5" s="2">
        <v>16.600000000000001</v>
      </c>
      <c r="AZ5" s="2">
        <f t="shared" si="7"/>
        <v>-0.98999999999999844</v>
      </c>
      <c r="BA5" s="2">
        <v>9.81</v>
      </c>
      <c r="BB5" s="2">
        <v>11</v>
      </c>
      <c r="BC5">
        <f t="shared" si="0"/>
        <v>4.2799999999999994</v>
      </c>
      <c r="BD5">
        <f t="shared" si="1"/>
        <v>3.9500000000000011</v>
      </c>
      <c r="BE5" s="2">
        <f t="shared" si="8"/>
        <v>-0.32999999999999829</v>
      </c>
      <c r="BF5" s="2">
        <v>50</v>
      </c>
      <c r="BG5" s="2">
        <v>68</v>
      </c>
      <c r="BH5" s="2">
        <v>20</v>
      </c>
      <c r="BI5" s="2">
        <v>23</v>
      </c>
      <c r="BJ5" s="2">
        <v>4</v>
      </c>
      <c r="BK5" s="2">
        <v>11</v>
      </c>
      <c r="BL5" s="2">
        <v>6</v>
      </c>
      <c r="BM5" s="2">
        <v>9</v>
      </c>
      <c r="BN5" s="2">
        <f t="shared" si="9"/>
        <v>3</v>
      </c>
      <c r="BO5" s="2">
        <v>3</v>
      </c>
      <c r="BP5" s="2">
        <v>3</v>
      </c>
      <c r="BQ5" s="2">
        <v>0</v>
      </c>
      <c r="BR5" s="2">
        <v>0</v>
      </c>
      <c r="BS5" s="2">
        <v>8</v>
      </c>
      <c r="BT5" s="2">
        <v>10</v>
      </c>
      <c r="BU5" s="2">
        <v>1</v>
      </c>
      <c r="BV5" s="2">
        <v>3</v>
      </c>
      <c r="BW5" s="2">
        <v>8</v>
      </c>
      <c r="BX5" s="2">
        <v>9</v>
      </c>
      <c r="BY5" s="2">
        <v>6</v>
      </c>
      <c r="BZ5" s="2">
        <v>15</v>
      </c>
      <c r="CA5" s="2">
        <v>3</v>
      </c>
      <c r="CB5" s="2">
        <v>3</v>
      </c>
      <c r="CC5" s="2">
        <v>0</v>
      </c>
      <c r="CD5" s="2">
        <v>9</v>
      </c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2">
        <v>8</v>
      </c>
      <c r="DJ5" s="2">
        <v>9</v>
      </c>
      <c r="DK5" s="2">
        <v>5</v>
      </c>
      <c r="DL5" s="2">
        <v>4</v>
      </c>
      <c r="DM5" s="2">
        <v>1</v>
      </c>
      <c r="DN5" s="2">
        <v>2</v>
      </c>
      <c r="DO5" s="2">
        <v>2</v>
      </c>
      <c r="DP5" s="2">
        <v>1</v>
      </c>
      <c r="DQ5" s="2">
        <v>0</v>
      </c>
      <c r="DR5" s="2">
        <v>0</v>
      </c>
      <c r="DS5" s="2">
        <v>0</v>
      </c>
      <c r="DT5" s="2">
        <v>5.5</v>
      </c>
      <c r="DU5" s="2">
        <v>17.5</v>
      </c>
    </row>
    <row r="6" spans="1:125" s="40" customFormat="1" ht="16" customHeight="1" x14ac:dyDescent="0.2">
      <c r="A6" s="39">
        <v>6</v>
      </c>
      <c r="B6" s="39">
        <v>2</v>
      </c>
      <c r="C6" s="39">
        <v>2</v>
      </c>
      <c r="D6" s="39">
        <v>29</v>
      </c>
      <c r="E6" s="39">
        <v>30</v>
      </c>
      <c r="F6" s="39">
        <v>4</v>
      </c>
      <c r="G6" s="39">
        <v>5</v>
      </c>
      <c r="H6" s="39">
        <v>5</v>
      </c>
      <c r="I6" s="39">
        <v>2</v>
      </c>
      <c r="J6" s="39">
        <f t="shared" si="2"/>
        <v>-3</v>
      </c>
      <c r="M6" s="39">
        <v>41</v>
      </c>
      <c r="N6" s="39">
        <v>51</v>
      </c>
      <c r="O6" s="39">
        <f t="shared" si="3"/>
        <v>10</v>
      </c>
      <c r="P6" s="39">
        <v>1</v>
      </c>
      <c r="Q6" s="39">
        <v>1</v>
      </c>
      <c r="R6" s="39">
        <f t="shared" si="4"/>
        <v>0</v>
      </c>
      <c r="S6" s="39">
        <v>2</v>
      </c>
      <c r="T6" s="39">
        <v>9</v>
      </c>
      <c r="U6" s="39">
        <f t="shared" si="5"/>
        <v>7</v>
      </c>
      <c r="V6" s="39">
        <v>35</v>
      </c>
      <c r="W6" s="39">
        <v>37</v>
      </c>
      <c r="X6" s="39">
        <f t="shared" si="6"/>
        <v>2</v>
      </c>
      <c r="Y6" s="39">
        <v>3</v>
      </c>
      <c r="Z6" s="39">
        <v>4</v>
      </c>
      <c r="AA6" s="39"/>
      <c r="AB6" s="47"/>
      <c r="AD6" s="47"/>
      <c r="AF6" s="47"/>
      <c r="AH6" s="47"/>
      <c r="AJ6" s="47"/>
      <c r="AL6" s="47"/>
      <c r="AO6" s="47"/>
      <c r="AR6" s="47"/>
      <c r="AV6" s="39">
        <v>7.68</v>
      </c>
      <c r="AW6" s="39">
        <v>8.31</v>
      </c>
      <c r="AX6" s="39">
        <v>7.5</v>
      </c>
      <c r="AY6" s="39">
        <v>8.41</v>
      </c>
      <c r="AZ6" s="39">
        <f t="shared" si="7"/>
        <v>0.91000000000000014</v>
      </c>
      <c r="BA6" s="39">
        <v>5.53</v>
      </c>
      <c r="BB6" s="39">
        <v>6.41</v>
      </c>
      <c r="BC6" s="40">
        <f t="shared" si="0"/>
        <v>-0.17999999999999972</v>
      </c>
      <c r="BD6" s="40">
        <f t="shared" si="1"/>
        <v>9.9999999999999645E-2</v>
      </c>
      <c r="BE6" s="39">
        <f t="shared" si="8"/>
        <v>0.27999999999999936</v>
      </c>
      <c r="BF6" s="39">
        <v>10</v>
      </c>
      <c r="BG6" s="39">
        <v>9</v>
      </c>
      <c r="BH6" s="39">
        <v>2</v>
      </c>
      <c r="BI6" s="39">
        <v>0</v>
      </c>
      <c r="BJ6" s="39">
        <v>3</v>
      </c>
      <c r="BK6" s="39">
        <v>1</v>
      </c>
      <c r="BL6" s="39">
        <v>1</v>
      </c>
      <c r="BM6" s="39">
        <v>1</v>
      </c>
      <c r="BN6" s="39">
        <f t="shared" si="9"/>
        <v>0</v>
      </c>
      <c r="BO6" s="39">
        <v>4</v>
      </c>
      <c r="BP6" s="39">
        <v>4</v>
      </c>
      <c r="BQ6" s="39">
        <v>0</v>
      </c>
      <c r="BR6" s="39">
        <v>0</v>
      </c>
      <c r="BS6" s="39">
        <v>0</v>
      </c>
      <c r="BT6" s="39">
        <v>1</v>
      </c>
      <c r="BU6" s="39">
        <v>0</v>
      </c>
      <c r="BV6" s="39">
        <v>0</v>
      </c>
      <c r="BW6" s="39">
        <v>0</v>
      </c>
      <c r="BX6" s="39">
        <v>2</v>
      </c>
      <c r="BY6" s="39">
        <v>0</v>
      </c>
      <c r="BZ6" s="39">
        <v>2</v>
      </c>
      <c r="CA6" s="39">
        <v>0</v>
      </c>
      <c r="CB6" s="39">
        <v>2</v>
      </c>
      <c r="CC6" s="39">
        <v>0</v>
      </c>
      <c r="CD6" s="39">
        <v>0</v>
      </c>
      <c r="DI6" s="39">
        <v>12</v>
      </c>
      <c r="DJ6" s="39">
        <v>14</v>
      </c>
      <c r="DK6" s="39">
        <v>0</v>
      </c>
      <c r="DL6" s="39">
        <v>1</v>
      </c>
      <c r="DM6" s="39">
        <v>2</v>
      </c>
      <c r="DN6" s="39">
        <v>1</v>
      </c>
      <c r="DO6" s="39">
        <v>2</v>
      </c>
      <c r="DP6" s="39">
        <v>0</v>
      </c>
      <c r="DQ6" s="39">
        <v>0</v>
      </c>
      <c r="DR6" s="39">
        <v>0</v>
      </c>
      <c r="DS6" s="39">
        <v>0</v>
      </c>
      <c r="DT6" s="39">
        <v>35</v>
      </c>
      <c r="DU6" s="39">
        <v>34</v>
      </c>
    </row>
    <row r="7" spans="1:125" s="31" customFormat="1" ht="16" customHeight="1" x14ac:dyDescent="0.2">
      <c r="A7" s="29">
        <v>7</v>
      </c>
      <c r="B7" s="29">
        <v>2</v>
      </c>
      <c r="C7" s="29">
        <v>3</v>
      </c>
      <c r="D7" s="29">
        <v>26</v>
      </c>
      <c r="E7" s="29">
        <v>28</v>
      </c>
      <c r="F7" s="29">
        <v>4</v>
      </c>
      <c r="G7" s="29">
        <v>5</v>
      </c>
      <c r="H7" s="29">
        <v>8</v>
      </c>
      <c r="I7" s="29">
        <v>14</v>
      </c>
      <c r="J7" s="2">
        <f t="shared" si="2"/>
        <v>6</v>
      </c>
      <c r="K7" s="30"/>
      <c r="L7" s="30"/>
      <c r="M7" s="29">
        <v>77</v>
      </c>
      <c r="N7" s="29">
        <v>76</v>
      </c>
      <c r="O7" s="2">
        <f t="shared" si="3"/>
        <v>-1</v>
      </c>
      <c r="P7" s="29">
        <v>20</v>
      </c>
      <c r="Q7" s="29">
        <v>24</v>
      </c>
      <c r="R7" s="2">
        <f t="shared" si="4"/>
        <v>4</v>
      </c>
      <c r="S7" s="29">
        <v>16</v>
      </c>
      <c r="T7" s="29">
        <v>16</v>
      </c>
      <c r="U7" s="2">
        <f t="shared" si="5"/>
        <v>0</v>
      </c>
      <c r="V7" s="29">
        <v>29</v>
      </c>
      <c r="W7" s="29">
        <v>27</v>
      </c>
      <c r="X7" s="2">
        <f t="shared" si="6"/>
        <v>-2</v>
      </c>
      <c r="Y7" s="29">
        <v>12</v>
      </c>
      <c r="Z7" s="29">
        <v>9</v>
      </c>
      <c r="AA7" s="29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29">
        <v>23.5</v>
      </c>
      <c r="AW7" s="29">
        <v>16.899999999999999</v>
      </c>
      <c r="AX7" s="29">
        <v>40.909999999999997</v>
      </c>
      <c r="AY7" s="29">
        <v>21.3</v>
      </c>
      <c r="AZ7" s="2">
        <f t="shared" si="7"/>
        <v>-19.609999999999996</v>
      </c>
      <c r="BA7" s="29">
        <v>13.16</v>
      </c>
      <c r="BB7" s="29">
        <v>10.94</v>
      </c>
      <c r="BC7" s="31">
        <f t="shared" si="0"/>
        <v>17.409999999999997</v>
      </c>
      <c r="BD7" s="31">
        <f t="shared" si="1"/>
        <v>4.4000000000000021</v>
      </c>
      <c r="BE7" s="2">
        <f t="shared" si="8"/>
        <v>-13.009999999999994</v>
      </c>
      <c r="BF7" s="29">
        <v>44</v>
      </c>
      <c r="BG7" s="29">
        <v>49</v>
      </c>
      <c r="BH7" s="29">
        <v>21</v>
      </c>
      <c r="BI7" s="29">
        <v>21</v>
      </c>
      <c r="BJ7" s="29">
        <v>5</v>
      </c>
      <c r="BK7" s="29">
        <v>6</v>
      </c>
      <c r="BL7" s="29">
        <v>4</v>
      </c>
      <c r="BM7" s="29">
        <v>5</v>
      </c>
      <c r="BN7" s="2">
        <f t="shared" si="9"/>
        <v>1</v>
      </c>
      <c r="BO7" s="29">
        <v>3</v>
      </c>
      <c r="BP7" s="29">
        <v>2</v>
      </c>
      <c r="BQ7" s="29">
        <v>2</v>
      </c>
      <c r="BR7" s="29">
        <v>4</v>
      </c>
      <c r="BS7" s="29">
        <v>3</v>
      </c>
      <c r="BT7" s="29">
        <v>3</v>
      </c>
      <c r="BU7" s="29">
        <v>3</v>
      </c>
      <c r="BV7" s="29">
        <v>3</v>
      </c>
      <c r="BW7" s="29">
        <v>3</v>
      </c>
      <c r="BX7" s="29">
        <v>5</v>
      </c>
      <c r="BY7" s="29">
        <v>6</v>
      </c>
      <c r="BZ7" s="29">
        <v>6</v>
      </c>
      <c r="CA7" s="29">
        <v>2</v>
      </c>
      <c r="CB7" s="29">
        <v>3</v>
      </c>
      <c r="CC7" s="29">
        <v>2</v>
      </c>
      <c r="CD7" s="29">
        <v>3</v>
      </c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29">
        <v>15</v>
      </c>
      <c r="DJ7" s="29">
        <v>16</v>
      </c>
      <c r="DK7" s="29">
        <v>1</v>
      </c>
      <c r="DL7" s="29">
        <v>0</v>
      </c>
      <c r="DM7" s="29">
        <v>0</v>
      </c>
      <c r="DN7" s="29">
        <v>0</v>
      </c>
      <c r="DO7" s="29">
        <v>0</v>
      </c>
      <c r="DP7" s="29">
        <v>0</v>
      </c>
      <c r="DQ7" s="29">
        <v>0</v>
      </c>
      <c r="DR7" s="29">
        <v>0</v>
      </c>
      <c r="DS7" s="29">
        <v>0</v>
      </c>
      <c r="DT7" s="29">
        <v>31</v>
      </c>
      <c r="DU7" s="29">
        <v>32</v>
      </c>
    </row>
    <row r="8" spans="1:125" s="31" customFormat="1" ht="16" customHeight="1" x14ac:dyDescent="0.2">
      <c r="A8" s="29">
        <v>8</v>
      </c>
      <c r="B8" s="29">
        <v>2</v>
      </c>
      <c r="C8" s="29">
        <v>3</v>
      </c>
      <c r="D8" s="29">
        <v>28</v>
      </c>
      <c r="E8" s="29">
        <v>27</v>
      </c>
      <c r="F8" s="29">
        <v>4</v>
      </c>
      <c r="G8" s="29">
        <v>5</v>
      </c>
      <c r="H8" s="29">
        <v>4</v>
      </c>
      <c r="I8" s="29">
        <v>5</v>
      </c>
      <c r="J8" s="2">
        <f t="shared" si="2"/>
        <v>1</v>
      </c>
      <c r="K8" s="30"/>
      <c r="L8" s="30"/>
      <c r="M8" s="29">
        <v>60</v>
      </c>
      <c r="N8" s="29">
        <v>61</v>
      </c>
      <c r="O8" s="2">
        <f t="shared" si="3"/>
        <v>1</v>
      </c>
      <c r="P8" s="29">
        <v>5</v>
      </c>
      <c r="Q8" s="29">
        <v>5</v>
      </c>
      <c r="R8" s="2">
        <f t="shared" si="4"/>
        <v>0</v>
      </c>
      <c r="S8" s="29">
        <v>9</v>
      </c>
      <c r="T8" s="29">
        <v>13</v>
      </c>
      <c r="U8" s="2">
        <f t="shared" si="5"/>
        <v>4</v>
      </c>
      <c r="V8" s="29">
        <v>46</v>
      </c>
      <c r="W8" s="29">
        <v>43</v>
      </c>
      <c r="X8" s="2">
        <f t="shared" si="6"/>
        <v>-3</v>
      </c>
      <c r="Y8" s="29">
        <v>0</v>
      </c>
      <c r="Z8" s="29">
        <v>0</v>
      </c>
      <c r="AA8" s="29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29">
        <v>8</v>
      </c>
      <c r="AW8" s="29">
        <v>9.25</v>
      </c>
      <c r="AX8" s="29">
        <v>10.56</v>
      </c>
      <c r="AY8" s="29">
        <v>11.19</v>
      </c>
      <c r="AZ8" s="2">
        <f t="shared" si="7"/>
        <v>0.62999999999999901</v>
      </c>
      <c r="BA8" s="29">
        <v>7.16</v>
      </c>
      <c r="BB8" s="29">
        <v>8.09</v>
      </c>
      <c r="BC8" s="31">
        <f t="shared" si="0"/>
        <v>2.5600000000000005</v>
      </c>
      <c r="BD8" s="31">
        <f t="shared" si="1"/>
        <v>1.9399999999999995</v>
      </c>
      <c r="BE8" s="2">
        <f t="shared" si="8"/>
        <v>-0.62000000000000099</v>
      </c>
      <c r="BF8" s="29">
        <v>16</v>
      </c>
      <c r="BG8" s="29">
        <v>13</v>
      </c>
      <c r="BH8" s="29">
        <v>3</v>
      </c>
      <c r="BI8" s="29">
        <v>2</v>
      </c>
      <c r="BJ8" s="29">
        <v>9</v>
      </c>
      <c r="BK8" s="29">
        <v>5</v>
      </c>
      <c r="BL8" s="29">
        <v>0</v>
      </c>
      <c r="BM8" s="29">
        <v>1</v>
      </c>
      <c r="BN8" s="2">
        <f t="shared" si="9"/>
        <v>1</v>
      </c>
      <c r="BO8" s="29">
        <v>0</v>
      </c>
      <c r="BP8" s="29">
        <v>0</v>
      </c>
      <c r="BQ8" s="29">
        <v>0</v>
      </c>
      <c r="BR8" s="29">
        <v>0</v>
      </c>
      <c r="BS8" s="29">
        <v>1</v>
      </c>
      <c r="BT8" s="29">
        <v>2</v>
      </c>
      <c r="BU8" s="29">
        <v>3</v>
      </c>
      <c r="BV8" s="29">
        <v>2</v>
      </c>
      <c r="BW8" s="29">
        <v>0</v>
      </c>
      <c r="BX8" s="29">
        <v>1</v>
      </c>
      <c r="BY8" s="29">
        <v>2</v>
      </c>
      <c r="BZ8" s="29">
        <v>2</v>
      </c>
      <c r="CA8" s="29">
        <v>2</v>
      </c>
      <c r="CB8" s="29">
        <v>2</v>
      </c>
      <c r="CC8" s="29">
        <v>0</v>
      </c>
      <c r="CD8" s="29">
        <v>0</v>
      </c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29">
        <v>11</v>
      </c>
      <c r="DJ8" s="29">
        <v>8</v>
      </c>
      <c r="DK8" s="29">
        <v>3</v>
      </c>
      <c r="DL8" s="29">
        <v>5</v>
      </c>
      <c r="DM8" s="29">
        <v>1</v>
      </c>
      <c r="DN8" s="29">
        <v>2</v>
      </c>
      <c r="DO8" s="29">
        <v>1</v>
      </c>
      <c r="DP8" s="29">
        <v>1</v>
      </c>
      <c r="DQ8" s="29">
        <v>0</v>
      </c>
      <c r="DR8" s="29">
        <v>0</v>
      </c>
      <c r="DS8" s="29">
        <v>0</v>
      </c>
      <c r="DT8" s="29">
        <v>24</v>
      </c>
      <c r="DU8" s="29">
        <v>24.5</v>
      </c>
    </row>
    <row r="9" spans="1:125" ht="16" customHeight="1" x14ac:dyDescent="0.2">
      <c r="A9" s="2">
        <v>14</v>
      </c>
      <c r="B9" s="2">
        <v>2</v>
      </c>
      <c r="C9" s="2">
        <v>2</v>
      </c>
      <c r="D9" s="2">
        <v>27</v>
      </c>
      <c r="E9" s="2">
        <v>27</v>
      </c>
      <c r="F9" s="2">
        <v>4</v>
      </c>
      <c r="G9" s="2">
        <v>4</v>
      </c>
      <c r="H9" s="2">
        <v>7</v>
      </c>
      <c r="I9" s="2">
        <v>2</v>
      </c>
      <c r="J9" s="2">
        <f t="shared" si="2"/>
        <v>-5</v>
      </c>
      <c r="K9" s="1"/>
      <c r="L9" s="1"/>
      <c r="M9" s="2">
        <v>54</v>
      </c>
      <c r="N9" s="2">
        <v>30</v>
      </c>
      <c r="O9" s="2">
        <f t="shared" si="3"/>
        <v>-24</v>
      </c>
      <c r="P9" s="2">
        <v>16</v>
      </c>
      <c r="Q9" s="2">
        <v>9</v>
      </c>
      <c r="R9" s="2">
        <f t="shared" si="4"/>
        <v>-7</v>
      </c>
      <c r="S9" s="2">
        <v>12</v>
      </c>
      <c r="T9" s="2">
        <v>6</v>
      </c>
      <c r="U9" s="2">
        <f t="shared" si="5"/>
        <v>-6</v>
      </c>
      <c r="V9" s="2">
        <v>26</v>
      </c>
      <c r="W9" s="2">
        <v>14</v>
      </c>
      <c r="X9" s="2">
        <f t="shared" si="6"/>
        <v>-12</v>
      </c>
      <c r="Y9" s="2">
        <v>0</v>
      </c>
      <c r="Z9" s="2">
        <v>1</v>
      </c>
      <c r="AA9" s="2"/>
      <c r="AB9" s="2">
        <v>36</v>
      </c>
      <c r="AC9" s="2">
        <v>27</v>
      </c>
      <c r="AD9" s="2">
        <v>17</v>
      </c>
      <c r="AE9" s="2">
        <v>12</v>
      </c>
      <c r="AF9" s="2">
        <v>17</v>
      </c>
      <c r="AG9" s="2">
        <v>13</v>
      </c>
      <c r="AH9" s="2">
        <v>2</v>
      </c>
      <c r="AI9" s="2">
        <v>2</v>
      </c>
      <c r="AJ9" s="2">
        <v>34</v>
      </c>
      <c r="AK9" s="2">
        <v>32</v>
      </c>
      <c r="AL9" s="2">
        <v>35</v>
      </c>
      <c r="AM9" s="2">
        <v>30</v>
      </c>
      <c r="AN9" s="2">
        <f>AM9-AL9</f>
        <v>-5</v>
      </c>
      <c r="AO9" s="2">
        <v>18</v>
      </c>
      <c r="AP9" s="2">
        <v>16</v>
      </c>
      <c r="AQ9" s="2"/>
      <c r="AR9" s="2">
        <v>14</v>
      </c>
      <c r="AS9" s="2">
        <v>16</v>
      </c>
      <c r="AT9" s="2">
        <v>16</v>
      </c>
      <c r="AU9" s="2">
        <v>17</v>
      </c>
      <c r="AV9" s="2">
        <v>9.73</v>
      </c>
      <c r="AW9" s="2">
        <v>10.66</v>
      </c>
      <c r="AX9" s="2">
        <v>9.68</v>
      </c>
      <c r="AY9" s="2">
        <v>10.92</v>
      </c>
      <c r="AZ9" s="2">
        <f t="shared" si="7"/>
        <v>1.2400000000000002</v>
      </c>
      <c r="BA9" s="2">
        <v>9.24</v>
      </c>
      <c r="BB9" s="2">
        <v>9.01</v>
      </c>
      <c r="BC9">
        <f t="shared" si="0"/>
        <v>-5.0000000000000711E-2</v>
      </c>
      <c r="BD9">
        <f t="shared" si="1"/>
        <v>0.25999999999999979</v>
      </c>
      <c r="BE9" s="2">
        <f t="shared" si="8"/>
        <v>0.3100000000000005</v>
      </c>
      <c r="BF9" s="2">
        <v>27</v>
      </c>
      <c r="BG9" s="2">
        <v>20</v>
      </c>
      <c r="BH9" s="2">
        <v>3</v>
      </c>
      <c r="BI9" s="2">
        <v>3</v>
      </c>
      <c r="BJ9" s="2">
        <v>5</v>
      </c>
      <c r="BK9" s="2">
        <v>3</v>
      </c>
      <c r="BL9" s="2">
        <v>5</v>
      </c>
      <c r="BM9" s="2">
        <v>6</v>
      </c>
      <c r="BN9" s="2">
        <f t="shared" si="9"/>
        <v>1</v>
      </c>
      <c r="BO9" s="2">
        <v>0</v>
      </c>
      <c r="BP9" s="2">
        <v>0</v>
      </c>
      <c r="BQ9" s="2">
        <v>0</v>
      </c>
      <c r="BR9" s="2">
        <v>2</v>
      </c>
      <c r="BS9" s="2">
        <v>6</v>
      </c>
      <c r="BT9" s="2">
        <v>3</v>
      </c>
      <c r="BU9" s="2">
        <v>2</v>
      </c>
      <c r="BV9" s="2">
        <v>1</v>
      </c>
      <c r="BW9" s="2">
        <v>6</v>
      </c>
      <c r="BX9" s="2">
        <v>2</v>
      </c>
      <c r="BY9" s="2">
        <v>5</v>
      </c>
      <c r="BZ9" s="2">
        <v>0</v>
      </c>
      <c r="CA9" s="2">
        <v>3</v>
      </c>
      <c r="CB9" s="2">
        <v>0</v>
      </c>
      <c r="CC9" s="2">
        <v>2</v>
      </c>
      <c r="CD9" s="2">
        <v>0</v>
      </c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2">
        <v>112</v>
      </c>
      <c r="CR9" s="2">
        <v>138</v>
      </c>
      <c r="CS9" s="2">
        <v>200</v>
      </c>
      <c r="CT9" s="2">
        <v>105</v>
      </c>
      <c r="CU9" s="2">
        <f>CT9-CS9</f>
        <v>-95</v>
      </c>
      <c r="CV9" s="5">
        <v>1570.9565217391305</v>
      </c>
      <c r="CW9" s="5">
        <v>1470.3333333333333</v>
      </c>
      <c r="CX9" s="5">
        <v>1170.4000000000001</v>
      </c>
      <c r="CY9" s="5">
        <v>1062.5555555555557</v>
      </c>
      <c r="CZ9" s="5">
        <f>CY9-CX9</f>
        <v>-107.84444444444443</v>
      </c>
      <c r="DA9" s="5">
        <v>1137.8333333333333</v>
      </c>
      <c r="DB9" s="5">
        <v>970.27272727272725</v>
      </c>
      <c r="DC9" s="2">
        <v>5</v>
      </c>
      <c r="DD9" s="2">
        <v>6</v>
      </c>
      <c r="DE9" s="11">
        <v>1358.4166666666667</v>
      </c>
      <c r="DF9" s="12">
        <v>1251.48</v>
      </c>
      <c r="DG9" s="2">
        <v>447.74</v>
      </c>
      <c r="DH9" s="2">
        <v>445.28</v>
      </c>
      <c r="DI9" s="2">
        <v>15</v>
      </c>
      <c r="DJ9" s="2">
        <v>12</v>
      </c>
      <c r="DK9" s="2">
        <v>0</v>
      </c>
      <c r="DL9" s="2">
        <v>2</v>
      </c>
      <c r="DM9" s="2">
        <v>1</v>
      </c>
      <c r="DN9" s="2">
        <v>1</v>
      </c>
      <c r="DO9" s="2">
        <v>0</v>
      </c>
      <c r="DP9" s="2">
        <v>1</v>
      </c>
      <c r="DQ9" s="2">
        <v>0</v>
      </c>
      <c r="DR9" s="2">
        <v>0</v>
      </c>
      <c r="DS9" s="2">
        <v>0</v>
      </c>
      <c r="DT9" s="2">
        <v>18</v>
      </c>
      <c r="DU9" s="2">
        <v>16</v>
      </c>
    </row>
    <row r="10" spans="1:125" s="31" customFormat="1" ht="16" customHeight="1" x14ac:dyDescent="0.2">
      <c r="A10" s="29">
        <v>15</v>
      </c>
      <c r="B10" s="29">
        <v>2</v>
      </c>
      <c r="C10" s="29">
        <v>3</v>
      </c>
      <c r="D10" s="29">
        <v>27</v>
      </c>
      <c r="E10" s="29">
        <v>25</v>
      </c>
      <c r="F10" s="29">
        <v>3</v>
      </c>
      <c r="G10" s="29">
        <v>4</v>
      </c>
      <c r="H10" s="29">
        <v>20</v>
      </c>
      <c r="I10" s="29">
        <v>17</v>
      </c>
      <c r="J10" s="2">
        <f t="shared" si="2"/>
        <v>-3</v>
      </c>
      <c r="K10" s="30"/>
      <c r="L10" s="30"/>
      <c r="M10" s="29">
        <v>97</v>
      </c>
      <c r="N10" s="29">
        <v>79</v>
      </c>
      <c r="O10" s="2">
        <f t="shared" si="3"/>
        <v>-18</v>
      </c>
      <c r="P10" s="29">
        <v>19</v>
      </c>
      <c r="Q10" s="29">
        <v>16</v>
      </c>
      <c r="R10" s="2">
        <f t="shared" si="4"/>
        <v>-3</v>
      </c>
      <c r="S10" s="29">
        <v>22</v>
      </c>
      <c r="T10" s="29">
        <v>22</v>
      </c>
      <c r="U10" s="2">
        <f t="shared" si="5"/>
        <v>0</v>
      </c>
      <c r="V10" s="29">
        <v>49</v>
      </c>
      <c r="W10" s="29">
        <v>34</v>
      </c>
      <c r="X10" s="2">
        <f t="shared" si="6"/>
        <v>-15</v>
      </c>
      <c r="Y10" s="29">
        <v>7</v>
      </c>
      <c r="Z10" s="29">
        <v>7</v>
      </c>
      <c r="AA10" s="29"/>
      <c r="AB10" s="29">
        <v>7</v>
      </c>
      <c r="AC10" s="29">
        <v>26</v>
      </c>
      <c r="AD10" s="29">
        <v>4</v>
      </c>
      <c r="AE10" s="29">
        <v>13</v>
      </c>
      <c r="AF10" s="29">
        <v>1</v>
      </c>
      <c r="AG10" s="29">
        <v>11</v>
      </c>
      <c r="AH10" s="29">
        <v>2</v>
      </c>
      <c r="AI10" s="29">
        <v>2</v>
      </c>
      <c r="AJ10" s="29">
        <v>28</v>
      </c>
      <c r="AK10" s="29">
        <v>31</v>
      </c>
      <c r="AL10" s="29">
        <v>36</v>
      </c>
      <c r="AM10" s="29">
        <v>36</v>
      </c>
      <c r="AN10" s="2">
        <f t="shared" ref="AN10:AN40" si="10">AM10-AL10</f>
        <v>0</v>
      </c>
      <c r="AO10" s="29">
        <v>20</v>
      </c>
      <c r="AP10" s="29">
        <v>18</v>
      </c>
      <c r="AQ10" s="29"/>
      <c r="AR10" s="29">
        <v>20</v>
      </c>
      <c r="AS10" s="29">
        <v>20</v>
      </c>
      <c r="AT10" s="29">
        <v>17</v>
      </c>
      <c r="AU10" s="29">
        <v>20</v>
      </c>
      <c r="AV10" s="29">
        <v>12.01</v>
      </c>
      <c r="AW10" s="29">
        <v>12.15</v>
      </c>
      <c r="AX10" s="29">
        <v>14.9</v>
      </c>
      <c r="AY10" s="29">
        <v>12.45</v>
      </c>
      <c r="AZ10" s="2">
        <f t="shared" si="7"/>
        <v>-2.4500000000000011</v>
      </c>
      <c r="BA10" s="32"/>
      <c r="BB10" s="29">
        <v>8.34</v>
      </c>
      <c r="BC10" s="31">
        <f t="shared" si="0"/>
        <v>2.8900000000000006</v>
      </c>
      <c r="BD10" s="31">
        <f t="shared" si="1"/>
        <v>0.29999999999999893</v>
      </c>
      <c r="BE10" s="2">
        <f t="shared" si="8"/>
        <v>-2.5900000000000016</v>
      </c>
      <c r="BF10" s="29">
        <v>55</v>
      </c>
      <c r="BG10" s="29">
        <v>40</v>
      </c>
      <c r="BH10" s="29">
        <v>12</v>
      </c>
      <c r="BI10" s="29">
        <v>10</v>
      </c>
      <c r="BJ10" s="29">
        <v>5</v>
      </c>
      <c r="BK10" s="29">
        <v>2</v>
      </c>
      <c r="BL10" s="29">
        <v>12</v>
      </c>
      <c r="BM10" s="29">
        <v>9</v>
      </c>
      <c r="BN10" s="2">
        <f t="shared" si="9"/>
        <v>-3</v>
      </c>
      <c r="BO10" s="29">
        <v>6</v>
      </c>
      <c r="BP10" s="29">
        <v>4</v>
      </c>
      <c r="BQ10" s="29">
        <v>2</v>
      </c>
      <c r="BR10" s="29">
        <v>2</v>
      </c>
      <c r="BS10" s="29">
        <v>5</v>
      </c>
      <c r="BT10" s="29">
        <v>4</v>
      </c>
      <c r="BU10" s="29">
        <v>5</v>
      </c>
      <c r="BV10" s="29">
        <v>4</v>
      </c>
      <c r="BW10" s="29">
        <v>8</v>
      </c>
      <c r="BX10" s="29">
        <v>5</v>
      </c>
      <c r="BY10" s="29">
        <v>17</v>
      </c>
      <c r="BZ10" s="29">
        <v>6</v>
      </c>
      <c r="CA10" s="29">
        <v>3</v>
      </c>
      <c r="CB10" s="29">
        <v>2</v>
      </c>
      <c r="CC10" s="29">
        <v>13</v>
      </c>
      <c r="CD10" s="29">
        <v>3</v>
      </c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29">
        <v>128.69999999999999</v>
      </c>
      <c r="CR10" s="29">
        <v>115</v>
      </c>
      <c r="CS10" s="29">
        <v>141.30000000000001</v>
      </c>
      <c r="CT10" s="29">
        <v>107</v>
      </c>
      <c r="CU10" s="2">
        <f t="shared" ref="CU10:CU12" si="11">CT10-CS10</f>
        <v>-34.300000000000011</v>
      </c>
      <c r="CV10" s="33">
        <v>1175.409090909091</v>
      </c>
      <c r="CW10" s="33">
        <v>1283.9166666666667</v>
      </c>
      <c r="CX10" s="33">
        <v>1268.9166666666667</v>
      </c>
      <c r="CY10" s="33">
        <v>1005.5</v>
      </c>
      <c r="CZ10" s="5">
        <f t="shared" ref="CZ10:CZ11" si="12">CY10-CX10</f>
        <v>-263.41666666666674</v>
      </c>
      <c r="DA10" s="33">
        <v>1008.1</v>
      </c>
      <c r="DB10" s="33">
        <v>1142</v>
      </c>
      <c r="DC10" s="29">
        <v>6</v>
      </c>
      <c r="DD10" s="29">
        <v>7</v>
      </c>
      <c r="DE10" s="34">
        <v>1361.0769230769231</v>
      </c>
      <c r="DF10" s="35">
        <v>1348.2083333333333</v>
      </c>
      <c r="DG10" s="36"/>
      <c r="DH10" s="29">
        <v>460.86</v>
      </c>
      <c r="DI10" s="29">
        <v>4</v>
      </c>
      <c r="DJ10" s="29">
        <v>9</v>
      </c>
      <c r="DK10" s="29">
        <v>10</v>
      </c>
      <c r="DL10" s="29">
        <v>1</v>
      </c>
      <c r="DM10" s="29">
        <v>1</v>
      </c>
      <c r="DN10" s="29">
        <v>4</v>
      </c>
      <c r="DO10" s="29">
        <v>1</v>
      </c>
      <c r="DP10" s="29">
        <v>2</v>
      </c>
      <c r="DQ10" s="29">
        <v>0</v>
      </c>
      <c r="DR10" s="29">
        <v>0</v>
      </c>
      <c r="DS10" s="29">
        <v>0</v>
      </c>
      <c r="DT10" s="29">
        <v>19</v>
      </c>
      <c r="DU10" s="29">
        <v>17.5</v>
      </c>
    </row>
    <row r="11" spans="1:125" ht="16" customHeight="1" x14ac:dyDescent="0.2">
      <c r="A11" s="2">
        <v>16</v>
      </c>
      <c r="B11" s="2">
        <v>2</v>
      </c>
      <c r="C11" s="2">
        <v>2</v>
      </c>
      <c r="D11" s="2">
        <v>26</v>
      </c>
      <c r="E11" s="2">
        <v>28</v>
      </c>
      <c r="F11" s="2">
        <v>4</v>
      </c>
      <c r="G11" s="2">
        <v>5</v>
      </c>
      <c r="H11" s="2">
        <v>11</v>
      </c>
      <c r="I11" s="2">
        <v>6</v>
      </c>
      <c r="J11" s="2">
        <f t="shared" si="2"/>
        <v>-5</v>
      </c>
      <c r="K11" s="1"/>
      <c r="L11" s="1"/>
      <c r="M11" s="2">
        <v>59</v>
      </c>
      <c r="N11" s="2">
        <v>37</v>
      </c>
      <c r="O11" s="2">
        <f t="shared" si="3"/>
        <v>-22</v>
      </c>
      <c r="P11" s="2">
        <v>14</v>
      </c>
      <c r="Q11" s="2">
        <v>8</v>
      </c>
      <c r="R11" s="2">
        <f t="shared" si="4"/>
        <v>-6</v>
      </c>
      <c r="S11" s="2">
        <v>19</v>
      </c>
      <c r="T11" s="2">
        <v>16</v>
      </c>
      <c r="U11" s="2">
        <f t="shared" si="5"/>
        <v>-3</v>
      </c>
      <c r="V11" s="2">
        <v>26</v>
      </c>
      <c r="W11" s="2">
        <v>13</v>
      </c>
      <c r="X11" s="2">
        <f t="shared" si="6"/>
        <v>-13</v>
      </c>
      <c r="Y11" s="2">
        <v>0</v>
      </c>
      <c r="Z11" s="2">
        <v>0</v>
      </c>
      <c r="AA11" s="2"/>
      <c r="AB11" s="2">
        <v>34</v>
      </c>
      <c r="AC11" s="2">
        <v>28</v>
      </c>
      <c r="AD11" s="2">
        <v>19</v>
      </c>
      <c r="AE11" s="2">
        <v>9</v>
      </c>
      <c r="AF11" s="2">
        <v>11</v>
      </c>
      <c r="AG11" s="2">
        <v>18</v>
      </c>
      <c r="AH11" s="2">
        <v>4</v>
      </c>
      <c r="AI11" s="2">
        <v>1</v>
      </c>
      <c r="AJ11" s="2">
        <v>27</v>
      </c>
      <c r="AK11" s="2">
        <v>29</v>
      </c>
      <c r="AL11" s="2">
        <v>34</v>
      </c>
      <c r="AM11" s="2">
        <v>23</v>
      </c>
      <c r="AN11" s="2">
        <f t="shared" si="10"/>
        <v>-11</v>
      </c>
      <c r="AO11" s="2">
        <v>14</v>
      </c>
      <c r="AP11" s="2">
        <v>12</v>
      </c>
      <c r="AQ11" s="2"/>
      <c r="AR11" s="2">
        <v>9</v>
      </c>
      <c r="AS11" s="2">
        <v>5</v>
      </c>
      <c r="AT11" s="2">
        <v>16</v>
      </c>
      <c r="AU11" s="2">
        <v>16</v>
      </c>
      <c r="AV11" s="2">
        <v>11.39</v>
      </c>
      <c r="AW11" s="2">
        <v>11.56</v>
      </c>
      <c r="AX11" s="2">
        <v>15.46</v>
      </c>
      <c r="AY11" s="2">
        <v>16.04</v>
      </c>
      <c r="AZ11" s="2">
        <f t="shared" si="7"/>
        <v>0.57999999999999829</v>
      </c>
      <c r="BA11" s="2">
        <v>8.1</v>
      </c>
      <c r="BB11" s="2">
        <v>10.09</v>
      </c>
      <c r="BC11">
        <f t="shared" si="0"/>
        <v>4.07</v>
      </c>
      <c r="BD11">
        <f t="shared" si="1"/>
        <v>4.4799999999999986</v>
      </c>
      <c r="BE11" s="2">
        <f t="shared" si="8"/>
        <v>0.40999999999999837</v>
      </c>
      <c r="BF11" s="2">
        <v>45</v>
      </c>
      <c r="BG11" s="3">
        <v>40</v>
      </c>
      <c r="BH11" s="2">
        <v>13</v>
      </c>
      <c r="BI11" s="3">
        <v>11</v>
      </c>
      <c r="BJ11" s="2">
        <v>13</v>
      </c>
      <c r="BK11" s="2">
        <v>11</v>
      </c>
      <c r="BL11" s="2">
        <v>3</v>
      </c>
      <c r="BM11" s="2">
        <v>2</v>
      </c>
      <c r="BN11" s="2">
        <f t="shared" si="9"/>
        <v>-1</v>
      </c>
      <c r="BO11" s="2">
        <v>5</v>
      </c>
      <c r="BP11" s="2">
        <v>3</v>
      </c>
      <c r="BQ11" s="2">
        <v>1</v>
      </c>
      <c r="BR11" s="2">
        <v>3</v>
      </c>
      <c r="BS11" s="2">
        <v>1</v>
      </c>
      <c r="BT11" s="2">
        <v>5</v>
      </c>
      <c r="BU11" s="2">
        <v>1</v>
      </c>
      <c r="BV11" s="2">
        <v>2</v>
      </c>
      <c r="BW11" s="2">
        <v>8</v>
      </c>
      <c r="BX11" s="2">
        <v>8</v>
      </c>
      <c r="BY11" s="2">
        <v>3</v>
      </c>
      <c r="BZ11" s="2">
        <v>5</v>
      </c>
      <c r="CA11" s="2">
        <v>2</v>
      </c>
      <c r="CB11" s="2">
        <v>1</v>
      </c>
      <c r="CC11" s="2">
        <v>0</v>
      </c>
      <c r="CD11" s="2">
        <v>4</v>
      </c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2">
        <v>127</v>
      </c>
      <c r="CR11" s="2">
        <v>103</v>
      </c>
      <c r="CS11" s="2">
        <v>128</v>
      </c>
      <c r="CT11" s="2">
        <v>130</v>
      </c>
      <c r="CU11" s="2">
        <f t="shared" si="11"/>
        <v>2</v>
      </c>
      <c r="CV11" s="5">
        <v>1429.7370000000001</v>
      </c>
      <c r="CW11" s="5">
        <v>1824.087</v>
      </c>
      <c r="CX11" s="5">
        <v>2116.9</v>
      </c>
      <c r="CY11" s="5">
        <v>1500.6364000000001</v>
      </c>
      <c r="CZ11" s="5">
        <f t="shared" si="12"/>
        <v>-616.2636</v>
      </c>
      <c r="DA11" s="5">
        <v>1483.6</v>
      </c>
      <c r="DB11" s="5">
        <v>1061.875</v>
      </c>
      <c r="DC11" s="2">
        <v>8</v>
      </c>
      <c r="DD11" s="2">
        <v>6</v>
      </c>
      <c r="DE11" s="12">
        <v>1399.1739130434783</v>
      </c>
      <c r="DF11" s="12">
        <v>1490.2</v>
      </c>
      <c r="DG11" s="2">
        <v>412.42</v>
      </c>
      <c r="DH11" s="2">
        <v>412.28</v>
      </c>
      <c r="DI11" s="2">
        <v>16</v>
      </c>
      <c r="DJ11" s="2">
        <v>16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15</v>
      </c>
      <c r="DU11" s="2">
        <v>34</v>
      </c>
    </row>
    <row r="12" spans="1:125" ht="16" customHeight="1" x14ac:dyDescent="0.2">
      <c r="A12" s="2">
        <v>17</v>
      </c>
      <c r="B12" s="2">
        <v>2</v>
      </c>
      <c r="C12" s="2">
        <v>2</v>
      </c>
      <c r="D12" s="2">
        <v>27</v>
      </c>
      <c r="E12" s="2">
        <v>27</v>
      </c>
      <c r="F12" s="2">
        <v>5</v>
      </c>
      <c r="G12" s="2">
        <v>5</v>
      </c>
      <c r="H12" s="2">
        <v>7</v>
      </c>
      <c r="I12" s="2"/>
      <c r="J12" s="2"/>
      <c r="K12" s="1"/>
      <c r="L12" s="1"/>
      <c r="M12" s="2">
        <v>70</v>
      </c>
      <c r="N12" s="2">
        <v>65</v>
      </c>
      <c r="O12" s="2">
        <f t="shared" si="3"/>
        <v>-5</v>
      </c>
      <c r="P12" s="2">
        <v>5</v>
      </c>
      <c r="Q12" s="2">
        <v>7</v>
      </c>
      <c r="R12" s="2">
        <f t="shared" si="4"/>
        <v>2</v>
      </c>
      <c r="S12" s="2">
        <v>15</v>
      </c>
      <c r="T12" s="2">
        <v>15</v>
      </c>
      <c r="U12" s="2">
        <f t="shared" si="5"/>
        <v>0</v>
      </c>
      <c r="V12" s="2">
        <v>47</v>
      </c>
      <c r="W12" s="2">
        <v>40</v>
      </c>
      <c r="X12" s="2">
        <f t="shared" si="6"/>
        <v>-7</v>
      </c>
      <c r="Y12" s="2">
        <v>3</v>
      </c>
      <c r="Z12" s="2">
        <v>3</v>
      </c>
      <c r="AA12" s="2"/>
      <c r="AB12" s="2">
        <v>7</v>
      </c>
      <c r="AC12" s="2">
        <v>8</v>
      </c>
      <c r="AD12" s="2">
        <v>4</v>
      </c>
      <c r="AE12" s="2">
        <v>7</v>
      </c>
      <c r="AF12" s="2">
        <v>1</v>
      </c>
      <c r="AG12" s="2">
        <v>1</v>
      </c>
      <c r="AH12" s="2">
        <v>2</v>
      </c>
      <c r="AI12" s="2">
        <v>0</v>
      </c>
      <c r="AJ12" s="2">
        <v>39</v>
      </c>
      <c r="AK12" s="2">
        <v>33</v>
      </c>
      <c r="AL12" s="2">
        <v>40</v>
      </c>
      <c r="AM12" s="2">
        <v>34</v>
      </c>
      <c r="AN12" s="2">
        <f t="shared" si="10"/>
        <v>-6</v>
      </c>
      <c r="AO12" s="2">
        <v>20</v>
      </c>
      <c r="AP12" s="2">
        <v>17</v>
      </c>
      <c r="AQ12" s="2"/>
      <c r="AR12" s="2">
        <v>20</v>
      </c>
      <c r="AS12" s="2">
        <v>19</v>
      </c>
      <c r="AT12" s="2">
        <v>20</v>
      </c>
      <c r="AU12" s="2">
        <v>19</v>
      </c>
      <c r="AV12" s="2">
        <v>10.220000000000001</v>
      </c>
      <c r="AW12" s="2">
        <v>12.135999999999999</v>
      </c>
      <c r="AX12" s="2">
        <v>13.99</v>
      </c>
      <c r="AY12" s="2">
        <v>13.32</v>
      </c>
      <c r="AZ12" s="2">
        <f t="shared" si="7"/>
        <v>-0.66999999999999993</v>
      </c>
      <c r="BA12" s="2">
        <v>8.86</v>
      </c>
      <c r="BB12" s="2">
        <v>7.72</v>
      </c>
      <c r="BC12">
        <f t="shared" si="0"/>
        <v>3.7699999999999996</v>
      </c>
      <c r="BD12">
        <f t="shared" si="1"/>
        <v>1.1840000000000011</v>
      </c>
      <c r="BE12" s="2">
        <f t="shared" si="8"/>
        <v>-2.5859999999999985</v>
      </c>
      <c r="BF12" s="2">
        <v>14</v>
      </c>
      <c r="BG12" s="2">
        <v>9</v>
      </c>
      <c r="BH12" s="2">
        <v>4</v>
      </c>
      <c r="BI12" s="2">
        <v>3</v>
      </c>
      <c r="BJ12" s="2">
        <v>3</v>
      </c>
      <c r="BK12" s="2">
        <v>4</v>
      </c>
      <c r="BL12" s="2">
        <v>2</v>
      </c>
      <c r="BM12" s="2">
        <v>0</v>
      </c>
      <c r="BN12" s="2">
        <f t="shared" si="9"/>
        <v>-2</v>
      </c>
      <c r="BO12" s="2">
        <v>1</v>
      </c>
      <c r="BP12" s="2">
        <v>1</v>
      </c>
      <c r="BQ12" s="2">
        <v>0</v>
      </c>
      <c r="BR12" s="2">
        <v>0</v>
      </c>
      <c r="BS12" s="2">
        <v>2</v>
      </c>
      <c r="BT12" s="2">
        <v>0</v>
      </c>
      <c r="BU12" s="2">
        <v>2</v>
      </c>
      <c r="BV12" s="2">
        <v>1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2">
        <v>129</v>
      </c>
      <c r="CR12" s="2">
        <v>134</v>
      </c>
      <c r="CS12" s="2">
        <v>220</v>
      </c>
      <c r="CT12" s="2">
        <v>227</v>
      </c>
      <c r="CU12" s="2">
        <f t="shared" si="11"/>
        <v>7</v>
      </c>
      <c r="CV12" s="5">
        <v>1265.7391304347825</v>
      </c>
      <c r="CW12" s="5">
        <v>1424.04</v>
      </c>
      <c r="CX12" s="5">
        <v>936</v>
      </c>
      <c r="CY12" s="5">
        <v>1057.385</v>
      </c>
      <c r="CZ12" s="5">
        <f>CY12-CX12</f>
        <v>121.38499999999999</v>
      </c>
      <c r="DA12" s="5">
        <v>1101.2307692307693</v>
      </c>
      <c r="DB12" s="5">
        <v>920.91669999999999</v>
      </c>
      <c r="DC12" s="2">
        <v>2</v>
      </c>
      <c r="DD12" s="2">
        <v>0</v>
      </c>
      <c r="DE12" s="12">
        <v>1142.5999999999999</v>
      </c>
      <c r="DF12" s="11">
        <v>1177.8695652173913</v>
      </c>
      <c r="DG12" s="2">
        <v>374.38</v>
      </c>
      <c r="DH12" s="2">
        <v>395.58</v>
      </c>
      <c r="DI12" s="2">
        <v>15</v>
      </c>
      <c r="DJ12" s="2">
        <v>9</v>
      </c>
      <c r="DK12" s="2">
        <v>1</v>
      </c>
      <c r="DL12" s="2">
        <v>5</v>
      </c>
      <c r="DM12" s="2">
        <v>0</v>
      </c>
      <c r="DN12" s="2">
        <v>2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34</v>
      </c>
      <c r="DU12" s="2">
        <v>33</v>
      </c>
    </row>
    <row r="13" spans="1:125" s="40" customFormat="1" ht="16" customHeight="1" x14ac:dyDescent="0.2">
      <c r="A13" s="39"/>
      <c r="B13" s="39"/>
      <c r="C13" s="39"/>
      <c r="D13" s="91"/>
      <c r="E13" s="91"/>
      <c r="F13" s="39"/>
      <c r="G13" s="39"/>
      <c r="H13" s="39"/>
      <c r="I13" s="39"/>
      <c r="J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2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Q13" s="39"/>
      <c r="CR13" s="39"/>
      <c r="CS13" s="39"/>
      <c r="CT13" s="39"/>
      <c r="CU13" s="39"/>
      <c r="CV13" s="41"/>
      <c r="CW13" s="42"/>
      <c r="CX13" s="41"/>
      <c r="CY13" s="42"/>
      <c r="CZ13" s="42"/>
      <c r="DA13" s="41"/>
      <c r="DB13" s="42"/>
      <c r="DC13" s="43"/>
      <c r="DD13" s="39"/>
      <c r="DF13" s="44"/>
      <c r="DG13" s="45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</row>
    <row r="14" spans="1:125" ht="16" customHeight="1" x14ac:dyDescent="0.2">
      <c r="A14" s="2">
        <v>19</v>
      </c>
      <c r="B14" s="2">
        <v>2</v>
      </c>
      <c r="C14" s="2">
        <v>2</v>
      </c>
      <c r="D14" s="2">
        <v>30</v>
      </c>
      <c r="E14" s="2">
        <v>29</v>
      </c>
      <c r="F14" s="2">
        <v>5</v>
      </c>
      <c r="G14" s="2">
        <v>5</v>
      </c>
      <c r="H14" s="2">
        <v>10</v>
      </c>
      <c r="I14" s="2">
        <v>0</v>
      </c>
      <c r="J14" s="2">
        <f t="shared" si="2"/>
        <v>-10</v>
      </c>
      <c r="K14" s="1"/>
      <c r="L14" s="1"/>
      <c r="M14" s="2">
        <v>41</v>
      </c>
      <c r="N14" s="2">
        <v>30</v>
      </c>
      <c r="O14" s="2">
        <f t="shared" si="3"/>
        <v>-11</v>
      </c>
      <c r="P14" s="2">
        <v>8</v>
      </c>
      <c r="Q14" s="2">
        <v>7</v>
      </c>
      <c r="R14" s="2">
        <f t="shared" si="4"/>
        <v>-1</v>
      </c>
      <c r="S14" s="2">
        <v>6</v>
      </c>
      <c r="T14" s="2">
        <v>2</v>
      </c>
      <c r="U14" s="2">
        <f t="shared" si="5"/>
        <v>-4</v>
      </c>
      <c r="V14" s="2">
        <v>27</v>
      </c>
      <c r="W14" s="2">
        <v>21</v>
      </c>
      <c r="X14" s="2">
        <f t="shared" si="6"/>
        <v>-6</v>
      </c>
      <c r="Y14" s="2">
        <v>0</v>
      </c>
      <c r="Z14" s="2">
        <v>0</v>
      </c>
      <c r="AA14" s="2"/>
      <c r="AB14" s="2">
        <v>23</v>
      </c>
      <c r="AC14" s="2">
        <v>23</v>
      </c>
      <c r="AD14" s="2">
        <v>9</v>
      </c>
      <c r="AE14" s="2">
        <v>9</v>
      </c>
      <c r="AF14" s="2">
        <v>13</v>
      </c>
      <c r="AG14" s="2">
        <v>13</v>
      </c>
      <c r="AH14" s="2">
        <v>1</v>
      </c>
      <c r="AI14" s="2">
        <v>1</v>
      </c>
      <c r="AJ14" s="2">
        <v>33</v>
      </c>
      <c r="AK14" s="2">
        <v>36</v>
      </c>
      <c r="AL14" s="2">
        <v>40</v>
      </c>
      <c r="AM14" s="2">
        <v>40</v>
      </c>
      <c r="AN14" s="2">
        <f t="shared" si="10"/>
        <v>0</v>
      </c>
      <c r="AO14" s="2">
        <v>20</v>
      </c>
      <c r="AP14" s="2">
        <v>17</v>
      </c>
      <c r="AQ14" s="2"/>
      <c r="AR14" s="2">
        <v>19</v>
      </c>
      <c r="AS14" s="2">
        <v>19</v>
      </c>
      <c r="AT14" s="2">
        <v>16</v>
      </c>
      <c r="AU14" s="2">
        <v>20</v>
      </c>
      <c r="AV14" s="2">
        <v>11.8</v>
      </c>
      <c r="AW14" s="2">
        <v>10.51</v>
      </c>
      <c r="AX14" s="2">
        <v>15.14</v>
      </c>
      <c r="AY14" s="2">
        <v>11.45</v>
      </c>
      <c r="AZ14" s="2">
        <f t="shared" si="7"/>
        <v>-3.6900000000000013</v>
      </c>
      <c r="BA14" s="2">
        <v>7.9</v>
      </c>
      <c r="BB14" s="2">
        <v>7.29</v>
      </c>
      <c r="BC14">
        <f t="shared" si="0"/>
        <v>3.34</v>
      </c>
      <c r="BD14">
        <f t="shared" si="1"/>
        <v>0.9399999999999995</v>
      </c>
      <c r="BE14" s="2">
        <f t="shared" si="8"/>
        <v>-2.4000000000000004</v>
      </c>
      <c r="BF14" s="2">
        <v>24</v>
      </c>
      <c r="BG14" s="2">
        <v>10</v>
      </c>
      <c r="BH14" s="2">
        <v>5</v>
      </c>
      <c r="BI14" s="2">
        <v>0</v>
      </c>
      <c r="BJ14" s="2">
        <v>5</v>
      </c>
      <c r="BK14" s="2">
        <v>0</v>
      </c>
      <c r="BL14" s="2">
        <v>5</v>
      </c>
      <c r="BM14" s="2">
        <v>4</v>
      </c>
      <c r="BN14" s="2">
        <f t="shared" si="9"/>
        <v>-1</v>
      </c>
      <c r="BO14" s="2">
        <v>3</v>
      </c>
      <c r="BP14" s="2">
        <v>3</v>
      </c>
      <c r="BQ14" s="2">
        <v>0</v>
      </c>
      <c r="BR14" s="2">
        <v>0</v>
      </c>
      <c r="BS14" s="2">
        <v>2</v>
      </c>
      <c r="BT14" s="2">
        <v>1</v>
      </c>
      <c r="BU14" s="2">
        <v>3</v>
      </c>
      <c r="BV14" s="2">
        <v>1</v>
      </c>
      <c r="BW14" s="2">
        <v>1</v>
      </c>
      <c r="BX14" s="2">
        <v>1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2">
        <v>113</v>
      </c>
      <c r="CR14" s="2">
        <v>92.2</v>
      </c>
      <c r="CS14" s="2">
        <v>154</v>
      </c>
      <c r="CT14" s="2">
        <v>113.9</v>
      </c>
      <c r="CU14" s="2">
        <f>CT14-CS14</f>
        <v>-40.099999999999994</v>
      </c>
      <c r="CV14" s="8"/>
      <c r="CW14" s="5">
        <v>1102.96</v>
      </c>
      <c r="CX14" s="8"/>
      <c r="CY14" s="5">
        <v>956.38459999999998</v>
      </c>
      <c r="CZ14" s="5"/>
      <c r="DA14" s="8"/>
      <c r="DB14" s="5">
        <v>1095.7270000000001</v>
      </c>
      <c r="DC14" s="7"/>
      <c r="DD14" s="2">
        <v>1</v>
      </c>
      <c r="DE14" s="12">
        <v>1313.12</v>
      </c>
      <c r="DF14" s="12">
        <v>1090.25</v>
      </c>
      <c r="DG14" s="2">
        <v>388.32650000000001</v>
      </c>
      <c r="DH14" s="2">
        <v>442.48</v>
      </c>
      <c r="DI14" s="2">
        <v>15</v>
      </c>
      <c r="DJ14" s="2">
        <v>15</v>
      </c>
      <c r="DK14" s="2">
        <v>1</v>
      </c>
      <c r="DL14" s="2">
        <v>1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30</v>
      </c>
      <c r="DU14" s="2">
        <v>35</v>
      </c>
    </row>
    <row r="15" spans="1:125" s="26" customFormat="1" ht="16" customHeight="1" x14ac:dyDescent="0.2">
      <c r="A15" s="24">
        <v>20</v>
      </c>
      <c r="B15" s="24">
        <v>3</v>
      </c>
      <c r="C15" s="24">
        <v>2</v>
      </c>
      <c r="D15" s="24">
        <v>26</v>
      </c>
      <c r="E15" s="24">
        <v>29</v>
      </c>
      <c r="F15" s="24">
        <v>4</v>
      </c>
      <c r="G15" s="24">
        <v>5</v>
      </c>
      <c r="H15" s="24">
        <v>5</v>
      </c>
      <c r="I15" s="24">
        <v>4</v>
      </c>
      <c r="J15" s="2">
        <f t="shared" si="2"/>
        <v>-1</v>
      </c>
      <c r="K15" s="25"/>
      <c r="L15" s="25"/>
      <c r="M15" s="24">
        <v>65</v>
      </c>
      <c r="N15" s="24">
        <v>54</v>
      </c>
      <c r="O15" s="2">
        <f t="shared" si="3"/>
        <v>-11</v>
      </c>
      <c r="P15" s="24">
        <v>3</v>
      </c>
      <c r="Q15" s="24">
        <v>4</v>
      </c>
      <c r="R15" s="2">
        <f t="shared" si="4"/>
        <v>1</v>
      </c>
      <c r="S15" s="24">
        <v>10</v>
      </c>
      <c r="T15" s="24">
        <v>4</v>
      </c>
      <c r="U15" s="2">
        <f t="shared" si="5"/>
        <v>-6</v>
      </c>
      <c r="V15" s="24">
        <v>52</v>
      </c>
      <c r="W15" s="24">
        <v>46</v>
      </c>
      <c r="X15" s="2">
        <f t="shared" si="6"/>
        <v>-6</v>
      </c>
      <c r="Y15" s="24">
        <v>0</v>
      </c>
      <c r="Z15" s="24">
        <v>0</v>
      </c>
      <c r="AA15" s="24"/>
      <c r="AB15" s="24">
        <v>7</v>
      </c>
      <c r="AC15" s="24">
        <v>13</v>
      </c>
      <c r="AD15" s="24">
        <v>7</v>
      </c>
      <c r="AE15" s="24">
        <v>11</v>
      </c>
      <c r="AF15" s="24">
        <v>0</v>
      </c>
      <c r="AG15" s="24">
        <v>1</v>
      </c>
      <c r="AH15" s="24">
        <v>0</v>
      </c>
      <c r="AI15" s="24">
        <v>1</v>
      </c>
      <c r="AJ15" s="24">
        <v>40</v>
      </c>
      <c r="AK15" s="24">
        <v>35</v>
      </c>
      <c r="AL15" s="24">
        <v>32</v>
      </c>
      <c r="AM15" s="24">
        <v>35</v>
      </c>
      <c r="AN15" s="2">
        <f t="shared" si="10"/>
        <v>3</v>
      </c>
      <c r="AO15" s="24">
        <v>20</v>
      </c>
      <c r="AP15" s="24">
        <v>20</v>
      </c>
      <c r="AQ15" s="24"/>
      <c r="AR15" s="24">
        <v>18</v>
      </c>
      <c r="AS15" s="24">
        <v>19</v>
      </c>
      <c r="AT15" s="24">
        <v>20</v>
      </c>
      <c r="AU15" s="24">
        <v>20</v>
      </c>
      <c r="AV15" s="24">
        <v>12.3</v>
      </c>
      <c r="AW15" s="24">
        <v>11.11</v>
      </c>
      <c r="AX15" s="24">
        <v>13.12</v>
      </c>
      <c r="AY15" s="24">
        <v>11.69</v>
      </c>
      <c r="AZ15" s="2">
        <f t="shared" si="7"/>
        <v>-1.4299999999999997</v>
      </c>
      <c r="BA15" s="24">
        <v>8.5399999999999991</v>
      </c>
      <c r="BB15" s="24">
        <v>9.19</v>
      </c>
      <c r="BC15" s="26">
        <f t="shared" si="0"/>
        <v>0.81999999999999851</v>
      </c>
      <c r="BD15" s="26">
        <f t="shared" si="1"/>
        <v>0.58000000000000007</v>
      </c>
      <c r="BE15" s="2">
        <f t="shared" si="8"/>
        <v>-0.23999999999999844</v>
      </c>
      <c r="BF15" s="24">
        <v>11</v>
      </c>
      <c r="BG15" s="24">
        <v>19</v>
      </c>
      <c r="BH15" s="24">
        <v>1</v>
      </c>
      <c r="BI15" s="24">
        <v>1</v>
      </c>
      <c r="BJ15" s="24">
        <v>4</v>
      </c>
      <c r="BK15" s="24">
        <v>4</v>
      </c>
      <c r="BL15" s="24">
        <v>0</v>
      </c>
      <c r="BM15" s="24">
        <v>0</v>
      </c>
      <c r="BN15" s="2">
        <f t="shared" si="9"/>
        <v>0</v>
      </c>
      <c r="BO15" s="24">
        <v>4</v>
      </c>
      <c r="BP15" s="24">
        <v>4</v>
      </c>
      <c r="BQ15" s="24">
        <v>0</v>
      </c>
      <c r="BR15" s="24">
        <v>0</v>
      </c>
      <c r="BS15" s="24">
        <v>0</v>
      </c>
      <c r="BT15" s="24">
        <v>2</v>
      </c>
      <c r="BU15" s="24">
        <v>2</v>
      </c>
      <c r="BV15" s="24">
        <v>2</v>
      </c>
      <c r="BW15" s="24">
        <v>0</v>
      </c>
      <c r="BX15" s="24">
        <v>6</v>
      </c>
      <c r="BY15" s="24">
        <v>1</v>
      </c>
      <c r="BZ15" s="24">
        <v>1</v>
      </c>
      <c r="CA15" s="24">
        <v>1</v>
      </c>
      <c r="CB15" s="24">
        <v>0</v>
      </c>
      <c r="CC15" s="24">
        <v>0</v>
      </c>
      <c r="CD15" s="24">
        <v>1</v>
      </c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4">
        <v>139</v>
      </c>
      <c r="CR15" s="24">
        <v>147</v>
      </c>
      <c r="CS15" s="24">
        <v>108</v>
      </c>
      <c r="CT15" s="24">
        <v>156</v>
      </c>
      <c r="CU15" s="2">
        <f t="shared" ref="CU15:CU32" si="13">CT15-CS15</f>
        <v>48</v>
      </c>
      <c r="CV15" s="27">
        <v>1393.64</v>
      </c>
      <c r="CW15" s="27">
        <v>1524.24</v>
      </c>
      <c r="CX15" s="27">
        <v>1240.7</v>
      </c>
      <c r="CY15" s="27">
        <v>1055.7272727272727</v>
      </c>
      <c r="CZ15" s="5">
        <f t="shared" ref="CZ15:CZ16" si="14">CY15-CX15</f>
        <v>-184.9727272727273</v>
      </c>
      <c r="DA15" s="27">
        <v>1059.4000000000001</v>
      </c>
      <c r="DB15" s="27">
        <v>1054.1666666666667</v>
      </c>
      <c r="DC15" s="24">
        <v>5</v>
      </c>
      <c r="DD15" s="24">
        <v>2</v>
      </c>
      <c r="DE15" s="28">
        <v>1244.4000000000001</v>
      </c>
      <c r="DF15" s="28">
        <v>1255.0384615384614</v>
      </c>
      <c r="DG15" s="24">
        <v>487.62</v>
      </c>
      <c r="DH15" s="24">
        <v>500.76</v>
      </c>
      <c r="DI15" s="24">
        <v>13</v>
      </c>
      <c r="DJ15" s="24">
        <v>14</v>
      </c>
      <c r="DK15" s="24">
        <v>3</v>
      </c>
      <c r="DL15" s="24">
        <v>2</v>
      </c>
      <c r="DM15" s="24">
        <v>0</v>
      </c>
      <c r="DN15" s="24">
        <v>0</v>
      </c>
      <c r="DO15" s="24">
        <v>0</v>
      </c>
      <c r="DP15" s="24">
        <v>0</v>
      </c>
      <c r="DQ15" s="24">
        <v>0</v>
      </c>
      <c r="DR15" s="24">
        <v>0</v>
      </c>
      <c r="DS15" s="24">
        <v>0</v>
      </c>
      <c r="DT15" s="24">
        <v>8.5</v>
      </c>
      <c r="DU15" s="24">
        <v>28</v>
      </c>
    </row>
    <row r="16" spans="1:125" ht="16" customHeight="1" x14ac:dyDescent="0.2">
      <c r="A16" s="2">
        <v>21</v>
      </c>
      <c r="B16" s="2">
        <v>3</v>
      </c>
      <c r="C16" s="2">
        <v>3</v>
      </c>
      <c r="D16" s="2">
        <v>26</v>
      </c>
      <c r="E16" s="2">
        <v>23</v>
      </c>
      <c r="F16" s="2">
        <v>4</v>
      </c>
      <c r="G16" s="2">
        <v>3</v>
      </c>
      <c r="H16" s="2">
        <v>18</v>
      </c>
      <c r="I16" s="2">
        <v>13</v>
      </c>
      <c r="J16" s="2">
        <f t="shared" si="2"/>
        <v>-5</v>
      </c>
      <c r="K16" s="1"/>
      <c r="L16" s="1"/>
      <c r="M16" s="2">
        <v>84</v>
      </c>
      <c r="N16" s="2">
        <v>53</v>
      </c>
      <c r="O16" s="2">
        <f t="shared" si="3"/>
        <v>-31</v>
      </c>
      <c r="P16" s="2">
        <v>29</v>
      </c>
      <c r="Q16" s="2">
        <v>16</v>
      </c>
      <c r="R16" s="2">
        <f t="shared" si="4"/>
        <v>-13</v>
      </c>
      <c r="S16" s="2">
        <v>18</v>
      </c>
      <c r="T16" s="2">
        <v>7</v>
      </c>
      <c r="U16" s="2">
        <f t="shared" si="5"/>
        <v>-11</v>
      </c>
      <c r="V16" s="2">
        <v>30</v>
      </c>
      <c r="W16" s="2">
        <v>26</v>
      </c>
      <c r="X16" s="2">
        <f t="shared" si="6"/>
        <v>-4</v>
      </c>
      <c r="Y16" s="2">
        <v>7</v>
      </c>
      <c r="Z16" s="2">
        <v>4</v>
      </c>
      <c r="AA16" s="2"/>
      <c r="AB16" s="2">
        <v>28</v>
      </c>
      <c r="AC16" s="2">
        <v>44</v>
      </c>
      <c r="AD16" s="2">
        <v>22</v>
      </c>
      <c r="AE16" s="2">
        <v>22</v>
      </c>
      <c r="AF16" s="2">
        <v>0</v>
      </c>
      <c r="AG16" s="2">
        <v>16</v>
      </c>
      <c r="AH16" s="2">
        <v>6</v>
      </c>
      <c r="AI16" s="2">
        <v>6</v>
      </c>
      <c r="AJ16" s="2">
        <v>19</v>
      </c>
      <c r="AK16" s="2">
        <v>19</v>
      </c>
      <c r="AL16" s="2">
        <v>24</v>
      </c>
      <c r="AM16" s="2">
        <v>22</v>
      </c>
      <c r="AN16" s="2">
        <f t="shared" si="10"/>
        <v>-2</v>
      </c>
      <c r="AO16" s="2">
        <v>10</v>
      </c>
      <c r="AP16" s="2">
        <v>8</v>
      </c>
      <c r="AQ16" s="2"/>
      <c r="AR16" s="2">
        <v>12</v>
      </c>
      <c r="AS16" s="2">
        <v>9</v>
      </c>
      <c r="AT16" s="2">
        <v>12</v>
      </c>
      <c r="AU16" s="2">
        <v>8</v>
      </c>
      <c r="AV16" s="2">
        <v>14.81</v>
      </c>
      <c r="AW16" s="2">
        <v>13.02</v>
      </c>
      <c r="AX16" s="2">
        <v>15.23</v>
      </c>
      <c r="AY16" s="2">
        <v>13.31</v>
      </c>
      <c r="AZ16" s="2">
        <f t="shared" si="7"/>
        <v>-1.92</v>
      </c>
      <c r="BA16" s="2">
        <v>12.43</v>
      </c>
      <c r="BB16" s="2">
        <v>9.84</v>
      </c>
      <c r="BC16">
        <f t="shared" si="0"/>
        <v>0.41999999999999993</v>
      </c>
      <c r="BD16">
        <f t="shared" si="1"/>
        <v>0.29000000000000092</v>
      </c>
      <c r="BE16" s="2">
        <f t="shared" si="8"/>
        <v>-0.12999999999999901</v>
      </c>
      <c r="BF16" s="2">
        <v>44</v>
      </c>
      <c r="BG16" s="2">
        <v>72</v>
      </c>
      <c r="BH16" s="2">
        <v>15</v>
      </c>
      <c r="BI16" s="2">
        <v>27</v>
      </c>
      <c r="BJ16" s="2">
        <v>8</v>
      </c>
      <c r="BK16" s="2">
        <v>12</v>
      </c>
      <c r="BL16" s="2">
        <v>13</v>
      </c>
      <c r="BM16" s="2">
        <v>13</v>
      </c>
      <c r="BN16" s="2">
        <f t="shared" si="9"/>
        <v>0</v>
      </c>
      <c r="BO16" s="2">
        <v>4</v>
      </c>
      <c r="BP16" s="2">
        <v>8</v>
      </c>
      <c r="BQ16" s="2">
        <v>2</v>
      </c>
      <c r="BR16" s="2">
        <v>4</v>
      </c>
      <c r="BS16" s="2">
        <v>0</v>
      </c>
      <c r="BT16" s="2">
        <v>5</v>
      </c>
      <c r="BU16" s="2">
        <v>2</v>
      </c>
      <c r="BV16" s="2">
        <v>0</v>
      </c>
      <c r="BW16" s="2">
        <v>0</v>
      </c>
      <c r="BX16" s="2">
        <v>3</v>
      </c>
      <c r="BY16" s="2">
        <v>5</v>
      </c>
      <c r="BZ16" s="2">
        <v>0</v>
      </c>
      <c r="CA16" s="2">
        <v>5</v>
      </c>
      <c r="CB16" s="2">
        <v>0</v>
      </c>
      <c r="CC16" s="2">
        <v>0</v>
      </c>
      <c r="CD16" s="2">
        <v>0</v>
      </c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2">
        <v>125</v>
      </c>
      <c r="CR16" s="2">
        <v>128</v>
      </c>
      <c r="CS16" s="2">
        <v>134</v>
      </c>
      <c r="CT16" s="2">
        <v>151</v>
      </c>
      <c r="CU16" s="2">
        <f t="shared" si="13"/>
        <v>17</v>
      </c>
      <c r="CV16" s="5">
        <v>1877.625</v>
      </c>
      <c r="CW16" s="5">
        <v>1900.047619047619</v>
      </c>
      <c r="CX16" s="5">
        <v>753.84615384615404</v>
      </c>
      <c r="CY16" s="5">
        <v>884.72727272727275</v>
      </c>
      <c r="CZ16" s="5">
        <f t="shared" si="14"/>
        <v>130.88111888111871</v>
      </c>
      <c r="DA16" s="18"/>
      <c r="DB16" s="5">
        <v>1317</v>
      </c>
      <c r="DC16" s="2">
        <v>12</v>
      </c>
      <c r="DD16" s="2">
        <v>7</v>
      </c>
      <c r="DE16" s="12">
        <v>1364.84</v>
      </c>
      <c r="DF16" s="12">
        <v>1235.2916666666667</v>
      </c>
      <c r="DG16" s="2">
        <v>466.76</v>
      </c>
      <c r="DH16" s="2">
        <v>474.42</v>
      </c>
      <c r="DI16" s="2">
        <v>12</v>
      </c>
      <c r="DJ16" s="2">
        <v>13</v>
      </c>
      <c r="DK16" s="2">
        <v>2</v>
      </c>
      <c r="DL16" s="2">
        <v>2</v>
      </c>
      <c r="DM16" s="2">
        <v>0</v>
      </c>
      <c r="DN16" s="2">
        <v>0</v>
      </c>
      <c r="DO16" s="2">
        <v>2</v>
      </c>
      <c r="DP16" s="2">
        <v>1</v>
      </c>
      <c r="DQ16" s="2">
        <v>0</v>
      </c>
      <c r="DR16" s="2">
        <v>0</v>
      </c>
      <c r="DS16" s="2">
        <v>0</v>
      </c>
      <c r="DT16" s="2">
        <v>16</v>
      </c>
      <c r="DU16" s="2">
        <v>15</v>
      </c>
    </row>
    <row r="17" spans="1:125" ht="16" customHeight="1" x14ac:dyDescent="0.2">
      <c r="A17" s="2">
        <v>22</v>
      </c>
      <c r="B17" s="2">
        <v>2</v>
      </c>
      <c r="C17" s="2">
        <v>2</v>
      </c>
      <c r="D17" s="2">
        <v>29</v>
      </c>
      <c r="E17" s="2">
        <v>28</v>
      </c>
      <c r="F17" s="2">
        <v>5</v>
      </c>
      <c r="G17" s="2">
        <v>5</v>
      </c>
      <c r="H17" s="2">
        <v>10</v>
      </c>
      <c r="I17" s="2">
        <v>5</v>
      </c>
      <c r="J17" s="2">
        <f t="shared" si="2"/>
        <v>-5</v>
      </c>
      <c r="K17" s="1"/>
      <c r="L17" s="1"/>
      <c r="M17" s="2">
        <v>71</v>
      </c>
      <c r="N17" s="2">
        <v>60</v>
      </c>
      <c r="O17" s="2">
        <f t="shared" si="3"/>
        <v>-11</v>
      </c>
      <c r="P17" s="2">
        <v>22</v>
      </c>
      <c r="Q17" s="2">
        <v>16</v>
      </c>
      <c r="R17" s="2">
        <f t="shared" si="4"/>
        <v>-6</v>
      </c>
      <c r="S17" s="2">
        <v>6</v>
      </c>
      <c r="T17" s="2">
        <v>7</v>
      </c>
      <c r="U17" s="2">
        <f t="shared" si="5"/>
        <v>1</v>
      </c>
      <c r="V17" s="2">
        <v>31</v>
      </c>
      <c r="W17" s="2">
        <v>26</v>
      </c>
      <c r="X17" s="2">
        <f t="shared" si="6"/>
        <v>-5</v>
      </c>
      <c r="Y17" s="2">
        <v>12</v>
      </c>
      <c r="Z17" s="2">
        <v>11</v>
      </c>
      <c r="AA17" s="2"/>
      <c r="AB17" s="2">
        <v>46</v>
      </c>
      <c r="AC17" s="2">
        <v>42</v>
      </c>
      <c r="AD17" s="2">
        <v>22</v>
      </c>
      <c r="AE17" s="2">
        <v>20</v>
      </c>
      <c r="AF17" s="2">
        <v>20</v>
      </c>
      <c r="AG17" s="2">
        <v>18</v>
      </c>
      <c r="AH17" s="2">
        <v>4</v>
      </c>
      <c r="AI17" s="2">
        <v>4</v>
      </c>
      <c r="AJ17" s="2">
        <v>27</v>
      </c>
      <c r="AK17" s="2">
        <v>26</v>
      </c>
      <c r="AL17" s="2">
        <v>31</v>
      </c>
      <c r="AM17" s="2">
        <v>26</v>
      </c>
      <c r="AN17" s="2">
        <f t="shared" si="10"/>
        <v>-5</v>
      </c>
      <c r="AO17" s="2">
        <v>16</v>
      </c>
      <c r="AP17" s="2">
        <v>14</v>
      </c>
      <c r="AQ17" s="2"/>
      <c r="AR17" s="2">
        <v>19</v>
      </c>
      <c r="AS17" s="2">
        <v>16</v>
      </c>
      <c r="AT17" s="2">
        <v>20</v>
      </c>
      <c r="AU17" s="2">
        <v>17</v>
      </c>
      <c r="AV17" s="2">
        <v>9.43</v>
      </c>
      <c r="AW17" s="2">
        <v>9.5500000000000007</v>
      </c>
      <c r="AX17" s="2">
        <v>10.63</v>
      </c>
      <c r="AY17" s="2">
        <v>10.66</v>
      </c>
      <c r="AZ17" s="2">
        <f t="shared" si="7"/>
        <v>2.9999999999999361E-2</v>
      </c>
      <c r="BA17" s="2">
        <v>7.76</v>
      </c>
      <c r="BB17" s="2">
        <v>7.01</v>
      </c>
      <c r="BC17">
        <f t="shared" si="0"/>
        <v>1.2000000000000011</v>
      </c>
      <c r="BD17">
        <f t="shared" si="1"/>
        <v>1.1099999999999994</v>
      </c>
      <c r="BE17" s="2">
        <f t="shared" si="8"/>
        <v>-9.0000000000001634E-2</v>
      </c>
      <c r="BF17" s="2">
        <v>39</v>
      </c>
      <c r="BG17" s="2">
        <v>23</v>
      </c>
      <c r="BH17" s="2">
        <v>4</v>
      </c>
      <c r="BI17" s="2">
        <v>5</v>
      </c>
      <c r="BJ17" s="2">
        <v>2</v>
      </c>
      <c r="BK17" s="2">
        <v>0</v>
      </c>
      <c r="BL17" s="2">
        <v>10</v>
      </c>
      <c r="BM17" s="2">
        <v>3</v>
      </c>
      <c r="BN17" s="2">
        <f t="shared" si="9"/>
        <v>-7</v>
      </c>
      <c r="BO17" s="2">
        <v>4</v>
      </c>
      <c r="BP17" s="2">
        <v>2</v>
      </c>
      <c r="BQ17" s="2">
        <v>3</v>
      </c>
      <c r="BR17" s="2">
        <v>0</v>
      </c>
      <c r="BS17" s="2">
        <v>8</v>
      </c>
      <c r="BT17" s="2">
        <v>5</v>
      </c>
      <c r="BU17" s="2">
        <v>0</v>
      </c>
      <c r="BV17" s="2">
        <v>0</v>
      </c>
      <c r="BW17" s="2">
        <v>8</v>
      </c>
      <c r="BX17" s="2">
        <v>8</v>
      </c>
      <c r="BY17" s="2">
        <v>5</v>
      </c>
      <c r="BZ17" s="2">
        <v>6</v>
      </c>
      <c r="CA17" s="2">
        <v>5</v>
      </c>
      <c r="CB17" s="2">
        <v>3</v>
      </c>
      <c r="CC17" s="2">
        <v>0</v>
      </c>
      <c r="CD17" s="2">
        <v>3</v>
      </c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2">
        <v>129</v>
      </c>
      <c r="CR17" s="2">
        <v>82.7</v>
      </c>
      <c r="CS17" s="2">
        <v>152</v>
      </c>
      <c r="CT17" s="2">
        <v>106.8</v>
      </c>
      <c r="CU17" s="2">
        <f t="shared" si="13"/>
        <v>-45.2</v>
      </c>
      <c r="CV17" s="5">
        <v>1252.76</v>
      </c>
      <c r="CW17" s="5">
        <v>930.26919999999996</v>
      </c>
      <c r="CX17" s="5">
        <v>1101.0830000000001</v>
      </c>
      <c r="CY17" s="5">
        <v>1028.25</v>
      </c>
      <c r="CZ17" s="5">
        <f>CY17-CX17</f>
        <v>-72.833000000000084</v>
      </c>
      <c r="DA17" s="5">
        <v>1052.0830000000001</v>
      </c>
      <c r="DB17" s="5">
        <v>965.90909090909088</v>
      </c>
      <c r="DC17" s="2">
        <v>1</v>
      </c>
      <c r="DD17" s="2">
        <v>1</v>
      </c>
      <c r="DE17" s="12">
        <v>1218.24</v>
      </c>
      <c r="DF17" s="12">
        <v>1010.04</v>
      </c>
      <c r="DG17" s="2">
        <v>410.68</v>
      </c>
      <c r="DH17" s="2">
        <v>345.34</v>
      </c>
      <c r="DI17" s="2">
        <v>12</v>
      </c>
      <c r="DJ17" s="2">
        <v>15</v>
      </c>
      <c r="DK17" s="2">
        <v>2</v>
      </c>
      <c r="DL17" s="2">
        <v>0</v>
      </c>
      <c r="DM17" s="2">
        <v>2</v>
      </c>
      <c r="DN17" s="2">
        <v>0</v>
      </c>
      <c r="DO17" s="2">
        <v>0</v>
      </c>
      <c r="DP17" s="2">
        <v>1</v>
      </c>
      <c r="DQ17" s="2">
        <v>0</v>
      </c>
      <c r="DR17" s="2">
        <v>0</v>
      </c>
      <c r="DS17" s="2">
        <v>0</v>
      </c>
      <c r="DT17" s="2">
        <v>33</v>
      </c>
      <c r="DU17" s="2">
        <v>33</v>
      </c>
    </row>
    <row r="18" spans="1:125" s="40" customFormat="1" ht="16" customHeight="1" x14ac:dyDescent="0.2">
      <c r="A18" s="39">
        <v>23</v>
      </c>
      <c r="B18" s="39">
        <v>3</v>
      </c>
      <c r="C18" s="39">
        <v>3</v>
      </c>
      <c r="D18" s="39">
        <v>25</v>
      </c>
      <c r="E18" s="39">
        <v>25</v>
      </c>
      <c r="F18" s="39">
        <v>5</v>
      </c>
      <c r="G18" s="39">
        <v>5</v>
      </c>
      <c r="H18" s="39">
        <v>6</v>
      </c>
      <c r="I18" s="39">
        <v>23</v>
      </c>
      <c r="J18" s="39">
        <f t="shared" si="2"/>
        <v>17</v>
      </c>
      <c r="M18" s="39">
        <v>103</v>
      </c>
      <c r="N18" s="39">
        <v>114</v>
      </c>
      <c r="O18" s="39">
        <f t="shared" si="3"/>
        <v>11</v>
      </c>
      <c r="P18" s="39">
        <v>22</v>
      </c>
      <c r="Q18" s="39">
        <v>26</v>
      </c>
      <c r="R18" s="39">
        <f t="shared" si="4"/>
        <v>4</v>
      </c>
      <c r="S18" s="39">
        <v>26</v>
      </c>
      <c r="T18" s="39">
        <v>28</v>
      </c>
      <c r="U18" s="39">
        <f t="shared" si="5"/>
        <v>2</v>
      </c>
      <c r="V18" s="39">
        <v>41</v>
      </c>
      <c r="W18" s="39">
        <v>50</v>
      </c>
      <c r="X18" s="39">
        <f t="shared" si="6"/>
        <v>9</v>
      </c>
      <c r="Y18" s="39">
        <v>14</v>
      </c>
      <c r="Z18" s="39">
        <v>10</v>
      </c>
      <c r="AA18" s="39"/>
      <c r="AB18" s="39">
        <v>55</v>
      </c>
      <c r="AC18" s="39">
        <v>54</v>
      </c>
      <c r="AD18" s="39">
        <v>28</v>
      </c>
      <c r="AE18" s="39">
        <v>26</v>
      </c>
      <c r="AF18" s="39">
        <v>20</v>
      </c>
      <c r="AG18" s="39">
        <v>21</v>
      </c>
      <c r="AH18" s="39">
        <v>7</v>
      </c>
      <c r="AI18" s="39">
        <v>7</v>
      </c>
      <c r="AJ18" s="39">
        <v>21</v>
      </c>
      <c r="AK18" s="39">
        <v>26</v>
      </c>
      <c r="AL18" s="39">
        <v>23</v>
      </c>
      <c r="AM18" s="39">
        <v>26</v>
      </c>
      <c r="AN18" s="2">
        <f t="shared" si="10"/>
        <v>3</v>
      </c>
      <c r="AO18" s="39">
        <v>12</v>
      </c>
      <c r="AP18" s="39">
        <v>9</v>
      </c>
      <c r="AQ18" s="39"/>
      <c r="AR18" s="39">
        <v>15</v>
      </c>
      <c r="AS18" s="39">
        <v>14</v>
      </c>
      <c r="AT18" s="39">
        <v>9</v>
      </c>
      <c r="AU18" s="39">
        <v>9</v>
      </c>
      <c r="AV18" s="39">
        <v>12.2</v>
      </c>
      <c r="AW18" s="39">
        <v>11.67</v>
      </c>
      <c r="AX18" s="39">
        <v>14.59</v>
      </c>
      <c r="AY18" s="39">
        <v>15.41</v>
      </c>
      <c r="AZ18" s="39">
        <f t="shared" si="7"/>
        <v>0.82000000000000028</v>
      </c>
      <c r="BA18" s="39">
        <v>7.99</v>
      </c>
      <c r="BB18" s="39">
        <v>8.64</v>
      </c>
      <c r="BC18" s="40">
        <f t="shared" si="0"/>
        <v>2.3900000000000006</v>
      </c>
      <c r="BD18" s="40">
        <f t="shared" si="1"/>
        <v>3.74</v>
      </c>
      <c r="BE18" s="39">
        <f t="shared" si="8"/>
        <v>1.3499999999999996</v>
      </c>
      <c r="BF18" s="39">
        <v>98</v>
      </c>
      <c r="BG18" s="39">
        <v>83</v>
      </c>
      <c r="BH18" s="39">
        <v>30</v>
      </c>
      <c r="BI18" s="39">
        <v>32</v>
      </c>
      <c r="BJ18" s="39">
        <v>13</v>
      </c>
      <c r="BK18" s="39">
        <v>10</v>
      </c>
      <c r="BL18" s="39">
        <v>16</v>
      </c>
      <c r="BM18" s="39">
        <v>10</v>
      </c>
      <c r="BN18" s="39">
        <f t="shared" si="9"/>
        <v>-6</v>
      </c>
      <c r="BO18" s="39">
        <v>11</v>
      </c>
      <c r="BP18" s="39">
        <v>6</v>
      </c>
      <c r="BQ18" s="39">
        <v>6</v>
      </c>
      <c r="BR18" s="39">
        <v>4</v>
      </c>
      <c r="BS18" s="39">
        <v>8</v>
      </c>
      <c r="BT18" s="39">
        <v>8</v>
      </c>
      <c r="BU18" s="39">
        <v>5</v>
      </c>
      <c r="BV18" s="39">
        <v>4</v>
      </c>
      <c r="BW18" s="39">
        <v>9</v>
      </c>
      <c r="BX18" s="39">
        <v>9</v>
      </c>
      <c r="BY18" s="39">
        <v>4</v>
      </c>
      <c r="BZ18" s="39"/>
      <c r="CA18" s="39">
        <v>3</v>
      </c>
      <c r="CB18" s="39"/>
      <c r="CC18" s="39">
        <v>1</v>
      </c>
      <c r="CD18" s="39"/>
      <c r="CQ18" s="39">
        <v>153</v>
      </c>
      <c r="CR18" s="39">
        <v>137.6</v>
      </c>
      <c r="CS18" s="39">
        <v>133</v>
      </c>
      <c r="CT18" s="39">
        <v>124.1</v>
      </c>
      <c r="CU18" s="2">
        <f>CT18-CS18</f>
        <v>-8.9000000000000057</v>
      </c>
      <c r="CV18" s="42">
        <v>1314.875</v>
      </c>
      <c r="CW18" s="41"/>
      <c r="CX18" s="42">
        <v>1035.909090909091</v>
      </c>
      <c r="CY18" s="41"/>
      <c r="CZ18" s="41"/>
      <c r="DA18" s="42">
        <v>864.75</v>
      </c>
      <c r="DB18" s="41"/>
      <c r="DC18" s="39">
        <v>3</v>
      </c>
      <c r="DD18" s="43"/>
      <c r="DE18" s="45">
        <v>1202.08</v>
      </c>
      <c r="DF18" s="44"/>
      <c r="DG18" s="39">
        <v>423.72</v>
      </c>
      <c r="DH18" s="43"/>
      <c r="DI18" s="39">
        <v>16</v>
      </c>
      <c r="DJ18" s="39">
        <v>15</v>
      </c>
      <c r="DK18" s="39">
        <v>0</v>
      </c>
      <c r="DL18" s="39">
        <v>1</v>
      </c>
      <c r="DM18" s="39">
        <v>0</v>
      </c>
      <c r="DN18" s="39">
        <v>0</v>
      </c>
      <c r="DO18" s="39">
        <v>0</v>
      </c>
      <c r="DP18" s="39">
        <v>0</v>
      </c>
      <c r="DQ18" s="39">
        <v>0</v>
      </c>
      <c r="DR18" s="39">
        <v>0</v>
      </c>
      <c r="DS18" s="39">
        <v>0</v>
      </c>
      <c r="DT18" s="39">
        <v>29</v>
      </c>
      <c r="DU18" s="39">
        <v>32</v>
      </c>
    </row>
    <row r="19" spans="1:125" s="40" customFormat="1" ht="16" customHeight="1" x14ac:dyDescent="0.2">
      <c r="A19" s="39">
        <v>33</v>
      </c>
      <c r="B19" s="39">
        <v>2</v>
      </c>
      <c r="C19" s="39">
        <v>2</v>
      </c>
      <c r="D19" s="39">
        <v>25</v>
      </c>
      <c r="E19" s="39">
        <v>25</v>
      </c>
      <c r="F19" s="39">
        <v>5</v>
      </c>
      <c r="G19" s="39">
        <v>3</v>
      </c>
      <c r="H19" s="39">
        <v>14</v>
      </c>
      <c r="I19" s="39"/>
      <c r="J19" s="39">
        <f t="shared" si="2"/>
        <v>-14</v>
      </c>
      <c r="K19" s="39">
        <v>16</v>
      </c>
      <c r="L19" s="39">
        <v>14</v>
      </c>
      <c r="M19" s="39">
        <v>72</v>
      </c>
      <c r="N19" s="39">
        <v>78</v>
      </c>
      <c r="O19" s="39">
        <f t="shared" si="3"/>
        <v>6</v>
      </c>
      <c r="P19" s="39">
        <v>21</v>
      </c>
      <c r="Q19" s="39">
        <v>17</v>
      </c>
      <c r="R19" s="39">
        <f t="shared" si="4"/>
        <v>-4</v>
      </c>
      <c r="S19" s="39">
        <v>15</v>
      </c>
      <c r="T19" s="39">
        <v>13</v>
      </c>
      <c r="U19" s="39">
        <f t="shared" si="5"/>
        <v>-2</v>
      </c>
      <c r="V19" s="39">
        <v>36</v>
      </c>
      <c r="W19" s="39">
        <v>48</v>
      </c>
      <c r="X19" s="39">
        <f t="shared" si="6"/>
        <v>12</v>
      </c>
      <c r="Y19" s="39">
        <v>0</v>
      </c>
      <c r="Z19" s="39">
        <v>0</v>
      </c>
      <c r="AA19" s="39"/>
      <c r="AB19" s="39">
        <v>43</v>
      </c>
      <c r="AC19" s="39">
        <v>53</v>
      </c>
      <c r="AD19" s="39">
        <v>29</v>
      </c>
      <c r="AE19" s="39">
        <v>29</v>
      </c>
      <c r="AF19" s="39">
        <v>8</v>
      </c>
      <c r="AG19" s="39">
        <v>17</v>
      </c>
      <c r="AH19" s="39">
        <v>6</v>
      </c>
      <c r="AI19" s="39">
        <v>7</v>
      </c>
      <c r="AJ19" s="39">
        <v>33</v>
      </c>
      <c r="AK19" s="39">
        <v>37</v>
      </c>
      <c r="AL19" s="39">
        <v>27</v>
      </c>
      <c r="AM19" s="39">
        <v>35</v>
      </c>
      <c r="AN19" s="2">
        <f t="shared" si="10"/>
        <v>8</v>
      </c>
      <c r="AO19" s="39">
        <v>15</v>
      </c>
      <c r="AP19" s="39">
        <v>16</v>
      </c>
      <c r="AQ19" s="39"/>
      <c r="AR19" s="39">
        <v>18</v>
      </c>
      <c r="AS19" s="39">
        <v>16</v>
      </c>
      <c r="AT19" s="39">
        <v>10</v>
      </c>
      <c r="AU19" s="39">
        <v>15</v>
      </c>
      <c r="AV19" s="39">
        <v>13.97</v>
      </c>
      <c r="AW19" s="39">
        <v>11.58</v>
      </c>
      <c r="AX19" s="39">
        <v>20.25</v>
      </c>
      <c r="AY19" s="39">
        <v>15.51</v>
      </c>
      <c r="AZ19" s="39">
        <f t="shared" si="7"/>
        <v>-4.74</v>
      </c>
      <c r="BA19" s="39">
        <v>8.61</v>
      </c>
      <c r="BB19" s="39">
        <v>10.029999999999999</v>
      </c>
      <c r="BC19" s="40">
        <f t="shared" si="0"/>
        <v>6.2799999999999994</v>
      </c>
      <c r="BD19" s="40">
        <f t="shared" si="1"/>
        <v>3.9299999999999997</v>
      </c>
      <c r="BE19" s="39">
        <f t="shared" si="8"/>
        <v>-2.3499999999999996</v>
      </c>
      <c r="BF19" s="39">
        <v>68</v>
      </c>
      <c r="BG19" s="39">
        <v>57</v>
      </c>
      <c r="BH19" s="39">
        <v>28</v>
      </c>
      <c r="BI19" s="39">
        <v>22</v>
      </c>
      <c r="BJ19" s="39">
        <v>9</v>
      </c>
      <c r="BK19" s="39">
        <v>9</v>
      </c>
      <c r="BL19" s="39">
        <v>5</v>
      </c>
      <c r="BM19" s="39">
        <v>6</v>
      </c>
      <c r="BN19" s="39">
        <f t="shared" si="9"/>
        <v>1</v>
      </c>
      <c r="BO19" s="39">
        <v>2</v>
      </c>
      <c r="BP19" s="39">
        <v>0</v>
      </c>
      <c r="BQ19" s="39">
        <v>7</v>
      </c>
      <c r="BR19" s="39">
        <v>5</v>
      </c>
      <c r="BS19" s="39">
        <v>3</v>
      </c>
      <c r="BT19" s="39">
        <v>6</v>
      </c>
      <c r="BU19" s="39">
        <v>3</v>
      </c>
      <c r="BV19" s="39">
        <v>0</v>
      </c>
      <c r="BW19" s="39">
        <v>11</v>
      </c>
      <c r="BX19" s="39">
        <v>9</v>
      </c>
      <c r="BY19" s="39">
        <v>3</v>
      </c>
      <c r="BZ19" s="39">
        <v>1</v>
      </c>
      <c r="CA19" s="39">
        <v>1</v>
      </c>
      <c r="CB19" s="39">
        <v>0</v>
      </c>
      <c r="CC19" s="39">
        <v>1</v>
      </c>
      <c r="CD19" s="39">
        <v>0</v>
      </c>
      <c r="CQ19" s="39">
        <v>151</v>
      </c>
      <c r="CR19" s="39">
        <v>219</v>
      </c>
      <c r="CS19" s="39">
        <v>117</v>
      </c>
      <c r="CT19" s="39">
        <v>166</v>
      </c>
      <c r="CU19" s="58">
        <f t="shared" si="13"/>
        <v>49</v>
      </c>
      <c r="CV19" s="42">
        <v>1399.8</v>
      </c>
      <c r="CW19" s="42">
        <v>1362.68</v>
      </c>
      <c r="CX19" s="42">
        <v>865.92</v>
      </c>
      <c r="CY19" s="42">
        <v>953.92</v>
      </c>
      <c r="CZ19" s="5">
        <f>CY19-CX19</f>
        <v>88</v>
      </c>
      <c r="DA19" s="42">
        <v>1094.5</v>
      </c>
      <c r="DB19" s="42">
        <v>1165.5</v>
      </c>
      <c r="DC19" s="39">
        <v>2</v>
      </c>
      <c r="DD19" s="39">
        <v>3</v>
      </c>
      <c r="DE19" s="44">
        <v>1262.8846153846155</v>
      </c>
      <c r="DF19" s="44">
        <v>1291.1666666666667</v>
      </c>
      <c r="DG19" s="39">
        <v>400.34</v>
      </c>
      <c r="DH19" s="39">
        <v>400.62</v>
      </c>
      <c r="DI19" s="39">
        <v>15</v>
      </c>
      <c r="DJ19" s="39">
        <v>13</v>
      </c>
      <c r="DK19" s="39">
        <v>1</v>
      </c>
      <c r="DL19" s="39">
        <v>2</v>
      </c>
      <c r="DM19" s="39">
        <v>0</v>
      </c>
      <c r="DN19" s="39">
        <v>0</v>
      </c>
      <c r="DO19" s="39">
        <v>0</v>
      </c>
      <c r="DP19" s="39">
        <v>1</v>
      </c>
      <c r="DQ19" s="39">
        <v>0</v>
      </c>
      <c r="DR19" s="39">
        <v>0</v>
      </c>
      <c r="DS19" s="39">
        <v>0</v>
      </c>
      <c r="DT19" s="39">
        <v>32</v>
      </c>
      <c r="DU19" s="39">
        <v>29.5</v>
      </c>
    </row>
    <row r="20" spans="1:125" s="40" customFormat="1" ht="16" customHeight="1" x14ac:dyDescent="0.2">
      <c r="A20" s="39">
        <v>35</v>
      </c>
      <c r="B20" s="39">
        <v>3</v>
      </c>
      <c r="C20" s="39">
        <v>3</v>
      </c>
      <c r="D20" s="39">
        <v>27</v>
      </c>
      <c r="E20" s="39">
        <v>28</v>
      </c>
      <c r="F20" s="39">
        <v>3</v>
      </c>
      <c r="G20" s="39">
        <v>3</v>
      </c>
      <c r="H20" s="39">
        <v>4</v>
      </c>
      <c r="I20" s="39">
        <v>4</v>
      </c>
      <c r="J20" s="39">
        <f t="shared" si="2"/>
        <v>0</v>
      </c>
      <c r="K20" s="39">
        <v>4</v>
      </c>
      <c r="L20" s="39">
        <v>4</v>
      </c>
      <c r="M20" s="39">
        <v>82</v>
      </c>
      <c r="N20" s="39">
        <v>70</v>
      </c>
      <c r="O20" s="39">
        <f t="shared" si="3"/>
        <v>-12</v>
      </c>
      <c r="P20" s="39">
        <v>10</v>
      </c>
      <c r="Q20" s="39">
        <v>7</v>
      </c>
      <c r="R20" s="39">
        <f t="shared" si="4"/>
        <v>-3</v>
      </c>
      <c r="S20" s="39">
        <v>20</v>
      </c>
      <c r="T20" s="39">
        <v>14</v>
      </c>
      <c r="U20" s="39">
        <f t="shared" si="5"/>
        <v>-6</v>
      </c>
      <c r="V20" s="39">
        <v>46</v>
      </c>
      <c r="W20" s="39">
        <v>49</v>
      </c>
      <c r="X20" s="39">
        <f t="shared" si="6"/>
        <v>3</v>
      </c>
      <c r="Y20" s="39">
        <v>6</v>
      </c>
      <c r="Z20" s="39">
        <v>0</v>
      </c>
      <c r="AA20" s="39"/>
      <c r="AB20" s="39">
        <v>30</v>
      </c>
      <c r="AC20" s="39">
        <v>22</v>
      </c>
      <c r="AD20" s="39">
        <v>17</v>
      </c>
      <c r="AE20" s="39">
        <v>15</v>
      </c>
      <c r="AF20" s="39">
        <v>11</v>
      </c>
      <c r="AG20" s="39">
        <v>6</v>
      </c>
      <c r="AH20" s="39">
        <v>2</v>
      </c>
      <c r="AI20" s="39">
        <v>1</v>
      </c>
      <c r="AJ20" s="39">
        <v>29</v>
      </c>
      <c r="AK20" s="39">
        <v>34</v>
      </c>
      <c r="AL20" s="39">
        <v>38</v>
      </c>
      <c r="AM20" s="39">
        <v>39</v>
      </c>
      <c r="AN20" s="2">
        <f t="shared" si="10"/>
        <v>1</v>
      </c>
      <c r="AO20" s="39">
        <v>16</v>
      </c>
      <c r="AP20" s="39">
        <v>17</v>
      </c>
      <c r="AQ20" s="39"/>
      <c r="AR20" s="39">
        <v>16</v>
      </c>
      <c r="AS20" s="39">
        <v>20</v>
      </c>
      <c r="AT20" s="39">
        <v>17</v>
      </c>
      <c r="AU20" s="39">
        <v>16</v>
      </c>
      <c r="AV20" s="39">
        <v>17.48</v>
      </c>
      <c r="AW20" s="39">
        <v>18.57</v>
      </c>
      <c r="AX20" s="39">
        <v>19.95</v>
      </c>
      <c r="AY20" s="39">
        <v>22.4</v>
      </c>
      <c r="AZ20" s="39">
        <f t="shared" si="7"/>
        <v>2.4499999999999993</v>
      </c>
      <c r="BA20" s="39">
        <v>14.11</v>
      </c>
      <c r="BB20" s="39">
        <v>19.18</v>
      </c>
      <c r="BC20" s="40">
        <f t="shared" si="0"/>
        <v>2.4699999999999989</v>
      </c>
      <c r="BD20" s="40">
        <f t="shared" si="1"/>
        <v>3.8299999999999983</v>
      </c>
      <c r="BE20" s="39">
        <f t="shared" si="8"/>
        <v>1.3599999999999994</v>
      </c>
      <c r="BF20" s="39">
        <v>32</v>
      </c>
      <c r="BG20" s="39">
        <v>31</v>
      </c>
      <c r="BH20" s="39">
        <v>16</v>
      </c>
      <c r="BI20" s="39">
        <v>21</v>
      </c>
      <c r="BJ20" s="39">
        <v>4</v>
      </c>
      <c r="BK20" s="39">
        <v>1</v>
      </c>
      <c r="BL20" s="39">
        <v>4</v>
      </c>
      <c r="BM20" s="39">
        <v>4</v>
      </c>
      <c r="BN20" s="39">
        <f t="shared" si="9"/>
        <v>0</v>
      </c>
      <c r="BO20" s="39">
        <v>0</v>
      </c>
      <c r="BP20" s="39">
        <v>0</v>
      </c>
      <c r="BQ20" s="39">
        <v>0</v>
      </c>
      <c r="BR20" s="39">
        <v>0</v>
      </c>
      <c r="BS20" s="39">
        <v>1</v>
      </c>
      <c r="BT20" s="39">
        <v>1</v>
      </c>
      <c r="BU20" s="39">
        <v>3</v>
      </c>
      <c r="BV20" s="39">
        <v>2</v>
      </c>
      <c r="BW20" s="39">
        <v>4</v>
      </c>
      <c r="BX20" s="39">
        <v>2</v>
      </c>
      <c r="BY20" s="39">
        <v>1</v>
      </c>
      <c r="BZ20" s="39">
        <v>0</v>
      </c>
      <c r="CA20" s="39">
        <v>0</v>
      </c>
      <c r="CB20" s="39">
        <v>0</v>
      </c>
      <c r="CC20" s="39">
        <v>1</v>
      </c>
      <c r="CD20" s="39">
        <v>0</v>
      </c>
      <c r="CQ20" s="39">
        <v>104</v>
      </c>
      <c r="CR20" s="39">
        <v>98.8</v>
      </c>
      <c r="CS20" s="39">
        <v>159</v>
      </c>
      <c r="CT20" s="39">
        <v>201</v>
      </c>
      <c r="CU20" s="58">
        <f t="shared" si="13"/>
        <v>42</v>
      </c>
      <c r="CV20" s="42">
        <v>1006.292</v>
      </c>
      <c r="CW20" s="42">
        <v>913.08</v>
      </c>
      <c r="CX20" s="42">
        <v>1179.1500000000001</v>
      </c>
      <c r="CY20" s="42">
        <v>802.75</v>
      </c>
      <c r="CZ20" s="5">
        <f t="shared" ref="CZ20:CZ24" si="15">CY20-CX20</f>
        <v>-376.40000000000009</v>
      </c>
      <c r="DA20" s="42">
        <v>1033</v>
      </c>
      <c r="DB20" s="42">
        <v>842.62</v>
      </c>
      <c r="DC20" s="39">
        <v>7</v>
      </c>
      <c r="DD20" s="39">
        <v>5</v>
      </c>
      <c r="DE20" s="44">
        <v>1316.76</v>
      </c>
      <c r="DF20" s="44">
        <v>1164.9259259259259</v>
      </c>
      <c r="DG20" s="39">
        <v>424.04</v>
      </c>
      <c r="DH20" s="39"/>
      <c r="DI20" s="39">
        <v>16</v>
      </c>
      <c r="DJ20" s="39">
        <v>14</v>
      </c>
      <c r="DK20" s="39">
        <v>0</v>
      </c>
      <c r="DL20" s="39">
        <v>1</v>
      </c>
      <c r="DM20" s="39">
        <v>0</v>
      </c>
      <c r="DN20" s="39">
        <v>1</v>
      </c>
      <c r="DO20" s="39">
        <v>0</v>
      </c>
      <c r="DP20" s="39">
        <v>0</v>
      </c>
      <c r="DQ20" s="39">
        <v>0</v>
      </c>
      <c r="DR20" s="39">
        <v>0</v>
      </c>
      <c r="DS20" s="39">
        <v>0</v>
      </c>
      <c r="DT20" s="39">
        <v>32</v>
      </c>
      <c r="DU20" s="39">
        <v>30</v>
      </c>
    </row>
    <row r="21" spans="1:125" ht="16" customHeight="1" x14ac:dyDescent="0.2">
      <c r="A21" s="2">
        <v>36</v>
      </c>
      <c r="B21" s="2">
        <v>2</v>
      </c>
      <c r="C21" s="2">
        <v>2</v>
      </c>
      <c r="D21" s="2">
        <v>27</v>
      </c>
      <c r="E21" s="2">
        <v>29</v>
      </c>
      <c r="F21" s="2">
        <v>5</v>
      </c>
      <c r="G21" s="2">
        <v>5</v>
      </c>
      <c r="H21" s="2">
        <v>7</v>
      </c>
      <c r="I21" s="2">
        <v>5</v>
      </c>
      <c r="J21" s="2">
        <f t="shared" si="2"/>
        <v>-2</v>
      </c>
      <c r="K21" s="2">
        <v>5</v>
      </c>
      <c r="L21" s="2">
        <v>5</v>
      </c>
      <c r="M21" s="2">
        <v>54</v>
      </c>
      <c r="N21" s="2">
        <v>44</v>
      </c>
      <c r="O21" s="2">
        <f t="shared" si="3"/>
        <v>-10</v>
      </c>
      <c r="P21" s="2">
        <v>6</v>
      </c>
      <c r="Q21" s="2">
        <v>9</v>
      </c>
      <c r="R21" s="2">
        <f t="shared" si="4"/>
        <v>3</v>
      </c>
      <c r="S21" s="2">
        <v>8</v>
      </c>
      <c r="T21" s="2">
        <v>4</v>
      </c>
      <c r="U21" s="2">
        <f t="shared" si="5"/>
        <v>-4</v>
      </c>
      <c r="V21" s="2">
        <v>39</v>
      </c>
      <c r="W21" s="2">
        <v>31</v>
      </c>
      <c r="X21" s="2">
        <f t="shared" si="6"/>
        <v>-8</v>
      </c>
      <c r="Y21" s="2">
        <v>1</v>
      </c>
      <c r="Z21" s="2">
        <v>0</v>
      </c>
      <c r="AA21" s="2"/>
      <c r="AB21" s="2">
        <v>9</v>
      </c>
      <c r="AC21" s="2">
        <v>25</v>
      </c>
      <c r="AD21" s="2">
        <v>5</v>
      </c>
      <c r="AE21" s="2">
        <v>10</v>
      </c>
      <c r="AF21" s="2">
        <v>4</v>
      </c>
      <c r="AG21" s="2">
        <v>15</v>
      </c>
      <c r="AH21" s="2">
        <v>0</v>
      </c>
      <c r="AI21" s="2">
        <v>0</v>
      </c>
      <c r="AJ21" s="2">
        <v>38</v>
      </c>
      <c r="AK21" s="2">
        <v>38</v>
      </c>
      <c r="AL21" s="2">
        <v>37</v>
      </c>
      <c r="AM21" s="2">
        <v>39</v>
      </c>
      <c r="AN21" s="2">
        <f t="shared" si="10"/>
        <v>2</v>
      </c>
      <c r="AO21" s="2">
        <v>16</v>
      </c>
      <c r="AP21" s="2">
        <v>19</v>
      </c>
      <c r="AQ21" s="2"/>
      <c r="AR21" s="2">
        <v>15</v>
      </c>
      <c r="AS21" s="2">
        <v>15</v>
      </c>
      <c r="AT21" s="2">
        <v>20</v>
      </c>
      <c r="AU21" s="2">
        <v>20</v>
      </c>
      <c r="AV21" s="2">
        <v>9.61</v>
      </c>
      <c r="AW21" s="2">
        <v>8.66</v>
      </c>
      <c r="AX21" s="2">
        <v>11.35</v>
      </c>
      <c r="AY21" s="2">
        <v>10.02</v>
      </c>
      <c r="AZ21" s="2">
        <f t="shared" si="7"/>
        <v>-1.33</v>
      </c>
      <c r="BA21" s="2">
        <v>6.71</v>
      </c>
      <c r="BB21" s="2">
        <v>5.62</v>
      </c>
      <c r="BC21">
        <f t="shared" si="0"/>
        <v>1.7400000000000002</v>
      </c>
      <c r="BD21">
        <f t="shared" si="1"/>
        <v>1.3599999999999994</v>
      </c>
      <c r="BE21" s="2">
        <f t="shared" si="8"/>
        <v>-0.38000000000000078</v>
      </c>
      <c r="BF21" s="2">
        <v>16</v>
      </c>
      <c r="BG21" s="2">
        <v>18</v>
      </c>
      <c r="BH21" s="2">
        <v>0</v>
      </c>
      <c r="BI21" s="2">
        <v>0</v>
      </c>
      <c r="BJ21" s="2">
        <v>8</v>
      </c>
      <c r="BK21" s="2">
        <v>6</v>
      </c>
      <c r="BL21" s="2">
        <v>3</v>
      </c>
      <c r="BM21" s="2">
        <v>1</v>
      </c>
      <c r="BN21" s="2">
        <f t="shared" si="9"/>
        <v>-2</v>
      </c>
      <c r="BO21" s="2">
        <v>1</v>
      </c>
      <c r="BP21" s="2">
        <v>1</v>
      </c>
      <c r="BQ21" s="2">
        <v>0</v>
      </c>
      <c r="BR21" s="2">
        <v>0</v>
      </c>
      <c r="BS21" s="2">
        <v>3</v>
      </c>
      <c r="BT21" s="2">
        <v>7</v>
      </c>
      <c r="BU21" s="2">
        <v>0</v>
      </c>
      <c r="BV21" s="2">
        <v>0</v>
      </c>
      <c r="BW21" s="2">
        <v>1</v>
      </c>
      <c r="BX21" s="2">
        <v>3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2">
        <v>84.05</v>
      </c>
      <c r="CR21" s="2">
        <v>80.3</v>
      </c>
      <c r="CS21" s="2">
        <v>78.44</v>
      </c>
      <c r="CT21" s="2">
        <v>76.599999999999994</v>
      </c>
      <c r="CU21" s="2">
        <f t="shared" si="13"/>
        <v>-1.8400000000000034</v>
      </c>
      <c r="CV21" s="5">
        <v>1289.42</v>
      </c>
      <c r="CW21" s="5">
        <v>987.04</v>
      </c>
      <c r="CX21" s="5">
        <v>986.17</v>
      </c>
      <c r="CY21" s="5">
        <v>820.17</v>
      </c>
      <c r="CZ21" s="5">
        <f t="shared" si="15"/>
        <v>-166</v>
      </c>
      <c r="DA21" s="5">
        <v>1083.75</v>
      </c>
      <c r="DB21" s="5">
        <v>976.5</v>
      </c>
      <c r="DC21" s="2">
        <v>0</v>
      </c>
      <c r="DD21" s="2">
        <v>0</v>
      </c>
      <c r="DE21" s="11">
        <v>1055.7916666666667</v>
      </c>
      <c r="DF21" s="11">
        <v>846.61538461538464</v>
      </c>
      <c r="DG21" s="2">
        <v>372.48</v>
      </c>
      <c r="DH21" s="2">
        <v>381.3</v>
      </c>
      <c r="DI21" s="2">
        <v>14</v>
      </c>
      <c r="DJ21" s="2">
        <v>15</v>
      </c>
      <c r="DK21" s="2">
        <v>0</v>
      </c>
      <c r="DL21" s="2">
        <v>0</v>
      </c>
      <c r="DM21" s="2">
        <v>1</v>
      </c>
      <c r="DN21" s="2">
        <v>1</v>
      </c>
      <c r="DO21" s="2">
        <v>1</v>
      </c>
      <c r="DP21" s="2">
        <v>0</v>
      </c>
      <c r="DQ21" s="2">
        <v>0</v>
      </c>
      <c r="DR21" s="2">
        <v>0</v>
      </c>
      <c r="DS21" s="2">
        <v>0</v>
      </c>
      <c r="DT21" s="2">
        <v>35</v>
      </c>
      <c r="DU21" s="2">
        <v>34</v>
      </c>
    </row>
    <row r="22" spans="1:125" ht="16" customHeight="1" x14ac:dyDescent="0.2">
      <c r="A22" s="2">
        <v>37</v>
      </c>
      <c r="B22" s="2">
        <v>2</v>
      </c>
      <c r="C22" s="2">
        <v>2</v>
      </c>
      <c r="D22" s="2">
        <v>28</v>
      </c>
      <c r="E22" s="2">
        <v>29</v>
      </c>
      <c r="F22" s="2">
        <v>5</v>
      </c>
      <c r="G22" s="2">
        <v>4</v>
      </c>
      <c r="H22" s="2">
        <v>8</v>
      </c>
      <c r="I22" s="2">
        <v>6</v>
      </c>
      <c r="J22" s="2">
        <f t="shared" si="2"/>
        <v>-2</v>
      </c>
      <c r="K22" s="2">
        <v>10</v>
      </c>
      <c r="L22" s="2">
        <v>8</v>
      </c>
      <c r="M22" s="2">
        <v>58</v>
      </c>
      <c r="N22" s="2">
        <v>46</v>
      </c>
      <c r="O22" s="2">
        <f t="shared" si="3"/>
        <v>-12</v>
      </c>
      <c r="P22" s="2">
        <v>16</v>
      </c>
      <c r="Q22" s="2">
        <v>14</v>
      </c>
      <c r="R22" s="2">
        <f t="shared" si="4"/>
        <v>-2</v>
      </c>
      <c r="S22" s="2">
        <v>12</v>
      </c>
      <c r="T22" s="2">
        <v>8</v>
      </c>
      <c r="U22" s="2">
        <f t="shared" si="5"/>
        <v>-4</v>
      </c>
      <c r="V22" s="2">
        <v>26</v>
      </c>
      <c r="W22" s="2">
        <v>20</v>
      </c>
      <c r="X22" s="2">
        <f t="shared" si="6"/>
        <v>-6</v>
      </c>
      <c r="Y22" s="2">
        <v>4</v>
      </c>
      <c r="Z22" s="2">
        <v>4</v>
      </c>
      <c r="AA22" s="2"/>
      <c r="AB22" s="2">
        <v>22</v>
      </c>
      <c r="AC22" s="2">
        <v>31</v>
      </c>
      <c r="AD22" s="2">
        <v>13</v>
      </c>
      <c r="AE22" s="2">
        <v>13</v>
      </c>
      <c r="AF22" s="2">
        <v>9</v>
      </c>
      <c r="AG22" s="2">
        <v>16</v>
      </c>
      <c r="AH22" s="2">
        <v>0</v>
      </c>
      <c r="AI22" s="2">
        <v>2</v>
      </c>
      <c r="AJ22" s="2">
        <v>34</v>
      </c>
      <c r="AK22" s="2">
        <v>30</v>
      </c>
      <c r="AL22" s="2">
        <v>40</v>
      </c>
      <c r="AM22" s="2">
        <v>39</v>
      </c>
      <c r="AN22" s="2">
        <f t="shared" si="10"/>
        <v>-1</v>
      </c>
      <c r="AO22" s="2">
        <v>16</v>
      </c>
      <c r="AP22" s="2">
        <v>16</v>
      </c>
      <c r="AQ22" s="2"/>
      <c r="AR22" s="2">
        <v>20</v>
      </c>
      <c r="AS22" s="2">
        <v>20</v>
      </c>
      <c r="AT22" s="2">
        <v>20</v>
      </c>
      <c r="AU22" s="2">
        <v>20</v>
      </c>
      <c r="AV22" s="2">
        <v>9.27</v>
      </c>
      <c r="AW22" s="2">
        <v>8.15</v>
      </c>
      <c r="AX22" s="2">
        <v>9.66</v>
      </c>
      <c r="AY22" s="2">
        <v>8.5299999999999994</v>
      </c>
      <c r="AZ22" s="2">
        <f t="shared" si="7"/>
        <v>-1.1300000000000008</v>
      </c>
      <c r="BA22" s="2">
        <v>6.2</v>
      </c>
      <c r="BB22" s="2">
        <v>6.14</v>
      </c>
      <c r="BC22">
        <f t="shared" si="0"/>
        <v>0.39000000000000057</v>
      </c>
      <c r="BD22">
        <f t="shared" si="1"/>
        <v>0.37999999999999901</v>
      </c>
      <c r="BE22" s="2">
        <f t="shared" si="8"/>
        <v>-1.0000000000001563E-2</v>
      </c>
      <c r="BF22" s="2">
        <v>16</v>
      </c>
      <c r="BG22" s="2">
        <v>15</v>
      </c>
      <c r="BH22" s="2">
        <v>2</v>
      </c>
      <c r="BI22" s="2">
        <v>1</v>
      </c>
      <c r="BJ22" s="2">
        <v>3</v>
      </c>
      <c r="BK22" s="2">
        <v>2</v>
      </c>
      <c r="BL22" s="2">
        <v>3</v>
      </c>
      <c r="BM22" s="2">
        <v>3</v>
      </c>
      <c r="BN22" s="2">
        <f t="shared" si="9"/>
        <v>0</v>
      </c>
      <c r="BO22" s="2">
        <v>2</v>
      </c>
      <c r="BP22" s="2">
        <v>1</v>
      </c>
      <c r="BQ22" s="2">
        <v>0</v>
      </c>
      <c r="BR22" s="2">
        <v>0</v>
      </c>
      <c r="BS22" s="2">
        <v>3</v>
      </c>
      <c r="BT22" s="2">
        <v>3</v>
      </c>
      <c r="BU22" s="2">
        <v>1</v>
      </c>
      <c r="BV22" s="2">
        <v>2</v>
      </c>
      <c r="BW22" s="2">
        <v>2</v>
      </c>
      <c r="BX22" s="2">
        <v>3</v>
      </c>
      <c r="BY22" s="2">
        <v>1</v>
      </c>
      <c r="BZ22" s="2">
        <v>1</v>
      </c>
      <c r="CA22" s="2">
        <v>1</v>
      </c>
      <c r="CB22" s="2">
        <v>1</v>
      </c>
      <c r="CC22" s="2">
        <v>0</v>
      </c>
      <c r="CD22" s="2">
        <v>0</v>
      </c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2">
        <v>70</v>
      </c>
      <c r="CR22" s="3"/>
      <c r="CS22" s="2">
        <v>70</v>
      </c>
      <c r="CT22" s="3"/>
      <c r="CU22" s="3"/>
      <c r="CV22" s="5">
        <v>1300.21</v>
      </c>
      <c r="CW22" s="5">
        <v>1095.68</v>
      </c>
      <c r="CX22" s="5">
        <v>949.38</v>
      </c>
      <c r="CY22" s="5">
        <v>772.31</v>
      </c>
      <c r="CZ22" s="5">
        <f t="shared" si="15"/>
        <v>-177.07000000000005</v>
      </c>
      <c r="DA22" s="5">
        <v>974.85</v>
      </c>
      <c r="DB22" s="5">
        <v>942.67</v>
      </c>
      <c r="DC22" s="2">
        <v>0</v>
      </c>
      <c r="DD22" s="2">
        <v>1</v>
      </c>
      <c r="DE22" s="11">
        <v>1098.7083333333333</v>
      </c>
      <c r="DF22" s="11">
        <v>1356.9130434782608</v>
      </c>
      <c r="DG22" s="2">
        <v>423.65</v>
      </c>
      <c r="DH22" s="2">
        <v>396.82</v>
      </c>
      <c r="DI22" s="2">
        <v>14</v>
      </c>
      <c r="DJ22" s="2">
        <v>15</v>
      </c>
      <c r="DK22" s="2">
        <v>1</v>
      </c>
      <c r="DL22" s="2">
        <v>1</v>
      </c>
      <c r="DM22" s="2">
        <v>0</v>
      </c>
      <c r="DN22" s="2">
        <v>0</v>
      </c>
      <c r="DO22" s="2">
        <v>1</v>
      </c>
      <c r="DP22" s="2">
        <v>0</v>
      </c>
      <c r="DQ22" s="2">
        <v>0</v>
      </c>
      <c r="DR22" s="2">
        <v>0</v>
      </c>
      <c r="DS22" s="2">
        <v>0</v>
      </c>
      <c r="DT22" s="2">
        <v>33</v>
      </c>
      <c r="DU22" s="2">
        <v>31</v>
      </c>
    </row>
    <row r="23" spans="1:125" ht="16" customHeight="1" x14ac:dyDescent="0.2">
      <c r="A23" s="2">
        <v>38</v>
      </c>
      <c r="B23" s="2">
        <v>2</v>
      </c>
      <c r="C23" s="2">
        <v>3</v>
      </c>
      <c r="D23" s="2">
        <v>27</v>
      </c>
      <c r="E23" s="2">
        <v>27</v>
      </c>
      <c r="F23" s="2">
        <v>4</v>
      </c>
      <c r="G23" s="2">
        <v>4</v>
      </c>
      <c r="H23" s="2">
        <v>12</v>
      </c>
      <c r="I23" s="2">
        <v>8</v>
      </c>
      <c r="J23" s="2">
        <f t="shared" si="2"/>
        <v>-4</v>
      </c>
      <c r="K23" s="2">
        <v>26</v>
      </c>
      <c r="L23" s="2">
        <v>7</v>
      </c>
      <c r="M23" s="2">
        <v>64</v>
      </c>
      <c r="N23" s="2">
        <v>44</v>
      </c>
      <c r="O23" s="2">
        <f t="shared" si="3"/>
        <v>-20</v>
      </c>
      <c r="P23" s="2">
        <v>15</v>
      </c>
      <c r="Q23" s="2">
        <v>11</v>
      </c>
      <c r="R23" s="2">
        <f t="shared" si="4"/>
        <v>-4</v>
      </c>
      <c r="S23" s="2">
        <v>9</v>
      </c>
      <c r="T23" s="2">
        <v>5</v>
      </c>
      <c r="U23" s="2">
        <f t="shared" si="5"/>
        <v>-4</v>
      </c>
      <c r="V23" s="2">
        <v>34</v>
      </c>
      <c r="W23" s="2">
        <v>27</v>
      </c>
      <c r="X23" s="2">
        <f t="shared" si="6"/>
        <v>-7</v>
      </c>
      <c r="Y23" s="2">
        <v>6</v>
      </c>
      <c r="Z23" s="2">
        <v>1</v>
      </c>
      <c r="AA23" s="2"/>
      <c r="AB23" s="2">
        <v>49</v>
      </c>
      <c r="AC23" s="2">
        <v>9</v>
      </c>
      <c r="AD23" s="2">
        <v>23</v>
      </c>
      <c r="AE23" s="2">
        <v>3</v>
      </c>
      <c r="AF23" s="2">
        <v>24</v>
      </c>
      <c r="AG23" s="2">
        <v>6</v>
      </c>
      <c r="AH23" s="2">
        <v>2</v>
      </c>
      <c r="AI23" s="2">
        <v>0</v>
      </c>
      <c r="AJ23" s="2">
        <v>28</v>
      </c>
      <c r="AK23" s="2">
        <v>40</v>
      </c>
      <c r="AL23" s="2">
        <v>26</v>
      </c>
      <c r="AM23" s="2">
        <v>36</v>
      </c>
      <c r="AN23" s="2">
        <f t="shared" si="10"/>
        <v>10</v>
      </c>
      <c r="AO23" s="2">
        <v>17</v>
      </c>
      <c r="AP23" s="2">
        <v>20</v>
      </c>
      <c r="AQ23" s="2"/>
      <c r="AR23" s="3"/>
      <c r="AS23" s="2">
        <v>20</v>
      </c>
      <c r="AT23" s="2">
        <v>20</v>
      </c>
      <c r="AU23" s="2">
        <v>20</v>
      </c>
      <c r="AV23" s="2">
        <v>12.82</v>
      </c>
      <c r="AW23" s="2">
        <v>12.7</v>
      </c>
      <c r="AX23" s="2">
        <v>13.91</v>
      </c>
      <c r="AY23" s="2">
        <v>12.3</v>
      </c>
      <c r="AZ23" s="2">
        <f t="shared" si="7"/>
        <v>-1.6099999999999994</v>
      </c>
      <c r="BA23" s="2">
        <v>8.76</v>
      </c>
      <c r="BB23" s="2">
        <v>8.69</v>
      </c>
      <c r="BC23">
        <f t="shared" si="0"/>
        <v>1.0899999999999999</v>
      </c>
      <c r="BD23">
        <f t="shared" si="1"/>
        <v>-0.39999999999999858</v>
      </c>
      <c r="BE23" s="2">
        <f t="shared" si="8"/>
        <v>-1.4899999999999984</v>
      </c>
      <c r="BF23" s="2">
        <v>29</v>
      </c>
      <c r="BG23" s="2">
        <v>13</v>
      </c>
      <c r="BH23" s="2">
        <v>7</v>
      </c>
      <c r="BI23" s="2">
        <v>2</v>
      </c>
      <c r="BJ23" s="2">
        <v>1</v>
      </c>
      <c r="BK23" s="2">
        <v>2</v>
      </c>
      <c r="BL23" s="2">
        <v>6</v>
      </c>
      <c r="BM23" s="2">
        <v>1</v>
      </c>
      <c r="BN23" s="2">
        <f t="shared" si="9"/>
        <v>-5</v>
      </c>
      <c r="BO23" s="2">
        <v>0</v>
      </c>
      <c r="BP23" s="2">
        <v>0</v>
      </c>
      <c r="BQ23" s="2">
        <v>0</v>
      </c>
      <c r="BR23" s="2">
        <v>1</v>
      </c>
      <c r="BS23" s="2">
        <v>6</v>
      </c>
      <c r="BT23" s="2">
        <v>2</v>
      </c>
      <c r="BU23" s="2">
        <v>3</v>
      </c>
      <c r="BV23" s="2">
        <v>0</v>
      </c>
      <c r="BW23" s="2">
        <v>6</v>
      </c>
      <c r="BX23" s="2">
        <v>5</v>
      </c>
      <c r="BY23" s="2">
        <v>7</v>
      </c>
      <c r="BZ23" s="2">
        <v>3</v>
      </c>
      <c r="CA23" s="2">
        <v>4</v>
      </c>
      <c r="CB23" s="2">
        <v>3</v>
      </c>
      <c r="CC23" s="2">
        <v>3</v>
      </c>
      <c r="CD23" s="2">
        <v>0</v>
      </c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2">
        <v>106.64</v>
      </c>
      <c r="CR23" s="2">
        <v>117.4</v>
      </c>
      <c r="CS23" s="2">
        <v>161.4</v>
      </c>
      <c r="CT23" s="2">
        <v>157.6</v>
      </c>
      <c r="CU23" s="2">
        <f t="shared" si="13"/>
        <v>-3.8000000000000114</v>
      </c>
      <c r="CV23" s="5">
        <v>1158.79</v>
      </c>
      <c r="CW23" s="5">
        <v>937.15</v>
      </c>
      <c r="CX23" s="5">
        <v>897.23</v>
      </c>
      <c r="CY23" s="5">
        <v>743</v>
      </c>
      <c r="CZ23" s="5">
        <f t="shared" si="15"/>
        <v>-154.23000000000002</v>
      </c>
      <c r="DA23" s="5">
        <v>1066.77</v>
      </c>
      <c r="DB23" s="5">
        <v>915.42</v>
      </c>
      <c r="DC23" s="2">
        <v>3</v>
      </c>
      <c r="DD23" s="2">
        <v>1</v>
      </c>
      <c r="DE23" s="11">
        <v>1357.52</v>
      </c>
      <c r="DF23" s="11">
        <v>1414.0384615384614</v>
      </c>
      <c r="DG23" s="2">
        <v>423.02</v>
      </c>
      <c r="DH23" s="2">
        <v>412.26</v>
      </c>
      <c r="DI23" s="2">
        <v>15</v>
      </c>
      <c r="DJ23" s="2">
        <v>15</v>
      </c>
      <c r="DK23" s="2">
        <v>1</v>
      </c>
      <c r="DL23" s="2">
        <v>1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/>
      <c r="DT23" s="2">
        <v>29</v>
      </c>
      <c r="DU23" s="2">
        <v>29.5</v>
      </c>
    </row>
    <row r="24" spans="1:125" s="40" customFormat="1" ht="16" customHeight="1" x14ac:dyDescent="0.2">
      <c r="A24" s="39">
        <v>39</v>
      </c>
      <c r="B24" s="39">
        <v>2</v>
      </c>
      <c r="C24" s="39">
        <v>2</v>
      </c>
      <c r="D24" s="39">
        <v>28</v>
      </c>
      <c r="E24" s="39">
        <v>28</v>
      </c>
      <c r="F24" s="39">
        <v>4</v>
      </c>
      <c r="G24" s="39">
        <v>4</v>
      </c>
      <c r="H24" s="39">
        <v>17</v>
      </c>
      <c r="I24" s="39">
        <v>16</v>
      </c>
      <c r="J24" s="39">
        <f t="shared" si="2"/>
        <v>-1</v>
      </c>
      <c r="K24" s="39">
        <v>4</v>
      </c>
      <c r="L24" s="39">
        <v>3</v>
      </c>
      <c r="M24" s="39">
        <v>35</v>
      </c>
      <c r="N24" s="39">
        <v>32</v>
      </c>
      <c r="O24" s="39">
        <f t="shared" si="3"/>
        <v>-3</v>
      </c>
      <c r="P24" s="39">
        <v>11</v>
      </c>
      <c r="Q24" s="39">
        <v>6</v>
      </c>
      <c r="R24" s="39">
        <f t="shared" si="4"/>
        <v>-5</v>
      </c>
      <c r="S24" s="39">
        <v>7</v>
      </c>
      <c r="T24" s="39">
        <v>6</v>
      </c>
      <c r="U24" s="39">
        <f t="shared" si="5"/>
        <v>-1</v>
      </c>
      <c r="V24" s="39">
        <v>17</v>
      </c>
      <c r="W24" s="39">
        <v>20</v>
      </c>
      <c r="X24" s="39">
        <f t="shared" si="6"/>
        <v>3</v>
      </c>
      <c r="Y24" s="39">
        <v>0</v>
      </c>
      <c r="Z24" s="39">
        <v>0</v>
      </c>
      <c r="AA24" s="39"/>
      <c r="AB24" s="39">
        <v>46</v>
      </c>
      <c r="AC24" s="39">
        <v>25</v>
      </c>
      <c r="AD24" s="39">
        <v>17</v>
      </c>
      <c r="AE24" s="39">
        <v>5</v>
      </c>
      <c r="AF24" s="39">
        <v>25</v>
      </c>
      <c r="AG24" s="39">
        <v>17</v>
      </c>
      <c r="AH24" s="39">
        <v>4</v>
      </c>
      <c r="AI24" s="39">
        <v>3</v>
      </c>
      <c r="AJ24" s="39">
        <v>28</v>
      </c>
      <c r="AK24" s="39">
        <v>29</v>
      </c>
      <c r="AL24" s="39">
        <v>40</v>
      </c>
      <c r="AM24" s="39">
        <v>40</v>
      </c>
      <c r="AN24" s="2">
        <f t="shared" si="10"/>
        <v>0</v>
      </c>
      <c r="AO24" s="39">
        <v>19</v>
      </c>
      <c r="AP24" s="39">
        <v>14</v>
      </c>
      <c r="AQ24" s="39"/>
      <c r="AR24" s="39">
        <v>20</v>
      </c>
      <c r="AS24" s="39">
        <v>20</v>
      </c>
      <c r="AT24" s="39">
        <v>17</v>
      </c>
      <c r="AU24" s="39">
        <v>18</v>
      </c>
      <c r="AV24" s="39">
        <v>8.59</v>
      </c>
      <c r="AW24" s="39">
        <v>8.3000000000000007</v>
      </c>
      <c r="AX24" s="39">
        <v>9.2799999999999994</v>
      </c>
      <c r="AY24" s="39">
        <v>8.64</v>
      </c>
      <c r="AZ24" s="39">
        <f t="shared" si="7"/>
        <v>-0.63999999999999879</v>
      </c>
      <c r="BA24" s="39">
        <v>5.24</v>
      </c>
      <c r="BB24" s="39">
        <v>4.9800000000000004</v>
      </c>
      <c r="BC24" s="40">
        <f t="shared" si="0"/>
        <v>0.6899999999999995</v>
      </c>
      <c r="BD24" s="40">
        <f t="shared" si="1"/>
        <v>0.33999999999999986</v>
      </c>
      <c r="BE24" s="39">
        <f t="shared" si="8"/>
        <v>-0.34999999999999964</v>
      </c>
      <c r="BF24" s="39">
        <v>32</v>
      </c>
      <c r="BG24" s="39">
        <v>18</v>
      </c>
      <c r="BH24" s="39">
        <v>4</v>
      </c>
      <c r="BI24" s="39">
        <v>2</v>
      </c>
      <c r="BJ24" s="39">
        <v>6</v>
      </c>
      <c r="BK24" s="39">
        <v>2</v>
      </c>
      <c r="BL24" s="39">
        <v>12</v>
      </c>
      <c r="BM24" s="39">
        <v>7</v>
      </c>
      <c r="BN24" s="39">
        <f t="shared" si="9"/>
        <v>-5</v>
      </c>
      <c r="BO24" s="39">
        <v>3</v>
      </c>
      <c r="BP24" s="39">
        <v>2</v>
      </c>
      <c r="BQ24" s="39">
        <v>0</v>
      </c>
      <c r="BR24" s="39">
        <v>0</v>
      </c>
      <c r="BS24" s="39">
        <v>4</v>
      </c>
      <c r="BT24" s="39">
        <v>3</v>
      </c>
      <c r="BU24" s="39">
        <v>2</v>
      </c>
      <c r="BV24" s="39">
        <v>2</v>
      </c>
      <c r="BW24" s="39">
        <v>1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39">
        <v>0</v>
      </c>
      <c r="CD24" s="39">
        <v>0</v>
      </c>
      <c r="CQ24" s="39">
        <v>101.9</v>
      </c>
      <c r="CR24" s="39">
        <v>111</v>
      </c>
      <c r="CS24" s="39">
        <v>87.7</v>
      </c>
      <c r="CT24" s="39">
        <v>93</v>
      </c>
      <c r="CU24" s="2">
        <f t="shared" si="13"/>
        <v>5.2999999999999972</v>
      </c>
      <c r="CV24" s="42">
        <v>1040.46</v>
      </c>
      <c r="CW24" s="42">
        <v>910.36</v>
      </c>
      <c r="CX24" s="42">
        <v>944.08</v>
      </c>
      <c r="CY24" s="42">
        <v>817.42</v>
      </c>
      <c r="CZ24" s="5">
        <f t="shared" si="15"/>
        <v>-126.66000000000008</v>
      </c>
      <c r="DA24" s="42">
        <v>850.08</v>
      </c>
      <c r="DB24" s="42">
        <v>792.46</v>
      </c>
      <c r="DC24" s="39">
        <v>1</v>
      </c>
      <c r="DD24" s="39">
        <v>0</v>
      </c>
      <c r="DE24" s="44">
        <v>1138.4782608695652</v>
      </c>
      <c r="DF24" s="44">
        <v>1130.5652173913043</v>
      </c>
      <c r="DG24" s="39">
        <v>380.66</v>
      </c>
      <c r="DH24" s="39">
        <v>419.56</v>
      </c>
      <c r="DI24" s="39">
        <v>14</v>
      </c>
      <c r="DJ24" s="39">
        <v>16</v>
      </c>
      <c r="DK24" s="39">
        <v>2</v>
      </c>
      <c r="DL24" s="39"/>
      <c r="DM24" s="39">
        <v>0</v>
      </c>
      <c r="DN24" s="39"/>
      <c r="DO24" s="39">
        <v>0</v>
      </c>
      <c r="DP24" s="39"/>
      <c r="DQ24" s="39">
        <v>0</v>
      </c>
      <c r="DR24" s="39"/>
      <c r="DS24" s="39"/>
      <c r="DT24" s="39">
        <v>32</v>
      </c>
      <c r="DU24" s="39">
        <v>34</v>
      </c>
    </row>
    <row r="25" spans="1:125" ht="16" customHeight="1" x14ac:dyDescent="0.2">
      <c r="A25" s="2">
        <v>40</v>
      </c>
      <c r="B25" s="2">
        <v>2</v>
      </c>
      <c r="C25" s="2">
        <v>2</v>
      </c>
      <c r="D25" s="2">
        <v>27</v>
      </c>
      <c r="E25" s="3"/>
      <c r="F25" s="2">
        <v>5</v>
      </c>
      <c r="G25" s="3"/>
      <c r="H25" s="2">
        <v>25</v>
      </c>
      <c r="I25" s="2">
        <v>13</v>
      </c>
      <c r="J25" s="2">
        <f t="shared" si="2"/>
        <v>-12</v>
      </c>
      <c r="K25" s="2">
        <v>34</v>
      </c>
      <c r="L25" s="2">
        <v>26</v>
      </c>
      <c r="M25" s="2">
        <v>61</v>
      </c>
      <c r="N25" s="2">
        <v>51</v>
      </c>
      <c r="O25" s="2">
        <f t="shared" si="3"/>
        <v>-10</v>
      </c>
      <c r="P25" s="2">
        <v>19</v>
      </c>
      <c r="Q25" s="2">
        <v>15</v>
      </c>
      <c r="R25" s="2">
        <f t="shared" si="4"/>
        <v>-4</v>
      </c>
      <c r="S25" s="2">
        <v>11</v>
      </c>
      <c r="T25" s="2">
        <v>15</v>
      </c>
      <c r="U25" s="2">
        <f t="shared" si="5"/>
        <v>4</v>
      </c>
      <c r="V25" s="2">
        <v>26</v>
      </c>
      <c r="W25" s="2">
        <v>18</v>
      </c>
      <c r="X25" s="2">
        <f t="shared" si="6"/>
        <v>-8</v>
      </c>
      <c r="Y25" s="2">
        <v>5</v>
      </c>
      <c r="Z25" s="2">
        <v>3</v>
      </c>
      <c r="AA25" s="2"/>
      <c r="AB25" s="2">
        <v>53</v>
      </c>
      <c r="AC25" s="3"/>
      <c r="AD25" s="2">
        <v>26</v>
      </c>
      <c r="AE25" s="1"/>
      <c r="AF25" s="2">
        <v>23</v>
      </c>
      <c r="AG25" s="2">
        <v>0</v>
      </c>
      <c r="AH25" s="2">
        <v>4</v>
      </c>
      <c r="AI25" s="2">
        <v>4</v>
      </c>
      <c r="AJ25" s="2">
        <v>23</v>
      </c>
      <c r="AK25" s="2">
        <v>21</v>
      </c>
      <c r="AL25" s="2">
        <v>37</v>
      </c>
      <c r="AM25" s="2">
        <v>37</v>
      </c>
      <c r="AN25" s="2">
        <f t="shared" si="10"/>
        <v>0</v>
      </c>
      <c r="AO25" s="2">
        <v>16</v>
      </c>
      <c r="AP25" s="2">
        <v>12</v>
      </c>
      <c r="AQ25" s="2"/>
      <c r="AR25" s="2">
        <v>20</v>
      </c>
      <c r="AS25" s="2">
        <v>20</v>
      </c>
      <c r="AT25" s="2">
        <v>15</v>
      </c>
      <c r="AU25" s="2">
        <v>15</v>
      </c>
      <c r="AV25" s="2">
        <v>12.03</v>
      </c>
      <c r="AW25" s="2">
        <v>12.06</v>
      </c>
      <c r="AX25" s="2">
        <v>13.39</v>
      </c>
      <c r="AY25" s="2">
        <v>12.78</v>
      </c>
      <c r="AZ25" s="2">
        <f t="shared" si="7"/>
        <v>-0.61000000000000121</v>
      </c>
      <c r="BA25" s="2">
        <v>9.84</v>
      </c>
      <c r="BB25" s="2">
        <v>9.1300000000000008</v>
      </c>
      <c r="BC25">
        <f t="shared" si="0"/>
        <v>1.3600000000000012</v>
      </c>
      <c r="BD25">
        <f t="shared" si="1"/>
        <v>0.71999999999999886</v>
      </c>
      <c r="BE25" s="2">
        <f t="shared" si="8"/>
        <v>-0.64000000000000234</v>
      </c>
      <c r="BF25" s="2">
        <v>40</v>
      </c>
      <c r="BG25" s="2">
        <v>55</v>
      </c>
      <c r="BH25" s="2">
        <v>7</v>
      </c>
      <c r="BI25" s="2">
        <v>15</v>
      </c>
      <c r="BJ25" s="2">
        <v>5</v>
      </c>
      <c r="BK25" s="2">
        <v>5</v>
      </c>
      <c r="BL25" s="2">
        <v>11</v>
      </c>
      <c r="BM25" s="2">
        <v>13</v>
      </c>
      <c r="BN25" s="2">
        <f t="shared" si="9"/>
        <v>2</v>
      </c>
      <c r="BO25" s="2">
        <v>5</v>
      </c>
      <c r="BP25" s="2">
        <v>7</v>
      </c>
      <c r="BQ25" s="2">
        <v>0</v>
      </c>
      <c r="BR25" s="2">
        <v>0</v>
      </c>
      <c r="BS25" s="2">
        <v>5</v>
      </c>
      <c r="BT25" s="2">
        <v>7</v>
      </c>
      <c r="BU25" s="2">
        <v>3</v>
      </c>
      <c r="BV25" s="2">
        <v>3</v>
      </c>
      <c r="BW25" s="2">
        <v>4</v>
      </c>
      <c r="BX25" s="2">
        <v>5</v>
      </c>
      <c r="BY25" s="2">
        <v>6</v>
      </c>
      <c r="BZ25" s="2">
        <v>8</v>
      </c>
      <c r="CA25" s="2">
        <v>1</v>
      </c>
      <c r="CB25" s="2">
        <v>3</v>
      </c>
      <c r="CC25" s="2">
        <v>5</v>
      </c>
      <c r="CD25" s="2">
        <v>5</v>
      </c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2">
        <v>170</v>
      </c>
      <c r="CR25" s="2">
        <v>112</v>
      </c>
      <c r="CS25" s="2">
        <v>189</v>
      </c>
      <c r="CT25" s="2">
        <v>169</v>
      </c>
      <c r="CU25" s="2">
        <f t="shared" si="13"/>
        <v>-20</v>
      </c>
      <c r="CV25" s="5">
        <v>1529.84</v>
      </c>
      <c r="CW25" s="5">
        <v>1363.46</v>
      </c>
      <c r="CX25" s="5">
        <v>1495.31</v>
      </c>
      <c r="CY25" s="5">
        <v>1211.7</v>
      </c>
      <c r="CZ25" s="5">
        <f>CY25-CX25</f>
        <v>-283.6099999999999</v>
      </c>
      <c r="DA25" s="5">
        <v>1320.92</v>
      </c>
      <c r="DB25" s="5">
        <v>1132.69</v>
      </c>
      <c r="DC25" s="2">
        <v>3</v>
      </c>
      <c r="DD25" s="2">
        <v>3</v>
      </c>
      <c r="DE25" s="13">
        <v>1444.28</v>
      </c>
      <c r="DF25" s="11">
        <v>1377.2692307692307</v>
      </c>
      <c r="DG25" s="2">
        <v>417</v>
      </c>
      <c r="DH25" s="2">
        <v>403.42</v>
      </c>
      <c r="DI25" s="2">
        <v>13</v>
      </c>
      <c r="DJ25" s="3"/>
      <c r="DK25" s="2">
        <v>1</v>
      </c>
      <c r="DL25" s="3"/>
      <c r="DM25" s="2">
        <v>1</v>
      </c>
      <c r="DN25" s="3"/>
      <c r="DO25" s="2">
        <v>1</v>
      </c>
      <c r="DP25" s="3"/>
      <c r="DQ25" s="2">
        <v>0</v>
      </c>
      <c r="DR25" s="3"/>
      <c r="DS25" s="3"/>
      <c r="DT25" s="2">
        <v>26</v>
      </c>
      <c r="DU25" s="3"/>
    </row>
    <row r="26" spans="1:125" ht="16" customHeight="1" x14ac:dyDescent="0.2">
      <c r="A26" s="2">
        <v>41</v>
      </c>
      <c r="B26" s="2">
        <v>3</v>
      </c>
      <c r="C26" s="2">
        <v>3</v>
      </c>
      <c r="D26" s="2">
        <v>26</v>
      </c>
      <c r="E26" s="2">
        <v>27</v>
      </c>
      <c r="F26" s="2">
        <v>4</v>
      </c>
      <c r="G26" s="2">
        <v>3</v>
      </c>
      <c r="H26" s="2">
        <v>20</v>
      </c>
      <c r="I26" s="2">
        <v>20</v>
      </c>
      <c r="J26" s="2">
        <f t="shared" si="2"/>
        <v>0</v>
      </c>
      <c r="K26" s="2">
        <v>14</v>
      </c>
      <c r="L26" s="2">
        <v>9</v>
      </c>
      <c r="M26" s="2">
        <v>84</v>
      </c>
      <c r="N26" s="2">
        <v>66</v>
      </c>
      <c r="O26" s="2">
        <f t="shared" si="3"/>
        <v>-18</v>
      </c>
      <c r="P26" s="2">
        <v>26</v>
      </c>
      <c r="Q26" s="2">
        <v>12</v>
      </c>
      <c r="R26" s="2">
        <f t="shared" si="4"/>
        <v>-14</v>
      </c>
      <c r="S26" s="2">
        <v>6</v>
      </c>
      <c r="T26" s="2">
        <v>6</v>
      </c>
      <c r="U26" s="2">
        <f t="shared" si="5"/>
        <v>0</v>
      </c>
      <c r="V26" s="2">
        <v>52</v>
      </c>
      <c r="W26" s="2">
        <v>48</v>
      </c>
      <c r="X26" s="2">
        <f t="shared" si="6"/>
        <v>-4</v>
      </c>
      <c r="Y26" s="2">
        <v>0</v>
      </c>
      <c r="Z26" s="2">
        <v>0</v>
      </c>
      <c r="AA26" s="2"/>
      <c r="AB26" s="2">
        <v>36</v>
      </c>
      <c r="AC26" s="2">
        <v>17</v>
      </c>
      <c r="AD26" s="2">
        <v>20</v>
      </c>
      <c r="AE26" s="2">
        <v>13</v>
      </c>
      <c r="AF26" s="2">
        <v>13</v>
      </c>
      <c r="AG26" s="2">
        <v>1</v>
      </c>
      <c r="AH26" s="2">
        <v>3</v>
      </c>
      <c r="AI26" s="2">
        <v>3</v>
      </c>
      <c r="AJ26" s="2">
        <v>21</v>
      </c>
      <c r="AK26" s="2">
        <v>20</v>
      </c>
      <c r="AL26" s="2">
        <v>26</v>
      </c>
      <c r="AM26" s="2">
        <v>24</v>
      </c>
      <c r="AN26" s="2">
        <f t="shared" si="10"/>
        <v>-2</v>
      </c>
      <c r="AO26" s="2">
        <v>13</v>
      </c>
      <c r="AP26" s="2">
        <v>19</v>
      </c>
      <c r="AQ26" s="2"/>
      <c r="AR26" s="2">
        <v>20</v>
      </c>
      <c r="AS26" s="2">
        <v>18</v>
      </c>
      <c r="AT26" s="2">
        <v>15</v>
      </c>
      <c r="AU26" s="2">
        <v>16</v>
      </c>
      <c r="AV26" s="2">
        <v>13.91</v>
      </c>
      <c r="AW26" s="2">
        <v>12.95</v>
      </c>
      <c r="AX26" s="2">
        <v>12.79</v>
      </c>
      <c r="AY26" s="2">
        <v>13.02</v>
      </c>
      <c r="AZ26" s="2">
        <f t="shared" si="7"/>
        <v>0.23000000000000043</v>
      </c>
      <c r="BA26" s="2">
        <v>8.0299999999999994</v>
      </c>
      <c r="BB26" s="2">
        <v>8.3699999999999992</v>
      </c>
      <c r="BC26">
        <f t="shared" si="0"/>
        <v>-1.120000000000001</v>
      </c>
      <c r="BD26">
        <f t="shared" si="1"/>
        <v>7.0000000000000284E-2</v>
      </c>
      <c r="BE26" s="2">
        <f t="shared" si="8"/>
        <v>1.1900000000000013</v>
      </c>
      <c r="BF26" s="2">
        <v>37</v>
      </c>
      <c r="BG26" s="2">
        <v>37</v>
      </c>
      <c r="BH26" s="2">
        <v>10</v>
      </c>
      <c r="BI26" s="2">
        <v>6</v>
      </c>
      <c r="BJ26" s="2">
        <v>2</v>
      </c>
      <c r="BK26" s="2">
        <v>2</v>
      </c>
      <c r="BL26" s="2">
        <v>12</v>
      </c>
      <c r="BM26" s="2">
        <v>16</v>
      </c>
      <c r="BN26" s="2">
        <f t="shared" si="9"/>
        <v>4</v>
      </c>
      <c r="BO26" s="2">
        <v>8</v>
      </c>
      <c r="BP26" s="2">
        <v>8</v>
      </c>
      <c r="BQ26" s="2">
        <v>0</v>
      </c>
      <c r="BR26" s="2">
        <v>3</v>
      </c>
      <c r="BS26" s="2">
        <v>2</v>
      </c>
      <c r="BT26" s="2">
        <v>1</v>
      </c>
      <c r="BU26" s="2">
        <v>0</v>
      </c>
      <c r="BV26" s="2">
        <v>0</v>
      </c>
      <c r="BW26" s="2">
        <v>3</v>
      </c>
      <c r="BX26" s="2">
        <v>1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2">
        <v>166.2</v>
      </c>
      <c r="CR26" s="2">
        <v>60</v>
      </c>
      <c r="CS26" s="2">
        <v>205</v>
      </c>
      <c r="CT26" s="2">
        <v>62</v>
      </c>
      <c r="CU26" s="2">
        <f t="shared" si="13"/>
        <v>-143</v>
      </c>
      <c r="CV26" s="5">
        <v>1688.92</v>
      </c>
      <c r="CW26" s="10"/>
      <c r="CX26" s="5">
        <v>1222.33</v>
      </c>
      <c r="CY26" s="10"/>
      <c r="CZ26" s="10"/>
      <c r="DA26" s="5">
        <v>1115.31</v>
      </c>
      <c r="DB26" s="10"/>
      <c r="DC26" s="2">
        <v>0</v>
      </c>
      <c r="DD26" s="10"/>
      <c r="DE26" s="11">
        <v>1202.2</v>
      </c>
      <c r="DF26" s="14"/>
      <c r="DG26" s="2">
        <v>428.18</v>
      </c>
      <c r="DH26" s="2">
        <v>430.1395</v>
      </c>
      <c r="DI26" s="2">
        <v>15</v>
      </c>
      <c r="DJ26" s="2">
        <v>11</v>
      </c>
      <c r="DK26" s="2">
        <v>1</v>
      </c>
      <c r="DL26" s="2">
        <v>4</v>
      </c>
      <c r="DM26" s="2">
        <v>0</v>
      </c>
      <c r="DN26" s="2">
        <v>1</v>
      </c>
      <c r="DO26" s="2">
        <v>0</v>
      </c>
      <c r="DP26" s="2">
        <v>0</v>
      </c>
      <c r="DQ26" s="2">
        <v>0</v>
      </c>
      <c r="DR26" s="2">
        <v>0</v>
      </c>
      <c r="DS26" s="2"/>
      <c r="DT26" s="2">
        <v>27</v>
      </c>
      <c r="DU26" s="2">
        <v>12</v>
      </c>
    </row>
    <row r="27" spans="1:125" ht="16" customHeight="1" x14ac:dyDescent="0.2">
      <c r="A27" s="2">
        <v>44</v>
      </c>
      <c r="B27" s="2">
        <v>3</v>
      </c>
      <c r="C27" s="2">
        <v>3</v>
      </c>
      <c r="D27" s="58">
        <v>22</v>
      </c>
      <c r="E27" s="58">
        <v>22</v>
      </c>
      <c r="F27" s="2">
        <v>5</v>
      </c>
      <c r="G27" s="2">
        <v>4</v>
      </c>
      <c r="H27" s="2">
        <v>1</v>
      </c>
      <c r="I27" s="2">
        <v>3</v>
      </c>
      <c r="J27" s="2">
        <f t="shared" si="2"/>
        <v>2</v>
      </c>
      <c r="K27" s="2">
        <v>9</v>
      </c>
      <c r="L27" s="2">
        <v>5</v>
      </c>
      <c r="M27" s="2">
        <v>95</v>
      </c>
      <c r="N27" s="2">
        <v>95</v>
      </c>
      <c r="O27" s="2">
        <f t="shared" si="3"/>
        <v>0</v>
      </c>
      <c r="P27" s="2">
        <v>10</v>
      </c>
      <c r="Q27" s="2">
        <v>13</v>
      </c>
      <c r="R27" s="2">
        <f t="shared" si="4"/>
        <v>3</v>
      </c>
      <c r="S27" s="2">
        <v>17</v>
      </c>
      <c r="T27" s="2">
        <v>26</v>
      </c>
      <c r="U27" s="2">
        <f t="shared" si="5"/>
        <v>9</v>
      </c>
      <c r="V27" s="2">
        <v>64</v>
      </c>
      <c r="W27" s="2">
        <v>56</v>
      </c>
      <c r="X27" s="2">
        <f t="shared" si="6"/>
        <v>-8</v>
      </c>
      <c r="Y27" s="2">
        <v>4</v>
      </c>
      <c r="Z27" s="2">
        <v>0</v>
      </c>
      <c r="AA27" s="2"/>
      <c r="AB27" s="2">
        <v>41</v>
      </c>
      <c r="AC27" s="2">
        <v>30</v>
      </c>
      <c r="AD27" s="2">
        <v>26</v>
      </c>
      <c r="AE27" s="2">
        <v>29</v>
      </c>
      <c r="AF27" s="2">
        <v>12</v>
      </c>
      <c r="AG27" s="2">
        <v>0</v>
      </c>
      <c r="AH27" s="2">
        <v>3</v>
      </c>
      <c r="AI27" s="2">
        <v>1</v>
      </c>
      <c r="AJ27" s="2">
        <v>32</v>
      </c>
      <c r="AK27" s="2">
        <v>28</v>
      </c>
      <c r="AL27" s="2">
        <v>31</v>
      </c>
      <c r="AM27" s="2">
        <v>35</v>
      </c>
      <c r="AN27" s="2">
        <f t="shared" si="10"/>
        <v>4</v>
      </c>
      <c r="AO27" s="2">
        <v>19</v>
      </c>
      <c r="AP27" s="2">
        <v>8</v>
      </c>
      <c r="AQ27" s="2"/>
      <c r="AR27" s="2">
        <v>9</v>
      </c>
      <c r="AS27" s="2">
        <v>8</v>
      </c>
      <c r="AT27" s="2">
        <v>11</v>
      </c>
      <c r="AU27" s="2">
        <v>8</v>
      </c>
      <c r="AV27" s="2">
        <v>20.93</v>
      </c>
      <c r="AW27" s="3"/>
      <c r="AX27" s="2">
        <v>25.38</v>
      </c>
      <c r="AY27" s="3"/>
      <c r="AZ27" s="2"/>
      <c r="BA27" s="2">
        <v>21.04</v>
      </c>
      <c r="BB27" s="3"/>
      <c r="BC27">
        <f t="shared" ref="BC27:BC36" si="16">AX27-AV27</f>
        <v>4.4499999999999993</v>
      </c>
      <c r="BD27" s="1"/>
      <c r="BE27" s="2"/>
      <c r="BF27" s="2">
        <v>57</v>
      </c>
      <c r="BG27" s="2">
        <v>43</v>
      </c>
      <c r="BH27" s="2">
        <v>29</v>
      </c>
      <c r="BI27" s="2">
        <v>26</v>
      </c>
      <c r="BJ27" s="2">
        <v>12</v>
      </c>
      <c r="BK27" s="2">
        <v>9</v>
      </c>
      <c r="BL27" s="2">
        <v>2</v>
      </c>
      <c r="BM27" s="2">
        <v>1</v>
      </c>
      <c r="BN27" s="2">
        <f t="shared" si="9"/>
        <v>-1</v>
      </c>
      <c r="BO27" s="2">
        <v>0</v>
      </c>
      <c r="BP27" s="2">
        <v>0</v>
      </c>
      <c r="BQ27" s="2">
        <v>5</v>
      </c>
      <c r="BR27" s="2">
        <v>1</v>
      </c>
      <c r="BS27" s="2">
        <v>3</v>
      </c>
      <c r="BT27" s="2">
        <v>1</v>
      </c>
      <c r="BU27" s="2">
        <v>3</v>
      </c>
      <c r="BV27" s="2">
        <v>3</v>
      </c>
      <c r="BW27" s="2">
        <v>3</v>
      </c>
      <c r="BX27" s="2">
        <v>2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1"/>
      <c r="CF27" s="2">
        <v>16</v>
      </c>
      <c r="CG27" s="2"/>
      <c r="CH27" s="1"/>
      <c r="CI27" s="3"/>
      <c r="CJ27" s="1"/>
      <c r="CK27" s="2">
        <v>18</v>
      </c>
      <c r="CL27" s="1"/>
      <c r="CM27" s="2">
        <v>1100</v>
      </c>
      <c r="CN27" s="1"/>
      <c r="CO27" s="2"/>
      <c r="CP27" s="2"/>
      <c r="CQ27" s="2">
        <v>283</v>
      </c>
      <c r="CR27" s="2">
        <v>444</v>
      </c>
      <c r="CS27" s="2">
        <v>532</v>
      </c>
      <c r="CT27" s="2">
        <v>315</v>
      </c>
      <c r="CU27" s="2">
        <f t="shared" si="13"/>
        <v>-217</v>
      </c>
      <c r="CV27" s="7"/>
      <c r="CW27" s="3"/>
      <c r="CX27" s="7"/>
      <c r="CY27" s="3"/>
      <c r="CZ27" s="3"/>
      <c r="DA27" s="8"/>
      <c r="DB27" s="3"/>
      <c r="DC27" s="7"/>
      <c r="DD27" s="3"/>
      <c r="DE27" s="11">
        <v>2534</v>
      </c>
      <c r="DF27" s="14"/>
      <c r="DG27" s="6"/>
      <c r="DH27" s="3"/>
      <c r="DI27" s="2">
        <v>8</v>
      </c>
      <c r="DJ27" s="2">
        <v>6</v>
      </c>
      <c r="DK27" s="2">
        <v>6</v>
      </c>
      <c r="DL27" s="2">
        <v>4</v>
      </c>
      <c r="DM27" s="2">
        <v>1</v>
      </c>
      <c r="DN27" s="2">
        <v>5</v>
      </c>
      <c r="DO27" s="2">
        <v>1</v>
      </c>
      <c r="DP27" s="2">
        <v>1</v>
      </c>
      <c r="DQ27" s="2">
        <v>0</v>
      </c>
      <c r="DR27" s="2">
        <v>0</v>
      </c>
      <c r="DS27" s="2"/>
      <c r="DT27" s="3"/>
      <c r="DU27" s="1"/>
    </row>
    <row r="28" spans="1:125" ht="16" customHeight="1" x14ac:dyDescent="0.2">
      <c r="A28" s="2">
        <v>45</v>
      </c>
      <c r="B28" s="2">
        <v>2</v>
      </c>
      <c r="C28" s="2">
        <v>2</v>
      </c>
      <c r="D28" s="2">
        <v>24</v>
      </c>
      <c r="E28" s="2">
        <v>28</v>
      </c>
      <c r="F28" s="2">
        <v>4</v>
      </c>
      <c r="G28" s="2">
        <v>5</v>
      </c>
      <c r="H28" s="2">
        <v>19</v>
      </c>
      <c r="I28" s="2">
        <v>9</v>
      </c>
      <c r="J28" s="2">
        <f t="shared" si="2"/>
        <v>-10</v>
      </c>
      <c r="K28" s="2">
        <v>25</v>
      </c>
      <c r="L28" s="2">
        <v>22</v>
      </c>
      <c r="M28" s="2">
        <v>73</v>
      </c>
      <c r="N28" s="2">
        <v>65</v>
      </c>
      <c r="O28" s="2">
        <f t="shared" si="3"/>
        <v>-8</v>
      </c>
      <c r="P28" s="2">
        <v>28</v>
      </c>
      <c r="Q28" s="2">
        <v>23</v>
      </c>
      <c r="R28" s="2">
        <f t="shared" si="4"/>
        <v>-5</v>
      </c>
      <c r="S28" s="2">
        <v>14</v>
      </c>
      <c r="T28" s="2">
        <v>9</v>
      </c>
      <c r="U28" s="2">
        <f t="shared" si="5"/>
        <v>-5</v>
      </c>
      <c r="V28" s="2">
        <v>29</v>
      </c>
      <c r="W28" s="2">
        <v>24</v>
      </c>
      <c r="X28" s="2">
        <f t="shared" si="6"/>
        <v>-5</v>
      </c>
      <c r="Y28" s="2">
        <v>2</v>
      </c>
      <c r="Z28" s="2">
        <v>9</v>
      </c>
      <c r="AA28" s="2"/>
      <c r="AB28" s="2">
        <v>58</v>
      </c>
      <c r="AC28" s="2">
        <v>41</v>
      </c>
      <c r="AD28" s="2">
        <v>26</v>
      </c>
      <c r="AE28" s="2">
        <v>18</v>
      </c>
      <c r="AF28" s="2">
        <v>27</v>
      </c>
      <c r="AG28" s="2">
        <v>20</v>
      </c>
      <c r="AH28" s="2">
        <v>5</v>
      </c>
      <c r="AI28" s="2">
        <v>3</v>
      </c>
      <c r="AJ28" s="2">
        <v>25</v>
      </c>
      <c r="AK28" s="2">
        <v>30</v>
      </c>
      <c r="AL28" s="2">
        <v>21</v>
      </c>
      <c r="AM28" s="2">
        <v>27</v>
      </c>
      <c r="AN28" s="2">
        <f t="shared" si="10"/>
        <v>6</v>
      </c>
      <c r="AO28" s="2">
        <v>13</v>
      </c>
      <c r="AP28" s="2">
        <v>18</v>
      </c>
      <c r="AQ28" s="2"/>
      <c r="AR28" s="2">
        <v>19</v>
      </c>
      <c r="AS28" s="2">
        <v>18</v>
      </c>
      <c r="AT28" s="2">
        <v>18</v>
      </c>
      <c r="AU28" s="2">
        <v>19</v>
      </c>
      <c r="AV28" s="2">
        <v>12.38</v>
      </c>
      <c r="AW28" s="2">
        <v>11.85</v>
      </c>
      <c r="AX28" s="2">
        <v>14.64</v>
      </c>
      <c r="AY28" s="2">
        <v>12.13</v>
      </c>
      <c r="AZ28" s="2">
        <f t="shared" si="7"/>
        <v>-2.5099999999999998</v>
      </c>
      <c r="BA28" s="2">
        <v>7.34</v>
      </c>
      <c r="BB28" s="2">
        <v>7.15</v>
      </c>
      <c r="BC28">
        <f t="shared" si="16"/>
        <v>2.2599999999999998</v>
      </c>
      <c r="BD28">
        <f>AY28-AW28</f>
        <v>0.28000000000000114</v>
      </c>
      <c r="BE28" s="2">
        <f t="shared" si="8"/>
        <v>-1.9799999999999986</v>
      </c>
      <c r="BF28" s="2">
        <v>43</v>
      </c>
      <c r="BG28" s="2">
        <v>28</v>
      </c>
      <c r="BH28" s="2">
        <v>6</v>
      </c>
      <c r="BI28" s="2">
        <v>3</v>
      </c>
      <c r="BJ28" s="2">
        <v>5</v>
      </c>
      <c r="BK28" s="2">
        <v>2</v>
      </c>
      <c r="BL28" s="2">
        <v>10</v>
      </c>
      <c r="BM28" s="2">
        <v>5</v>
      </c>
      <c r="BN28" s="2">
        <f t="shared" si="9"/>
        <v>-5</v>
      </c>
      <c r="BO28" s="2">
        <v>0</v>
      </c>
      <c r="BP28" s="2">
        <v>0</v>
      </c>
      <c r="BQ28" s="2">
        <v>2</v>
      </c>
      <c r="BR28" s="2">
        <v>1</v>
      </c>
      <c r="BS28" s="2">
        <v>10</v>
      </c>
      <c r="BT28" s="2">
        <v>7</v>
      </c>
      <c r="BU28" s="2">
        <v>1</v>
      </c>
      <c r="BV28" s="2">
        <v>3</v>
      </c>
      <c r="BW28" s="2">
        <v>9</v>
      </c>
      <c r="BX28" s="2">
        <v>7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1"/>
      <c r="CF28" s="2">
        <v>22</v>
      </c>
      <c r="CG28" s="2"/>
      <c r="CH28" s="1"/>
      <c r="CI28" s="2">
        <v>59</v>
      </c>
      <c r="CJ28" s="1"/>
      <c r="CK28" s="2">
        <v>20</v>
      </c>
      <c r="CL28" s="1"/>
      <c r="CM28" s="2">
        <v>1420</v>
      </c>
      <c r="CN28" s="1"/>
      <c r="CO28" s="2"/>
      <c r="CP28" s="2"/>
      <c r="CQ28" s="2">
        <v>89.14</v>
      </c>
      <c r="CR28" s="2">
        <v>85.2</v>
      </c>
      <c r="CS28" s="2">
        <v>95.4</v>
      </c>
      <c r="CT28" s="2">
        <v>90.2</v>
      </c>
      <c r="CU28" s="2">
        <f t="shared" si="13"/>
        <v>-5.2000000000000028</v>
      </c>
      <c r="CV28" s="5">
        <v>1088.42</v>
      </c>
      <c r="CW28" s="5">
        <v>977.04</v>
      </c>
      <c r="CX28" s="5">
        <v>981.62</v>
      </c>
      <c r="CY28" s="5">
        <v>1024.67</v>
      </c>
      <c r="CZ28" s="5">
        <f>CY28-CX28</f>
        <v>43.050000000000068</v>
      </c>
      <c r="DA28" s="5">
        <v>933.38</v>
      </c>
      <c r="DB28" s="5">
        <v>827.08</v>
      </c>
      <c r="DC28" s="2">
        <v>0</v>
      </c>
      <c r="DD28" s="2">
        <v>0</v>
      </c>
      <c r="DE28" s="11">
        <v>1287.96</v>
      </c>
      <c r="DF28" s="11">
        <v>1037.28</v>
      </c>
      <c r="DG28" s="2">
        <v>412.84</v>
      </c>
      <c r="DH28" s="2">
        <v>427.32</v>
      </c>
      <c r="DI28" s="2">
        <v>15</v>
      </c>
      <c r="DJ28" s="2">
        <v>16</v>
      </c>
      <c r="DK28" s="2">
        <v>1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/>
      <c r="DT28" s="3"/>
      <c r="DU28" s="1"/>
    </row>
    <row r="29" spans="1:125" ht="16" customHeight="1" x14ac:dyDescent="0.2">
      <c r="A29" s="2">
        <v>46</v>
      </c>
      <c r="B29" s="2">
        <v>2</v>
      </c>
      <c r="C29" s="2">
        <v>3</v>
      </c>
      <c r="D29" s="2">
        <v>23</v>
      </c>
      <c r="E29" s="2">
        <v>26</v>
      </c>
      <c r="F29" s="2">
        <v>3</v>
      </c>
      <c r="G29" s="2">
        <v>4</v>
      </c>
      <c r="H29" s="2">
        <v>11</v>
      </c>
      <c r="I29" s="2">
        <v>4</v>
      </c>
      <c r="J29" s="2">
        <f t="shared" si="2"/>
        <v>-7</v>
      </c>
      <c r="K29" s="2">
        <v>8</v>
      </c>
      <c r="L29" s="2">
        <v>8</v>
      </c>
      <c r="M29" s="2">
        <v>62</v>
      </c>
      <c r="N29" s="2">
        <v>35</v>
      </c>
      <c r="O29" s="2">
        <f t="shared" si="3"/>
        <v>-27</v>
      </c>
      <c r="P29" s="2">
        <v>14</v>
      </c>
      <c r="Q29" s="2">
        <v>3</v>
      </c>
      <c r="R29" s="2">
        <f t="shared" si="4"/>
        <v>-11</v>
      </c>
      <c r="S29" s="2">
        <v>16</v>
      </c>
      <c r="T29" s="2">
        <v>7</v>
      </c>
      <c r="U29" s="2">
        <f t="shared" si="5"/>
        <v>-9</v>
      </c>
      <c r="V29" s="2">
        <v>24</v>
      </c>
      <c r="W29" s="2">
        <v>17</v>
      </c>
      <c r="X29" s="2">
        <f t="shared" si="6"/>
        <v>-7</v>
      </c>
      <c r="Y29" s="2">
        <v>8</v>
      </c>
      <c r="Z29" s="2">
        <v>8</v>
      </c>
      <c r="AA29" s="2"/>
      <c r="AB29" s="2">
        <v>14</v>
      </c>
      <c r="AC29" s="2">
        <v>12</v>
      </c>
      <c r="AD29" s="2">
        <v>11</v>
      </c>
      <c r="AE29" s="2">
        <v>7</v>
      </c>
      <c r="AF29" s="2">
        <v>1</v>
      </c>
      <c r="AG29" s="2">
        <v>3</v>
      </c>
      <c r="AH29" s="2">
        <v>2</v>
      </c>
      <c r="AI29" s="2">
        <v>2</v>
      </c>
      <c r="AJ29" s="2">
        <v>29</v>
      </c>
      <c r="AK29" s="2">
        <v>33</v>
      </c>
      <c r="AL29" s="2">
        <v>38</v>
      </c>
      <c r="AM29" s="2">
        <v>40</v>
      </c>
      <c r="AN29" s="2">
        <f t="shared" si="10"/>
        <v>2</v>
      </c>
      <c r="AO29" s="2">
        <v>16</v>
      </c>
      <c r="AP29" s="2">
        <v>16</v>
      </c>
      <c r="AQ29" s="2"/>
      <c r="AR29" s="2">
        <v>18</v>
      </c>
      <c r="AS29" s="2">
        <v>20</v>
      </c>
      <c r="AT29" s="2">
        <v>13</v>
      </c>
      <c r="AU29" s="2">
        <v>18</v>
      </c>
      <c r="AV29" s="2">
        <v>20.68</v>
      </c>
      <c r="AW29" s="2">
        <v>15.14</v>
      </c>
      <c r="AX29" s="2">
        <v>21.9</v>
      </c>
      <c r="AY29" s="2">
        <v>15.2</v>
      </c>
      <c r="AZ29" s="2">
        <f t="shared" si="7"/>
        <v>-6.6999999999999993</v>
      </c>
      <c r="BA29" s="2">
        <v>15.07</v>
      </c>
      <c r="BB29" s="2">
        <v>11.6</v>
      </c>
      <c r="BC29">
        <f t="shared" si="16"/>
        <v>1.2199999999999989</v>
      </c>
      <c r="BD29">
        <f>AY29-AW29</f>
        <v>5.9999999999998721E-2</v>
      </c>
      <c r="BE29" s="2">
        <f t="shared" si="8"/>
        <v>-1.1600000000000001</v>
      </c>
      <c r="BF29" s="2">
        <v>28</v>
      </c>
      <c r="BG29" s="2">
        <v>14</v>
      </c>
      <c r="BH29" s="2">
        <v>17</v>
      </c>
      <c r="BI29" s="2">
        <v>9</v>
      </c>
      <c r="BJ29" s="2">
        <v>3</v>
      </c>
      <c r="BK29" s="2">
        <v>0</v>
      </c>
      <c r="BL29" s="2">
        <v>4</v>
      </c>
      <c r="BM29" s="2">
        <v>2</v>
      </c>
      <c r="BN29" s="2">
        <f t="shared" si="9"/>
        <v>-2</v>
      </c>
      <c r="BO29" s="2">
        <v>0</v>
      </c>
      <c r="BP29" s="2">
        <v>0</v>
      </c>
      <c r="BQ29" s="2">
        <v>0</v>
      </c>
      <c r="BR29" s="2">
        <v>0</v>
      </c>
      <c r="BS29" s="2">
        <v>1</v>
      </c>
      <c r="BT29" s="2">
        <v>1</v>
      </c>
      <c r="BU29" s="2">
        <v>0</v>
      </c>
      <c r="BV29" s="2">
        <v>0</v>
      </c>
      <c r="BW29" s="2">
        <v>3</v>
      </c>
      <c r="BX29" s="2">
        <v>2</v>
      </c>
      <c r="BY29" s="2">
        <v>5</v>
      </c>
      <c r="BZ29" s="2">
        <v>3</v>
      </c>
      <c r="CA29" s="2">
        <v>0</v>
      </c>
      <c r="CB29" s="2">
        <v>0</v>
      </c>
      <c r="CC29" s="2">
        <v>5</v>
      </c>
      <c r="CD29" s="2">
        <v>3</v>
      </c>
      <c r="CE29" s="2">
        <v>24</v>
      </c>
      <c r="CF29" s="2">
        <v>16</v>
      </c>
      <c r="CG29" s="2">
        <f>CF29-CE29</f>
        <v>-8</v>
      </c>
      <c r="CH29" s="1"/>
      <c r="CI29" s="2">
        <v>48</v>
      </c>
      <c r="CJ29" s="2">
        <v>11</v>
      </c>
      <c r="CK29" s="2">
        <v>7</v>
      </c>
      <c r="CL29" s="2">
        <v>970</v>
      </c>
      <c r="CM29" s="3"/>
      <c r="CN29" s="2"/>
      <c r="CO29" s="3"/>
      <c r="CP29" s="3"/>
      <c r="CQ29" s="2">
        <v>89.29</v>
      </c>
      <c r="CR29" s="2">
        <v>85.9</v>
      </c>
      <c r="CS29" s="2">
        <v>93.6</v>
      </c>
      <c r="CT29" s="2">
        <v>85.4</v>
      </c>
      <c r="CU29" s="2">
        <f t="shared" si="13"/>
        <v>-8.1999999999999886</v>
      </c>
      <c r="CV29" s="5">
        <v>1078.6400000000001</v>
      </c>
      <c r="CW29" s="5">
        <v>1051.8800000000001</v>
      </c>
      <c r="CX29" s="5">
        <v>858.58</v>
      </c>
      <c r="CY29" s="5">
        <v>942.83</v>
      </c>
      <c r="CZ29" s="5">
        <f t="shared" ref="CZ29:CZ33" si="17">CY29-CX29</f>
        <v>84.25</v>
      </c>
      <c r="DA29" s="5">
        <v>965.77</v>
      </c>
      <c r="DB29" s="5">
        <v>932.39</v>
      </c>
      <c r="DC29" s="2">
        <v>0</v>
      </c>
      <c r="DD29" s="2">
        <v>0</v>
      </c>
      <c r="DE29" s="11">
        <v>1128.8800000000001</v>
      </c>
      <c r="DF29" s="11">
        <v>1208.2307692307693</v>
      </c>
      <c r="DG29" s="2">
        <v>439.36</v>
      </c>
      <c r="DH29" s="2">
        <v>440.88</v>
      </c>
      <c r="DI29" s="2">
        <v>14</v>
      </c>
      <c r="DJ29" s="2">
        <v>14</v>
      </c>
      <c r="DK29" s="2">
        <v>1</v>
      </c>
      <c r="DL29" s="2">
        <v>0</v>
      </c>
      <c r="DM29" s="2">
        <v>1</v>
      </c>
      <c r="DN29" s="2">
        <v>1</v>
      </c>
      <c r="DO29" s="2">
        <v>0</v>
      </c>
      <c r="DP29" s="2">
        <v>1</v>
      </c>
      <c r="DQ29" s="2">
        <v>0</v>
      </c>
      <c r="DR29" s="2">
        <v>0</v>
      </c>
      <c r="DS29" s="2"/>
      <c r="DT29" s="3"/>
      <c r="DU29" s="1"/>
    </row>
    <row r="30" spans="1:125" ht="16" customHeight="1" x14ac:dyDescent="0.2">
      <c r="A30" s="2">
        <v>48</v>
      </c>
      <c r="B30" s="2">
        <v>3</v>
      </c>
      <c r="C30" s="2">
        <v>3</v>
      </c>
      <c r="D30" s="2">
        <v>25</v>
      </c>
      <c r="E30" s="2">
        <v>27</v>
      </c>
      <c r="F30" s="2">
        <v>5</v>
      </c>
      <c r="G30" s="2">
        <v>5</v>
      </c>
      <c r="H30" s="2">
        <v>9</v>
      </c>
      <c r="I30" s="2">
        <v>8</v>
      </c>
      <c r="J30" s="2">
        <f t="shared" si="2"/>
        <v>-1</v>
      </c>
      <c r="K30" s="2">
        <v>8</v>
      </c>
      <c r="L30" s="2">
        <v>17</v>
      </c>
      <c r="M30" s="2">
        <v>46</v>
      </c>
      <c r="N30" s="2">
        <v>48</v>
      </c>
      <c r="O30" s="2">
        <f t="shared" si="3"/>
        <v>2</v>
      </c>
      <c r="P30" s="2">
        <v>8</v>
      </c>
      <c r="Q30" s="2">
        <v>9</v>
      </c>
      <c r="R30" s="2">
        <f t="shared" si="4"/>
        <v>1</v>
      </c>
      <c r="S30" s="2">
        <v>4</v>
      </c>
      <c r="T30" s="2">
        <v>7</v>
      </c>
      <c r="U30" s="2">
        <f t="shared" si="5"/>
        <v>3</v>
      </c>
      <c r="V30" s="2">
        <v>34</v>
      </c>
      <c r="W30" s="2">
        <v>32</v>
      </c>
      <c r="X30" s="2">
        <f t="shared" si="6"/>
        <v>-2</v>
      </c>
      <c r="Y30" s="2">
        <v>0</v>
      </c>
      <c r="Z30" s="2">
        <v>0</v>
      </c>
      <c r="AA30" s="2"/>
      <c r="AB30" s="2">
        <v>29</v>
      </c>
      <c r="AC30" s="2">
        <v>33</v>
      </c>
      <c r="AD30" s="2">
        <v>16</v>
      </c>
      <c r="AE30" s="2">
        <v>18</v>
      </c>
      <c r="AF30" s="2">
        <v>10</v>
      </c>
      <c r="AG30" s="2">
        <v>12</v>
      </c>
      <c r="AH30" s="2">
        <v>3</v>
      </c>
      <c r="AI30" s="2">
        <v>3</v>
      </c>
      <c r="AJ30" s="2">
        <v>31</v>
      </c>
      <c r="AK30" s="2">
        <v>28</v>
      </c>
      <c r="AL30" s="2">
        <v>34</v>
      </c>
      <c r="AM30" s="2">
        <v>31</v>
      </c>
      <c r="AN30" s="2">
        <f t="shared" si="10"/>
        <v>-3</v>
      </c>
      <c r="AO30" s="2">
        <v>18</v>
      </c>
      <c r="AP30" s="2">
        <v>18</v>
      </c>
      <c r="AQ30" s="2"/>
      <c r="AR30" s="2">
        <v>18</v>
      </c>
      <c r="AS30" s="2">
        <v>18</v>
      </c>
      <c r="AT30" s="2">
        <v>17</v>
      </c>
      <c r="AU30" s="2">
        <v>15</v>
      </c>
      <c r="AV30" s="2">
        <v>12.49</v>
      </c>
      <c r="AW30" s="2">
        <v>11.9</v>
      </c>
      <c r="AX30" s="2">
        <v>13.1</v>
      </c>
      <c r="AY30" s="2">
        <v>12.2</v>
      </c>
      <c r="AZ30" s="2">
        <f t="shared" si="7"/>
        <v>-0.90000000000000036</v>
      </c>
      <c r="BA30" s="2">
        <v>10.220000000000001</v>
      </c>
      <c r="BB30" s="2">
        <v>10.3</v>
      </c>
      <c r="BC30">
        <f t="shared" si="16"/>
        <v>0.60999999999999943</v>
      </c>
      <c r="BD30">
        <f>AY30-AW30</f>
        <v>0.29999999999999893</v>
      </c>
      <c r="BE30" s="2">
        <f t="shared" si="8"/>
        <v>-0.3100000000000005</v>
      </c>
      <c r="BF30" s="2">
        <v>28</v>
      </c>
      <c r="BG30" s="2">
        <v>20</v>
      </c>
      <c r="BH30" s="2">
        <v>10</v>
      </c>
      <c r="BI30" s="2">
        <v>8</v>
      </c>
      <c r="BJ30" s="2">
        <v>2</v>
      </c>
      <c r="BK30" s="2">
        <v>0</v>
      </c>
      <c r="BL30" s="2">
        <v>5</v>
      </c>
      <c r="BM30" s="2">
        <v>5</v>
      </c>
      <c r="BN30" s="2">
        <f t="shared" si="9"/>
        <v>0</v>
      </c>
      <c r="BO30" s="2">
        <v>2</v>
      </c>
      <c r="BP30" s="2">
        <v>1</v>
      </c>
      <c r="BQ30" s="2">
        <v>0</v>
      </c>
      <c r="BR30" s="2">
        <v>1</v>
      </c>
      <c r="BS30" s="2">
        <v>3</v>
      </c>
      <c r="BT30" s="2">
        <v>4</v>
      </c>
      <c r="BU30" s="2">
        <v>0</v>
      </c>
      <c r="BV30" s="2">
        <v>1</v>
      </c>
      <c r="BW30" s="2">
        <v>6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21</v>
      </c>
      <c r="CF30" s="2">
        <v>18</v>
      </c>
      <c r="CG30" s="2">
        <f t="shared" ref="CG30:CG40" si="18">CF30-CE30</f>
        <v>-3</v>
      </c>
      <c r="CH30" s="2">
        <v>61</v>
      </c>
      <c r="CI30" s="2">
        <v>54</v>
      </c>
      <c r="CJ30" s="2">
        <v>8</v>
      </c>
      <c r="CK30" s="2">
        <v>10</v>
      </c>
      <c r="CL30" s="2">
        <v>1300</v>
      </c>
      <c r="CM30" s="2">
        <v>1420</v>
      </c>
      <c r="CN30" s="2">
        <v>81.25</v>
      </c>
      <c r="CO30" s="2">
        <v>88.75</v>
      </c>
      <c r="CP30" s="2">
        <f>CO30-CN30</f>
        <v>7.5</v>
      </c>
      <c r="CQ30" s="2">
        <v>162.6</v>
      </c>
      <c r="CR30" s="2">
        <v>117.4</v>
      </c>
      <c r="CS30" s="2">
        <v>178.1</v>
      </c>
      <c r="CT30" s="2">
        <v>112.1</v>
      </c>
      <c r="CU30" s="2">
        <f t="shared" si="13"/>
        <v>-66</v>
      </c>
      <c r="CV30" s="5">
        <v>2008.76</v>
      </c>
      <c r="CW30" s="5">
        <v>1537.48</v>
      </c>
      <c r="CX30" s="5">
        <v>1462.77</v>
      </c>
      <c r="CY30" s="5">
        <v>896.17</v>
      </c>
      <c r="CZ30" s="5">
        <f t="shared" si="17"/>
        <v>-566.6</v>
      </c>
      <c r="DA30" s="5">
        <v>1667.33</v>
      </c>
      <c r="DB30" s="5">
        <v>1216.31</v>
      </c>
      <c r="DC30" s="2">
        <v>1</v>
      </c>
      <c r="DD30" s="2">
        <v>1</v>
      </c>
      <c r="DE30" s="11">
        <v>1604.3181818181818</v>
      </c>
      <c r="DF30" s="11">
        <v>1571.0833333333333</v>
      </c>
      <c r="DG30" s="2">
        <v>455.04</v>
      </c>
      <c r="DH30" s="2">
        <v>467.78</v>
      </c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1"/>
    </row>
    <row r="31" spans="1:125" s="40" customFormat="1" ht="16" customHeight="1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2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2"/>
      <c r="CH31" s="39"/>
      <c r="CI31" s="39"/>
      <c r="CJ31" s="39"/>
      <c r="CK31" s="39"/>
      <c r="CL31" s="39"/>
      <c r="CM31" s="39"/>
      <c r="CN31" s="39"/>
      <c r="CO31" s="39"/>
      <c r="CP31" s="2"/>
      <c r="CQ31" s="39"/>
      <c r="CR31" s="39"/>
      <c r="CS31" s="39"/>
      <c r="CT31" s="39"/>
      <c r="CU31" s="2"/>
      <c r="CV31" s="42"/>
      <c r="CW31" s="42"/>
      <c r="CX31" s="42"/>
      <c r="CY31" s="42"/>
      <c r="CZ31" s="5"/>
      <c r="DA31" s="42"/>
      <c r="DB31" s="42"/>
      <c r="DC31" s="39"/>
      <c r="DD31" s="39"/>
      <c r="DE31" s="44"/>
      <c r="DF31" s="44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</row>
    <row r="32" spans="1:125" ht="16" customHeight="1" x14ac:dyDescent="0.2">
      <c r="A32" s="2">
        <v>51</v>
      </c>
      <c r="B32" s="2">
        <v>3</v>
      </c>
      <c r="C32" s="2">
        <v>2</v>
      </c>
      <c r="D32" s="2">
        <v>27</v>
      </c>
      <c r="E32" s="2">
        <v>25</v>
      </c>
      <c r="F32" s="2">
        <v>4</v>
      </c>
      <c r="G32" s="2">
        <v>4</v>
      </c>
      <c r="H32" s="2">
        <v>12</v>
      </c>
      <c r="I32" s="2">
        <v>7</v>
      </c>
      <c r="J32" s="2">
        <f t="shared" si="2"/>
        <v>-5</v>
      </c>
      <c r="K32" s="2">
        <v>23</v>
      </c>
      <c r="L32" s="2">
        <v>28</v>
      </c>
      <c r="M32" s="2">
        <v>63</v>
      </c>
      <c r="N32" s="2">
        <v>49</v>
      </c>
      <c r="O32" s="2">
        <f t="shared" si="3"/>
        <v>-14</v>
      </c>
      <c r="P32" s="2">
        <v>15</v>
      </c>
      <c r="Q32" s="2">
        <v>14</v>
      </c>
      <c r="R32" s="2">
        <f t="shared" si="4"/>
        <v>-1</v>
      </c>
      <c r="S32" s="2">
        <v>9</v>
      </c>
      <c r="T32" s="2">
        <v>6</v>
      </c>
      <c r="U32" s="2">
        <f t="shared" si="5"/>
        <v>-3</v>
      </c>
      <c r="V32" s="2">
        <v>39</v>
      </c>
      <c r="W32" s="2">
        <v>29</v>
      </c>
      <c r="X32" s="2">
        <f t="shared" si="6"/>
        <v>-10</v>
      </c>
      <c r="Y32" s="2">
        <v>0</v>
      </c>
      <c r="Z32" s="2">
        <v>0</v>
      </c>
      <c r="AA32" s="2"/>
      <c r="AB32" s="2">
        <v>39</v>
      </c>
      <c r="AC32" s="2">
        <v>41</v>
      </c>
      <c r="AD32" s="2">
        <v>18</v>
      </c>
      <c r="AE32" s="2">
        <v>18</v>
      </c>
      <c r="AF32" s="2">
        <v>16</v>
      </c>
      <c r="AG32" s="2">
        <v>18</v>
      </c>
      <c r="AH32" s="2">
        <v>5</v>
      </c>
      <c r="AI32" s="2">
        <v>5</v>
      </c>
      <c r="AJ32" s="2">
        <v>25</v>
      </c>
      <c r="AK32" s="2">
        <v>24</v>
      </c>
      <c r="AL32" s="2">
        <v>18</v>
      </c>
      <c r="AM32" s="2">
        <v>21</v>
      </c>
      <c r="AN32" s="2">
        <f t="shared" si="10"/>
        <v>3</v>
      </c>
      <c r="AO32" s="2">
        <v>12</v>
      </c>
      <c r="AP32" s="2">
        <v>12</v>
      </c>
      <c r="AQ32" s="2"/>
      <c r="AR32" s="2">
        <v>13</v>
      </c>
      <c r="AS32" s="2">
        <v>11</v>
      </c>
      <c r="AT32" s="2">
        <v>16</v>
      </c>
      <c r="AU32" s="2">
        <v>14</v>
      </c>
      <c r="AV32" s="2">
        <v>14.2</v>
      </c>
      <c r="AW32" s="2">
        <v>12.94</v>
      </c>
      <c r="AX32" s="2">
        <v>18.63</v>
      </c>
      <c r="AY32" s="2">
        <v>13.83</v>
      </c>
      <c r="AZ32" s="2">
        <f t="shared" si="7"/>
        <v>-4.7999999999999989</v>
      </c>
      <c r="BA32" s="2">
        <v>11.7</v>
      </c>
      <c r="BB32" s="2">
        <v>9.2799999999999994</v>
      </c>
      <c r="BC32">
        <f t="shared" si="16"/>
        <v>4.43</v>
      </c>
      <c r="BD32">
        <f>AY32-AW32</f>
        <v>0.89000000000000057</v>
      </c>
      <c r="BE32" s="2">
        <f t="shared" si="8"/>
        <v>-3.5399999999999991</v>
      </c>
      <c r="BF32" s="2">
        <v>28</v>
      </c>
      <c r="BG32" s="2">
        <v>44</v>
      </c>
      <c r="BH32" s="2">
        <v>4</v>
      </c>
      <c r="BI32" s="2">
        <v>8</v>
      </c>
      <c r="BJ32" s="2">
        <v>2</v>
      </c>
      <c r="BK32" s="2">
        <v>3</v>
      </c>
      <c r="BL32" s="2">
        <v>7</v>
      </c>
      <c r="BM32" s="2">
        <v>9</v>
      </c>
      <c r="BN32" s="2">
        <f t="shared" si="9"/>
        <v>2</v>
      </c>
      <c r="BO32" s="2">
        <v>4</v>
      </c>
      <c r="BP32" s="2">
        <v>5</v>
      </c>
      <c r="BQ32" s="2">
        <v>1</v>
      </c>
      <c r="BR32" s="2">
        <v>3</v>
      </c>
      <c r="BS32" s="2">
        <v>4</v>
      </c>
      <c r="BT32" s="2">
        <v>6</v>
      </c>
      <c r="BU32" s="2">
        <v>2</v>
      </c>
      <c r="BV32" s="2">
        <v>3</v>
      </c>
      <c r="BW32" s="2">
        <v>4</v>
      </c>
      <c r="BX32" s="2">
        <v>7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21</v>
      </c>
      <c r="CF32" s="2">
        <v>20</v>
      </c>
      <c r="CG32" s="2">
        <f t="shared" si="18"/>
        <v>-1</v>
      </c>
      <c r="CH32" s="2">
        <v>70</v>
      </c>
      <c r="CI32" s="2">
        <v>61</v>
      </c>
      <c r="CJ32" s="2">
        <v>14</v>
      </c>
      <c r="CK32" s="2">
        <v>14</v>
      </c>
      <c r="CL32" s="2">
        <v>1300</v>
      </c>
      <c r="CM32" s="2">
        <v>1470</v>
      </c>
      <c r="CN32" s="2">
        <v>81.25</v>
      </c>
      <c r="CO32" s="2">
        <v>91.875</v>
      </c>
      <c r="CP32" s="2">
        <f t="shared" ref="CP32:CP40" si="19">CO32-CN32</f>
        <v>10.625</v>
      </c>
      <c r="CQ32" s="2">
        <v>134.69999999999999</v>
      </c>
      <c r="CR32" s="2">
        <v>120</v>
      </c>
      <c r="CS32" s="2">
        <v>234.8</v>
      </c>
      <c r="CT32" s="2">
        <v>185</v>
      </c>
      <c r="CU32" s="2">
        <f t="shared" si="13"/>
        <v>-49.800000000000011</v>
      </c>
      <c r="CV32" s="5">
        <v>1535.4</v>
      </c>
      <c r="CW32" s="5">
        <v>1286.5999999999999</v>
      </c>
      <c r="CX32" s="5">
        <v>1270.6199999999999</v>
      </c>
      <c r="CY32" s="5">
        <v>1179.69</v>
      </c>
      <c r="CZ32" s="5">
        <f t="shared" si="17"/>
        <v>-90.929999999999836</v>
      </c>
      <c r="DA32" s="5">
        <v>1535</v>
      </c>
      <c r="DB32" s="5">
        <v>1132.58</v>
      </c>
      <c r="DC32" s="2">
        <v>3</v>
      </c>
      <c r="DD32" s="2">
        <v>2</v>
      </c>
      <c r="DE32" s="11">
        <v>1428.1785714285713</v>
      </c>
      <c r="DF32" s="11">
        <v>1445.5217391304348</v>
      </c>
      <c r="DG32" s="2">
        <v>440.86</v>
      </c>
      <c r="DH32" s="2"/>
      <c r="DI32" s="2">
        <v>4</v>
      </c>
      <c r="DJ32" s="3"/>
      <c r="DK32" s="2">
        <v>6</v>
      </c>
      <c r="DL32" s="3"/>
      <c r="DM32" s="2">
        <v>4</v>
      </c>
      <c r="DN32" s="3"/>
      <c r="DO32" s="2">
        <v>2</v>
      </c>
      <c r="DP32" s="3"/>
      <c r="DQ32" s="2">
        <v>0</v>
      </c>
      <c r="DR32" s="3"/>
      <c r="DS32" s="3"/>
      <c r="DT32" s="3"/>
      <c r="DU32" s="1"/>
    </row>
    <row r="33" spans="1:125" ht="16" customHeight="1" x14ac:dyDescent="0.2">
      <c r="A33" s="2">
        <v>52</v>
      </c>
      <c r="B33" s="2">
        <v>2</v>
      </c>
      <c r="C33" s="2">
        <v>3</v>
      </c>
      <c r="D33" s="58">
        <v>22</v>
      </c>
      <c r="E33" s="58">
        <v>24</v>
      </c>
      <c r="F33" s="2">
        <v>4</v>
      </c>
      <c r="G33" s="2">
        <v>3</v>
      </c>
      <c r="H33" s="2">
        <v>13</v>
      </c>
      <c r="I33" s="2">
        <v>4</v>
      </c>
      <c r="J33" s="2">
        <f t="shared" si="2"/>
        <v>-9</v>
      </c>
      <c r="K33" s="2">
        <v>5</v>
      </c>
      <c r="L33" s="2">
        <v>4</v>
      </c>
      <c r="M33" s="2">
        <v>72</v>
      </c>
      <c r="N33" s="2">
        <v>56</v>
      </c>
      <c r="O33" s="2">
        <f t="shared" si="3"/>
        <v>-16</v>
      </c>
      <c r="P33" s="2">
        <v>12</v>
      </c>
      <c r="Q33" s="2">
        <v>9</v>
      </c>
      <c r="R33" s="2">
        <f t="shared" si="4"/>
        <v>-3</v>
      </c>
      <c r="S33" s="2">
        <v>8</v>
      </c>
      <c r="T33" s="2">
        <v>4</v>
      </c>
      <c r="U33" s="2">
        <f t="shared" si="5"/>
        <v>-4</v>
      </c>
      <c r="V33" s="2">
        <v>52</v>
      </c>
      <c r="W33" s="2">
        <v>42</v>
      </c>
      <c r="X33" s="2">
        <f t="shared" si="6"/>
        <v>-10</v>
      </c>
      <c r="Y33" s="2">
        <v>0</v>
      </c>
      <c r="Z33" s="2">
        <v>1</v>
      </c>
      <c r="AA33" s="2"/>
      <c r="AB33" s="2">
        <v>25</v>
      </c>
      <c r="AC33" s="2">
        <v>30</v>
      </c>
      <c r="AD33" s="2">
        <v>12</v>
      </c>
      <c r="AE33" s="2">
        <v>12</v>
      </c>
      <c r="AF33" s="2">
        <v>11</v>
      </c>
      <c r="AG33" s="2">
        <v>14</v>
      </c>
      <c r="AH33" s="2">
        <v>2</v>
      </c>
      <c r="AI33" s="2">
        <v>4</v>
      </c>
      <c r="AJ33" s="2">
        <v>29</v>
      </c>
      <c r="AK33" s="2">
        <v>31</v>
      </c>
      <c r="AL33" s="2">
        <v>32</v>
      </c>
      <c r="AM33" s="2">
        <v>29</v>
      </c>
      <c r="AN33" s="2">
        <f t="shared" si="10"/>
        <v>-3</v>
      </c>
      <c r="AO33" s="2">
        <v>19</v>
      </c>
      <c r="AP33" s="2">
        <v>20</v>
      </c>
      <c r="AQ33" s="2"/>
      <c r="AR33" s="2">
        <v>17</v>
      </c>
      <c r="AS33" s="2">
        <v>19</v>
      </c>
      <c r="AT33" s="2">
        <v>17</v>
      </c>
      <c r="AU33" s="2">
        <v>19</v>
      </c>
      <c r="AV33" s="2">
        <v>13.63</v>
      </c>
      <c r="AW33" s="2">
        <v>13.4</v>
      </c>
      <c r="AX33" s="2">
        <v>24.03</v>
      </c>
      <c r="AY33" s="2">
        <v>18.489999999999998</v>
      </c>
      <c r="AZ33" s="2">
        <f t="shared" si="7"/>
        <v>-5.5400000000000027</v>
      </c>
      <c r="BA33" s="2">
        <v>12</v>
      </c>
      <c r="BB33" s="2">
        <v>11.39</v>
      </c>
      <c r="BC33">
        <f t="shared" si="16"/>
        <v>10.4</v>
      </c>
      <c r="BD33">
        <f>AY33-AW33</f>
        <v>5.0899999999999981</v>
      </c>
      <c r="BE33" s="2">
        <f t="shared" si="8"/>
        <v>-5.3100000000000023</v>
      </c>
      <c r="BF33" s="2">
        <v>24</v>
      </c>
      <c r="BG33" s="2">
        <v>27</v>
      </c>
      <c r="BH33" s="2">
        <v>5</v>
      </c>
      <c r="BI33" s="2">
        <v>5</v>
      </c>
      <c r="BJ33" s="2">
        <v>0</v>
      </c>
      <c r="BK33" s="2">
        <v>1</v>
      </c>
      <c r="BL33" s="2">
        <v>9</v>
      </c>
      <c r="BM33" s="2">
        <v>7</v>
      </c>
      <c r="BN33" s="2">
        <f t="shared" si="9"/>
        <v>-2</v>
      </c>
      <c r="BO33" s="2">
        <v>6</v>
      </c>
      <c r="BP33" s="2">
        <v>4</v>
      </c>
      <c r="BQ33" s="2">
        <v>1</v>
      </c>
      <c r="BR33" s="2">
        <v>2</v>
      </c>
      <c r="BS33" s="2">
        <v>2</v>
      </c>
      <c r="BT33" s="2">
        <v>4</v>
      </c>
      <c r="BU33" s="2">
        <v>1</v>
      </c>
      <c r="BV33" s="2">
        <v>3</v>
      </c>
      <c r="BW33" s="2">
        <v>0</v>
      </c>
      <c r="BX33" s="2">
        <v>1</v>
      </c>
      <c r="BY33" s="2">
        <v>5</v>
      </c>
      <c r="BZ33" s="2">
        <v>2</v>
      </c>
      <c r="CA33" s="2">
        <v>3</v>
      </c>
      <c r="CB33" s="2">
        <v>2</v>
      </c>
      <c r="CC33" s="2">
        <v>0</v>
      </c>
      <c r="CD33" s="2">
        <v>0</v>
      </c>
      <c r="CE33" s="2">
        <v>23</v>
      </c>
      <c r="CF33" s="2">
        <v>22</v>
      </c>
      <c r="CG33" s="2">
        <f t="shared" si="18"/>
        <v>-1</v>
      </c>
      <c r="CH33" s="2">
        <v>52</v>
      </c>
      <c r="CI33" s="2">
        <v>52</v>
      </c>
      <c r="CJ33" s="2">
        <v>7</v>
      </c>
      <c r="CK33" s="2">
        <v>4</v>
      </c>
      <c r="CL33" s="2">
        <v>1590</v>
      </c>
      <c r="CM33" s="2">
        <v>1670</v>
      </c>
      <c r="CN33" s="2">
        <v>99.375</v>
      </c>
      <c r="CO33" s="2">
        <v>104.375</v>
      </c>
      <c r="CP33" s="2">
        <f t="shared" si="19"/>
        <v>5</v>
      </c>
      <c r="CQ33" s="3"/>
      <c r="CR33" s="3"/>
      <c r="CS33" s="3"/>
      <c r="CT33" s="3"/>
      <c r="CU33" s="3"/>
      <c r="CV33" s="5">
        <v>1168.6500000000001</v>
      </c>
      <c r="CW33" s="5">
        <v>1086.6300000000001</v>
      </c>
      <c r="CX33" s="5">
        <v>1119.55</v>
      </c>
      <c r="CY33" s="5">
        <v>1308.58</v>
      </c>
      <c r="CZ33" s="5">
        <f t="shared" si="17"/>
        <v>189.02999999999997</v>
      </c>
      <c r="DA33" s="5">
        <v>1053.67</v>
      </c>
      <c r="DB33" s="5">
        <v>1639.71</v>
      </c>
      <c r="DC33" s="2">
        <v>3</v>
      </c>
      <c r="DD33" s="2">
        <v>5</v>
      </c>
      <c r="DE33" s="14"/>
      <c r="DF33" s="11">
        <v>1359.44</v>
      </c>
      <c r="DG33" s="16"/>
      <c r="DH33" s="2">
        <v>488.9</v>
      </c>
      <c r="DI33" s="2">
        <v>20</v>
      </c>
      <c r="DJ33" s="2">
        <v>20</v>
      </c>
      <c r="DK33" s="2">
        <v>3</v>
      </c>
      <c r="DL33" s="2">
        <v>3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/>
      <c r="DT33" s="3"/>
      <c r="DU33" s="1"/>
    </row>
    <row r="34" spans="1:125" ht="16" customHeight="1" x14ac:dyDescent="0.2">
      <c r="A34" s="2">
        <v>55</v>
      </c>
      <c r="B34" s="2">
        <v>2</v>
      </c>
      <c r="C34" s="2">
        <v>2</v>
      </c>
      <c r="D34" s="2">
        <v>27</v>
      </c>
      <c r="E34" s="2">
        <v>26</v>
      </c>
      <c r="F34" s="2">
        <v>4</v>
      </c>
      <c r="G34" s="2">
        <v>5</v>
      </c>
      <c r="H34" s="2">
        <v>4</v>
      </c>
      <c r="I34" s="2">
        <v>4</v>
      </c>
      <c r="J34" s="2">
        <f t="shared" si="2"/>
        <v>0</v>
      </c>
      <c r="K34" s="2">
        <v>10</v>
      </c>
      <c r="L34" s="2">
        <v>10</v>
      </c>
      <c r="M34" s="2">
        <v>74</v>
      </c>
      <c r="N34" s="2">
        <v>67</v>
      </c>
      <c r="O34" s="2">
        <f t="shared" si="3"/>
        <v>-7</v>
      </c>
      <c r="P34" s="2">
        <v>11</v>
      </c>
      <c r="Q34" s="2">
        <v>12</v>
      </c>
      <c r="R34" s="2">
        <f t="shared" si="4"/>
        <v>1</v>
      </c>
      <c r="S34" s="2">
        <v>15</v>
      </c>
      <c r="T34" s="2">
        <v>17</v>
      </c>
      <c r="U34" s="2">
        <f t="shared" si="5"/>
        <v>2</v>
      </c>
      <c r="V34" s="2">
        <v>45</v>
      </c>
      <c r="W34" s="2">
        <v>34</v>
      </c>
      <c r="X34" s="2">
        <f t="shared" si="6"/>
        <v>-11</v>
      </c>
      <c r="Y34" s="2">
        <v>3</v>
      </c>
      <c r="Z34" s="2">
        <v>4</v>
      </c>
      <c r="AA34" s="2"/>
      <c r="AB34" s="2">
        <v>28</v>
      </c>
      <c r="AC34" s="2">
        <v>28</v>
      </c>
      <c r="AD34" s="2">
        <v>11</v>
      </c>
      <c r="AE34" s="2">
        <v>12</v>
      </c>
      <c r="AF34" s="2">
        <v>14</v>
      </c>
      <c r="AG34" s="2">
        <v>13</v>
      </c>
      <c r="AH34" s="2">
        <v>3</v>
      </c>
      <c r="AI34" s="2">
        <v>3</v>
      </c>
      <c r="AJ34" s="2">
        <v>30</v>
      </c>
      <c r="AK34" s="2">
        <v>34</v>
      </c>
      <c r="AL34" s="2">
        <v>33</v>
      </c>
      <c r="AM34" s="2">
        <v>37</v>
      </c>
      <c r="AN34" s="2">
        <f t="shared" si="10"/>
        <v>4</v>
      </c>
      <c r="AO34" s="2">
        <v>16</v>
      </c>
      <c r="AP34" s="2">
        <v>17</v>
      </c>
      <c r="AQ34" s="2"/>
      <c r="AR34" s="2">
        <v>14</v>
      </c>
      <c r="AS34" s="2">
        <v>17</v>
      </c>
      <c r="AT34" s="2">
        <v>18</v>
      </c>
      <c r="AU34" s="2">
        <v>19</v>
      </c>
      <c r="AV34" s="2">
        <v>11.15</v>
      </c>
      <c r="AW34" s="2">
        <v>11.86</v>
      </c>
      <c r="AX34" s="2">
        <v>18.29</v>
      </c>
      <c r="AY34" s="2">
        <v>14.56</v>
      </c>
      <c r="AZ34" s="2">
        <f t="shared" si="7"/>
        <v>-3.7299999999999986</v>
      </c>
      <c r="BA34" s="2">
        <v>9.19</v>
      </c>
      <c r="BB34" s="2">
        <v>8.89</v>
      </c>
      <c r="BC34">
        <f t="shared" si="16"/>
        <v>7.1399999999999988</v>
      </c>
      <c r="BD34">
        <f>AY34-AW34</f>
        <v>2.7000000000000011</v>
      </c>
      <c r="BE34" s="2">
        <f t="shared" si="8"/>
        <v>-4.4399999999999977</v>
      </c>
      <c r="BF34" s="2">
        <v>23</v>
      </c>
      <c r="BG34" s="2">
        <v>16</v>
      </c>
      <c r="BH34" s="2">
        <v>6</v>
      </c>
      <c r="BI34" s="2">
        <v>0</v>
      </c>
      <c r="BJ34" s="2">
        <v>8</v>
      </c>
      <c r="BK34" s="2">
        <v>7</v>
      </c>
      <c r="BL34" s="2">
        <v>1</v>
      </c>
      <c r="BM34" s="2">
        <v>0</v>
      </c>
      <c r="BN34" s="2">
        <f t="shared" si="9"/>
        <v>-1</v>
      </c>
      <c r="BO34" s="2">
        <v>2</v>
      </c>
      <c r="BP34" s="2">
        <v>0</v>
      </c>
      <c r="BQ34" s="2">
        <v>0</v>
      </c>
      <c r="BR34" s="2">
        <v>0</v>
      </c>
      <c r="BS34" s="2">
        <v>2</v>
      </c>
      <c r="BT34" s="2">
        <v>3</v>
      </c>
      <c r="BU34" s="2">
        <v>2</v>
      </c>
      <c r="BV34" s="2">
        <v>3</v>
      </c>
      <c r="BW34" s="2">
        <v>2</v>
      </c>
      <c r="BX34" s="2">
        <v>3</v>
      </c>
      <c r="BY34" s="2">
        <v>1</v>
      </c>
      <c r="BZ34" s="2">
        <v>0</v>
      </c>
      <c r="CA34" s="2">
        <v>1</v>
      </c>
      <c r="CB34" s="2">
        <v>0</v>
      </c>
      <c r="CC34" s="2">
        <v>0</v>
      </c>
      <c r="CD34" s="2">
        <v>0</v>
      </c>
      <c r="CE34" s="2">
        <v>17</v>
      </c>
      <c r="CF34" s="2">
        <v>17</v>
      </c>
      <c r="CG34" s="2">
        <f t="shared" si="18"/>
        <v>0</v>
      </c>
      <c r="CH34" s="2">
        <v>52</v>
      </c>
      <c r="CI34" s="2">
        <v>45</v>
      </c>
      <c r="CJ34" s="2">
        <v>11</v>
      </c>
      <c r="CK34" s="2">
        <v>14</v>
      </c>
      <c r="CL34" s="2">
        <v>1270</v>
      </c>
      <c r="CM34" s="2">
        <v>1580</v>
      </c>
      <c r="CN34" s="2">
        <v>79.375</v>
      </c>
      <c r="CO34" s="2">
        <v>98.75</v>
      </c>
      <c r="CP34" s="2">
        <f t="shared" si="19"/>
        <v>19.375</v>
      </c>
      <c r="CQ34" s="3"/>
      <c r="CR34" s="3"/>
      <c r="CS34" s="3"/>
      <c r="CT34" s="3"/>
      <c r="CU34" s="3"/>
      <c r="CV34" s="5">
        <v>1938.88</v>
      </c>
      <c r="CW34" s="5">
        <v>1396.29</v>
      </c>
      <c r="CX34" s="5">
        <v>1768.75</v>
      </c>
      <c r="CY34" s="5">
        <v>1073.43</v>
      </c>
      <c r="CZ34" s="5">
        <f>CY34-CX34</f>
        <v>-695.31999999999994</v>
      </c>
      <c r="DA34" s="5">
        <v>1382</v>
      </c>
      <c r="DB34" s="5">
        <v>1337.67</v>
      </c>
      <c r="DC34" s="2">
        <v>3</v>
      </c>
      <c r="DD34" s="2">
        <v>1</v>
      </c>
      <c r="DE34" s="11">
        <v>1061.4814814814815</v>
      </c>
      <c r="DF34" s="11">
        <v>990.91666666666663</v>
      </c>
      <c r="DG34" s="16"/>
      <c r="DH34" s="16"/>
      <c r="DI34" s="2">
        <v>12</v>
      </c>
      <c r="DJ34" s="2">
        <v>14</v>
      </c>
      <c r="DK34" s="2">
        <v>1</v>
      </c>
      <c r="DL34" s="2">
        <v>1</v>
      </c>
      <c r="DM34" s="2">
        <v>0</v>
      </c>
      <c r="DN34" s="2">
        <v>0</v>
      </c>
      <c r="DO34" s="2">
        <v>3</v>
      </c>
      <c r="DP34" s="2">
        <v>1</v>
      </c>
      <c r="DQ34" s="2">
        <v>0</v>
      </c>
      <c r="DR34" s="2">
        <v>0</v>
      </c>
      <c r="DS34" s="2"/>
      <c r="DT34" s="3"/>
      <c r="DU34" s="1"/>
    </row>
    <row r="35" spans="1:125" ht="16" customHeight="1" x14ac:dyDescent="0.2">
      <c r="A35" s="2">
        <v>56</v>
      </c>
      <c r="B35" s="2">
        <v>2</v>
      </c>
      <c r="C35" s="2">
        <v>2</v>
      </c>
      <c r="D35" s="2">
        <v>26</v>
      </c>
      <c r="E35" s="2">
        <v>26</v>
      </c>
      <c r="F35" s="2">
        <v>3</v>
      </c>
      <c r="G35" s="2">
        <v>3</v>
      </c>
      <c r="H35" s="2">
        <v>13</v>
      </c>
      <c r="I35" s="2">
        <v>11</v>
      </c>
      <c r="J35" s="2">
        <f t="shared" si="2"/>
        <v>-2</v>
      </c>
      <c r="K35" s="2">
        <v>29</v>
      </c>
      <c r="L35" s="2">
        <v>25</v>
      </c>
      <c r="M35" s="2">
        <v>56</v>
      </c>
      <c r="N35" s="2">
        <v>55</v>
      </c>
      <c r="O35" s="2">
        <f t="shared" si="3"/>
        <v>-1</v>
      </c>
      <c r="P35" s="2">
        <v>1</v>
      </c>
      <c r="Q35" s="2">
        <v>2</v>
      </c>
      <c r="R35" s="2">
        <f t="shared" si="4"/>
        <v>1</v>
      </c>
      <c r="S35" s="2">
        <v>13</v>
      </c>
      <c r="T35" s="2">
        <v>14</v>
      </c>
      <c r="U35" s="2">
        <f t="shared" si="5"/>
        <v>1</v>
      </c>
      <c r="V35" s="2">
        <v>39</v>
      </c>
      <c r="W35" s="2">
        <v>36</v>
      </c>
      <c r="X35" s="2">
        <f t="shared" si="6"/>
        <v>-3</v>
      </c>
      <c r="Y35" s="2">
        <v>3</v>
      </c>
      <c r="Z35" s="2">
        <v>3</v>
      </c>
      <c r="AA35" s="2"/>
      <c r="AB35" s="2">
        <v>39</v>
      </c>
      <c r="AC35" s="2">
        <v>45</v>
      </c>
      <c r="AD35" s="2">
        <v>17</v>
      </c>
      <c r="AE35" s="2">
        <v>20</v>
      </c>
      <c r="AF35" s="2">
        <v>18</v>
      </c>
      <c r="AG35" s="2">
        <v>19</v>
      </c>
      <c r="AH35" s="2">
        <v>4</v>
      </c>
      <c r="AI35" s="2">
        <v>6</v>
      </c>
      <c r="AJ35" s="2">
        <v>21</v>
      </c>
      <c r="AK35" s="2">
        <v>26</v>
      </c>
      <c r="AL35" s="2">
        <v>34</v>
      </c>
      <c r="AM35" s="2">
        <v>32</v>
      </c>
      <c r="AN35" s="2">
        <f t="shared" si="10"/>
        <v>-2</v>
      </c>
      <c r="AO35" s="2">
        <v>17</v>
      </c>
      <c r="AP35" s="2">
        <v>16</v>
      </c>
      <c r="AQ35" s="2"/>
      <c r="AR35" s="2">
        <v>20</v>
      </c>
      <c r="AS35" s="2">
        <v>20</v>
      </c>
      <c r="AT35" s="2">
        <v>20</v>
      </c>
      <c r="AU35" s="2">
        <v>17</v>
      </c>
      <c r="AV35" s="2">
        <v>11.62</v>
      </c>
      <c r="AW35" s="3"/>
      <c r="AX35" s="2">
        <v>13.43</v>
      </c>
      <c r="AY35" s="3"/>
      <c r="AZ35" s="2"/>
      <c r="BA35" s="2">
        <v>9.67</v>
      </c>
      <c r="BB35" s="3"/>
      <c r="BC35">
        <f t="shared" si="16"/>
        <v>1.8100000000000005</v>
      </c>
      <c r="BD35" s="1"/>
      <c r="BE35" s="2"/>
      <c r="BF35" s="2">
        <v>48</v>
      </c>
      <c r="BG35" s="2">
        <v>31</v>
      </c>
      <c r="BH35" s="2">
        <v>7</v>
      </c>
      <c r="BI35" s="2">
        <v>2</v>
      </c>
      <c r="BJ35" s="2">
        <v>5</v>
      </c>
      <c r="BK35" s="2">
        <v>3</v>
      </c>
      <c r="BL35" s="2">
        <v>6</v>
      </c>
      <c r="BM35" s="2">
        <v>6</v>
      </c>
      <c r="BN35" s="2">
        <f t="shared" si="9"/>
        <v>0</v>
      </c>
      <c r="BO35" s="2">
        <v>14</v>
      </c>
      <c r="BP35" s="2">
        <v>12</v>
      </c>
      <c r="BQ35" s="2">
        <v>0</v>
      </c>
      <c r="BR35" s="2">
        <v>0</v>
      </c>
      <c r="BS35" s="2">
        <v>4</v>
      </c>
      <c r="BT35" s="2">
        <v>1</v>
      </c>
      <c r="BU35" s="2">
        <v>11</v>
      </c>
      <c r="BV35" s="2">
        <v>4</v>
      </c>
      <c r="BW35" s="2">
        <v>1</v>
      </c>
      <c r="BX35" s="2">
        <v>3</v>
      </c>
      <c r="BY35" s="2">
        <v>4</v>
      </c>
      <c r="BZ35" s="2">
        <v>0</v>
      </c>
      <c r="CA35" s="2">
        <v>0</v>
      </c>
      <c r="CB35" s="2">
        <v>0</v>
      </c>
      <c r="CC35" s="2">
        <v>4</v>
      </c>
      <c r="CD35" s="2">
        <v>0</v>
      </c>
      <c r="CE35" s="2">
        <v>20</v>
      </c>
      <c r="CF35" s="2">
        <v>17</v>
      </c>
      <c r="CG35" s="2">
        <f t="shared" si="18"/>
        <v>-3</v>
      </c>
      <c r="CH35" s="2">
        <v>64</v>
      </c>
      <c r="CI35" s="2">
        <v>51</v>
      </c>
      <c r="CJ35" s="2">
        <v>11</v>
      </c>
      <c r="CK35" s="2">
        <v>12</v>
      </c>
      <c r="CL35" s="2">
        <v>1470</v>
      </c>
      <c r="CM35" s="2">
        <v>1500</v>
      </c>
      <c r="CN35" s="2">
        <v>91.875</v>
      </c>
      <c r="CO35" s="2">
        <v>93.75</v>
      </c>
      <c r="CP35" s="2">
        <f t="shared" si="19"/>
        <v>1.875</v>
      </c>
      <c r="CQ35" s="2">
        <v>98.38</v>
      </c>
      <c r="CR35" s="3"/>
      <c r="CS35" s="2">
        <v>120</v>
      </c>
      <c r="CT35" s="3"/>
      <c r="CU35" s="3"/>
      <c r="CV35" s="10"/>
      <c r="CW35" s="5">
        <v>1361.96</v>
      </c>
      <c r="CX35" s="10"/>
      <c r="CY35" s="5">
        <v>1151.1500000000001</v>
      </c>
      <c r="CZ35" s="5"/>
      <c r="DA35" s="10"/>
      <c r="DB35" s="5">
        <v>1159.1500000000001</v>
      </c>
      <c r="DC35" s="10"/>
      <c r="DD35" s="5">
        <v>2</v>
      </c>
      <c r="DE35" s="14"/>
      <c r="DF35" s="11">
        <v>1153.5925925925926</v>
      </c>
      <c r="DG35" s="16"/>
      <c r="DH35" s="16"/>
      <c r="DI35" s="2">
        <v>9</v>
      </c>
      <c r="DJ35" s="2">
        <v>10</v>
      </c>
      <c r="DK35" s="2">
        <v>7</v>
      </c>
      <c r="DL35" s="2">
        <v>3</v>
      </c>
      <c r="DM35" s="2">
        <v>0</v>
      </c>
      <c r="DN35" s="2">
        <v>3</v>
      </c>
      <c r="DO35" s="2">
        <v>0</v>
      </c>
      <c r="DP35" s="2">
        <v>0</v>
      </c>
      <c r="DQ35" s="2">
        <v>0</v>
      </c>
      <c r="DR35" s="2">
        <v>0</v>
      </c>
      <c r="DS35" s="2"/>
      <c r="DT35" s="3"/>
      <c r="DU35" s="1"/>
    </row>
    <row r="36" spans="1:125" ht="16" customHeight="1" x14ac:dyDescent="0.2">
      <c r="A36" s="2">
        <v>58</v>
      </c>
      <c r="B36" s="2">
        <v>2</v>
      </c>
      <c r="C36" s="2">
        <v>2</v>
      </c>
      <c r="D36" s="2">
        <v>27</v>
      </c>
      <c r="E36" s="2">
        <v>29</v>
      </c>
      <c r="F36" s="2">
        <v>4</v>
      </c>
      <c r="G36" s="2">
        <v>5</v>
      </c>
      <c r="H36" s="2">
        <v>7</v>
      </c>
      <c r="I36" s="2">
        <v>4</v>
      </c>
      <c r="J36" s="2">
        <f t="shared" si="2"/>
        <v>-3</v>
      </c>
      <c r="K36" s="2">
        <v>11</v>
      </c>
      <c r="L36" s="2">
        <v>9</v>
      </c>
      <c r="M36" s="2">
        <v>37</v>
      </c>
      <c r="N36" s="2">
        <v>27</v>
      </c>
      <c r="O36" s="2">
        <f t="shared" si="3"/>
        <v>-10</v>
      </c>
      <c r="P36" s="2">
        <v>11</v>
      </c>
      <c r="Q36" s="2">
        <v>5</v>
      </c>
      <c r="R36" s="2">
        <f t="shared" si="4"/>
        <v>-6</v>
      </c>
      <c r="S36" s="2">
        <v>3</v>
      </c>
      <c r="T36" s="2">
        <v>2</v>
      </c>
      <c r="U36" s="2">
        <f t="shared" si="5"/>
        <v>-1</v>
      </c>
      <c r="V36" s="2">
        <v>19</v>
      </c>
      <c r="W36" s="2">
        <v>17</v>
      </c>
      <c r="X36" s="2">
        <f t="shared" si="6"/>
        <v>-2</v>
      </c>
      <c r="Y36" s="2">
        <v>4</v>
      </c>
      <c r="Z36" s="2">
        <v>3</v>
      </c>
      <c r="AA36" s="2"/>
      <c r="AB36" s="2">
        <v>15</v>
      </c>
      <c r="AC36" s="2">
        <v>6</v>
      </c>
      <c r="AD36" s="2">
        <v>6</v>
      </c>
      <c r="AE36" s="2">
        <v>4</v>
      </c>
      <c r="AF36" s="2">
        <v>9</v>
      </c>
      <c r="AG36" s="2">
        <v>2</v>
      </c>
      <c r="AH36" s="2">
        <v>0</v>
      </c>
      <c r="AI36" s="2">
        <v>0</v>
      </c>
      <c r="AJ36" s="2">
        <v>33</v>
      </c>
      <c r="AK36" s="2">
        <v>34</v>
      </c>
      <c r="AL36" s="2">
        <v>40</v>
      </c>
      <c r="AM36" s="2">
        <v>40</v>
      </c>
      <c r="AN36" s="2">
        <f t="shared" si="10"/>
        <v>0</v>
      </c>
      <c r="AO36" s="2">
        <v>16</v>
      </c>
      <c r="AP36" s="2">
        <v>20</v>
      </c>
      <c r="AQ36" s="2"/>
      <c r="AR36" s="2">
        <v>20</v>
      </c>
      <c r="AS36" s="2">
        <v>20</v>
      </c>
      <c r="AT36" s="2">
        <v>20</v>
      </c>
      <c r="AU36" s="2">
        <v>20</v>
      </c>
      <c r="AV36" s="2">
        <v>9.77</v>
      </c>
      <c r="AW36" s="2">
        <v>8.31</v>
      </c>
      <c r="AX36" s="2">
        <v>9.85</v>
      </c>
      <c r="AY36" s="2">
        <v>8.6300000000000008</v>
      </c>
      <c r="AZ36" s="2">
        <f t="shared" si="7"/>
        <v>-1.2199999999999989</v>
      </c>
      <c r="BA36" s="2">
        <v>7.61</v>
      </c>
      <c r="BB36" s="2">
        <v>6.86</v>
      </c>
      <c r="BC36">
        <f t="shared" si="16"/>
        <v>8.0000000000000071E-2</v>
      </c>
      <c r="BD36">
        <f>AY36-AW36</f>
        <v>0.32000000000000028</v>
      </c>
      <c r="BE36" s="2">
        <f t="shared" si="8"/>
        <v>0.24000000000000021</v>
      </c>
      <c r="BF36" s="2">
        <v>12</v>
      </c>
      <c r="BG36" s="2">
        <v>10</v>
      </c>
      <c r="BH36" s="2">
        <v>0</v>
      </c>
      <c r="BI36" s="2">
        <v>1</v>
      </c>
      <c r="BJ36" s="2">
        <v>0</v>
      </c>
      <c r="BK36" s="2">
        <v>0</v>
      </c>
      <c r="BL36" s="2">
        <v>7</v>
      </c>
      <c r="BM36" s="2">
        <v>5</v>
      </c>
      <c r="BN36" s="2">
        <f t="shared" si="9"/>
        <v>-2</v>
      </c>
      <c r="BO36" s="2">
        <v>1</v>
      </c>
      <c r="BP36" s="2">
        <v>2</v>
      </c>
      <c r="BQ36" s="2">
        <v>0</v>
      </c>
      <c r="BR36" s="2">
        <v>0</v>
      </c>
      <c r="BS36" s="2">
        <v>2</v>
      </c>
      <c r="BT36" s="2">
        <v>1</v>
      </c>
      <c r="BU36" s="2">
        <v>0</v>
      </c>
      <c r="BV36" s="2">
        <v>0</v>
      </c>
      <c r="BW36" s="2">
        <v>2</v>
      </c>
      <c r="BX36" s="2">
        <v>1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18</v>
      </c>
      <c r="CF36" s="2">
        <v>20</v>
      </c>
      <c r="CG36" s="2">
        <f t="shared" si="18"/>
        <v>2</v>
      </c>
      <c r="CH36" s="2">
        <v>41</v>
      </c>
      <c r="CI36" s="2">
        <v>47</v>
      </c>
      <c r="CJ36" s="2">
        <v>7</v>
      </c>
      <c r="CK36" s="2">
        <v>6</v>
      </c>
      <c r="CL36" s="2">
        <v>1140</v>
      </c>
      <c r="CM36" s="2">
        <v>1610</v>
      </c>
      <c r="CN36" s="2">
        <v>71.25</v>
      </c>
      <c r="CO36" s="2">
        <v>100.625</v>
      </c>
      <c r="CP36" s="2">
        <f t="shared" si="19"/>
        <v>29.375</v>
      </c>
      <c r="CQ36" s="3"/>
      <c r="CR36" s="2">
        <v>109.6</v>
      </c>
      <c r="CS36" s="3"/>
      <c r="CT36" s="2">
        <v>101.07</v>
      </c>
      <c r="CU36" s="2"/>
      <c r="CV36" s="10"/>
      <c r="CW36" s="5">
        <v>931.04</v>
      </c>
      <c r="CX36" s="10"/>
      <c r="CY36" s="5">
        <v>829.92</v>
      </c>
      <c r="CZ36" s="5"/>
      <c r="DA36" s="10"/>
      <c r="DB36" s="5">
        <v>821.57</v>
      </c>
      <c r="DC36" s="10"/>
      <c r="DD36" s="5">
        <v>0</v>
      </c>
      <c r="DE36" s="14"/>
      <c r="DF36" s="11">
        <v>1023.28</v>
      </c>
      <c r="DG36" s="16"/>
      <c r="DH36" s="2">
        <v>444.34</v>
      </c>
      <c r="DI36" s="2">
        <v>13</v>
      </c>
      <c r="DJ36" s="2">
        <v>15</v>
      </c>
      <c r="DK36" s="2">
        <v>2</v>
      </c>
      <c r="DL36" s="2">
        <v>1</v>
      </c>
      <c r="DM36" s="2">
        <v>1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/>
      <c r="DT36" s="3"/>
      <c r="DU36" s="1"/>
    </row>
    <row r="37" spans="1:125" s="40" customFormat="1" ht="16" customHeight="1" x14ac:dyDescent="0.2">
      <c r="A37" s="39">
        <v>60</v>
      </c>
      <c r="B37" s="39">
        <v>4</v>
      </c>
      <c r="C37" s="39">
        <v>4</v>
      </c>
      <c r="D37" s="90">
        <v>22</v>
      </c>
      <c r="E37" s="90">
        <v>25</v>
      </c>
      <c r="F37" s="39">
        <v>3</v>
      </c>
      <c r="G37" s="39">
        <v>3</v>
      </c>
      <c r="H37" s="39">
        <v>41</v>
      </c>
      <c r="I37" s="39">
        <v>19</v>
      </c>
      <c r="J37" s="39">
        <f t="shared" si="2"/>
        <v>-22</v>
      </c>
      <c r="K37" s="39">
        <v>43</v>
      </c>
      <c r="L37" s="39">
        <v>45</v>
      </c>
      <c r="M37" s="39">
        <v>117</v>
      </c>
      <c r="N37" s="39">
        <v>118</v>
      </c>
      <c r="O37" s="39">
        <f t="shared" si="3"/>
        <v>1</v>
      </c>
      <c r="P37" s="39">
        <v>37</v>
      </c>
      <c r="Q37" s="39">
        <v>35</v>
      </c>
      <c r="R37" s="39">
        <f t="shared" si="4"/>
        <v>-2</v>
      </c>
      <c r="S37" s="39">
        <v>29</v>
      </c>
      <c r="T37" s="39">
        <v>30</v>
      </c>
      <c r="U37" s="39">
        <f t="shared" si="5"/>
        <v>1</v>
      </c>
      <c r="V37" s="39">
        <v>47</v>
      </c>
      <c r="W37" s="39">
        <v>48</v>
      </c>
      <c r="X37" s="39">
        <f t="shared" si="6"/>
        <v>1</v>
      </c>
      <c r="Y37" s="39">
        <v>4</v>
      </c>
      <c r="Z37" s="39">
        <v>5</v>
      </c>
      <c r="AA37" s="39"/>
      <c r="AB37" s="39">
        <v>55</v>
      </c>
      <c r="AC37" s="39">
        <v>60</v>
      </c>
      <c r="AD37" s="39">
        <v>26</v>
      </c>
      <c r="AE37" s="39">
        <v>25</v>
      </c>
      <c r="AF37" s="39">
        <v>26</v>
      </c>
      <c r="AG37" s="39">
        <v>29</v>
      </c>
      <c r="AH37" s="39">
        <v>3</v>
      </c>
      <c r="AI37" s="39">
        <v>6</v>
      </c>
      <c r="AJ37" s="39">
        <v>26</v>
      </c>
      <c r="AK37" s="39"/>
      <c r="AL37" s="39">
        <v>20</v>
      </c>
      <c r="AM37" s="39"/>
      <c r="AN37" s="2"/>
      <c r="AO37" s="39"/>
      <c r="AP37" s="39"/>
      <c r="AQ37" s="39"/>
      <c r="AR37" s="39">
        <v>15</v>
      </c>
      <c r="AS37" s="39"/>
      <c r="AT37" s="39">
        <v>9</v>
      </c>
      <c r="AU37" s="46"/>
      <c r="AW37" s="39"/>
      <c r="AX37" s="39"/>
      <c r="AY37" s="39"/>
      <c r="AZ37" s="39"/>
      <c r="BA37" s="39"/>
      <c r="BB37" s="39"/>
      <c r="BE37" s="39"/>
      <c r="BF37" s="39">
        <v>100</v>
      </c>
      <c r="BG37" s="39">
        <v>112</v>
      </c>
      <c r="BH37" s="39">
        <v>33</v>
      </c>
      <c r="BI37" s="39">
        <v>34</v>
      </c>
      <c r="BJ37" s="39">
        <v>11</v>
      </c>
      <c r="BK37" s="39">
        <v>15</v>
      </c>
      <c r="BL37" s="39">
        <v>19</v>
      </c>
      <c r="BM37" s="39">
        <v>15</v>
      </c>
      <c r="BN37" s="2">
        <f t="shared" si="9"/>
        <v>-4</v>
      </c>
      <c r="BO37" s="39">
        <v>6</v>
      </c>
      <c r="BP37" s="39">
        <v>10</v>
      </c>
      <c r="BQ37" s="39">
        <v>6</v>
      </c>
      <c r="BR37" s="39">
        <v>8</v>
      </c>
      <c r="BS37" s="39">
        <v>7</v>
      </c>
      <c r="BT37" s="39">
        <v>11</v>
      </c>
      <c r="BU37" s="39">
        <v>9</v>
      </c>
      <c r="BV37" s="39">
        <v>10</v>
      </c>
      <c r="BW37" s="39">
        <v>9</v>
      </c>
      <c r="BX37" s="39">
        <v>9</v>
      </c>
      <c r="BY37" s="39">
        <v>2</v>
      </c>
      <c r="BZ37" s="39"/>
      <c r="CA37" s="39">
        <v>1</v>
      </c>
      <c r="CB37" s="39"/>
      <c r="CC37" s="39">
        <v>0</v>
      </c>
      <c r="CD37" s="39"/>
      <c r="CE37" s="39">
        <v>28</v>
      </c>
      <c r="CF37" s="39"/>
      <c r="CG37" s="39"/>
      <c r="CH37" s="39">
        <v>57</v>
      </c>
      <c r="CI37" s="39"/>
      <c r="CJ37" s="39">
        <v>9</v>
      </c>
      <c r="CK37" s="39">
        <v>12</v>
      </c>
      <c r="CL37" s="39">
        <v>290</v>
      </c>
      <c r="CM37" s="39"/>
      <c r="CN37" s="39"/>
      <c r="CO37" s="39"/>
      <c r="CP37" s="2"/>
      <c r="CQ37" s="39"/>
      <c r="CR37" s="39"/>
      <c r="CS37" s="39"/>
      <c r="CT37" s="39"/>
      <c r="CU37" s="39"/>
      <c r="CV37" s="39">
        <v>1233</v>
      </c>
      <c r="CW37" s="43"/>
      <c r="CX37" s="39">
        <v>811.82</v>
      </c>
      <c r="CY37" s="43"/>
      <c r="CZ37" s="43"/>
      <c r="DA37" s="39">
        <v>875.69</v>
      </c>
      <c r="DB37" s="43"/>
      <c r="DC37" s="39">
        <v>11</v>
      </c>
      <c r="DD37" s="43"/>
      <c r="DE37" s="44">
        <v>2042.7333333333333</v>
      </c>
      <c r="DF37" s="44"/>
      <c r="DG37" s="42">
        <v>437.16</v>
      </c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</row>
    <row r="38" spans="1:125" ht="16" customHeight="1" x14ac:dyDescent="0.2">
      <c r="A38" s="2">
        <v>61</v>
      </c>
      <c r="B38" s="2">
        <v>3</v>
      </c>
      <c r="C38" s="2">
        <v>2</v>
      </c>
      <c r="D38" s="2">
        <v>25</v>
      </c>
      <c r="E38" s="2">
        <v>30</v>
      </c>
      <c r="F38" s="2">
        <v>2</v>
      </c>
      <c r="G38" s="2">
        <v>5</v>
      </c>
      <c r="H38" s="2">
        <v>3</v>
      </c>
      <c r="I38" s="2">
        <v>8</v>
      </c>
      <c r="J38" s="2">
        <f t="shared" si="2"/>
        <v>5</v>
      </c>
      <c r="K38" s="2">
        <v>0</v>
      </c>
      <c r="L38" s="2">
        <v>4</v>
      </c>
      <c r="M38" s="2">
        <v>65</v>
      </c>
      <c r="N38" s="2">
        <v>52</v>
      </c>
      <c r="O38" s="2">
        <f t="shared" si="3"/>
        <v>-13</v>
      </c>
      <c r="P38" s="2">
        <v>5</v>
      </c>
      <c r="Q38" s="2">
        <v>9</v>
      </c>
      <c r="R38" s="2">
        <f t="shared" si="4"/>
        <v>4</v>
      </c>
      <c r="S38" s="2">
        <v>16</v>
      </c>
      <c r="T38" s="2">
        <v>16</v>
      </c>
      <c r="U38" s="2">
        <f t="shared" si="5"/>
        <v>0</v>
      </c>
      <c r="V38" s="2">
        <v>39</v>
      </c>
      <c r="W38" s="2">
        <v>22</v>
      </c>
      <c r="X38" s="2">
        <f t="shared" si="6"/>
        <v>-17</v>
      </c>
      <c r="Y38" s="2">
        <v>5</v>
      </c>
      <c r="Z38" s="2">
        <v>5</v>
      </c>
      <c r="AA38" s="2"/>
      <c r="AB38" s="2">
        <v>5</v>
      </c>
      <c r="AC38" s="2">
        <v>17</v>
      </c>
      <c r="AD38" s="2">
        <v>5</v>
      </c>
      <c r="AE38" s="2">
        <v>14</v>
      </c>
      <c r="AF38" s="2">
        <v>0</v>
      </c>
      <c r="AG38" s="2">
        <v>2</v>
      </c>
      <c r="AH38" s="2">
        <v>0</v>
      </c>
      <c r="AI38" s="2">
        <v>1</v>
      </c>
      <c r="AJ38" s="2">
        <v>40</v>
      </c>
      <c r="AK38" s="2">
        <v>39</v>
      </c>
      <c r="AL38" s="2">
        <v>40</v>
      </c>
      <c r="AM38" s="2">
        <v>37</v>
      </c>
      <c r="AN38" s="2">
        <f t="shared" si="10"/>
        <v>-3</v>
      </c>
      <c r="AO38" s="2">
        <v>16</v>
      </c>
      <c r="AP38" s="2">
        <v>15</v>
      </c>
      <c r="AQ38" s="2"/>
      <c r="AR38" s="2">
        <v>20</v>
      </c>
      <c r="AS38" s="2">
        <v>15</v>
      </c>
      <c r="AT38" s="2">
        <v>19</v>
      </c>
      <c r="AU38" s="2">
        <v>19</v>
      </c>
      <c r="AV38" s="2">
        <v>12.35</v>
      </c>
      <c r="AW38" s="2">
        <v>14.28</v>
      </c>
      <c r="AX38" s="2">
        <v>12.6</v>
      </c>
      <c r="AY38" s="2">
        <v>14.94</v>
      </c>
      <c r="AZ38" s="2">
        <f t="shared" si="7"/>
        <v>2.34</v>
      </c>
      <c r="BA38" s="2">
        <v>10</v>
      </c>
      <c r="BB38" s="2">
        <v>8.44</v>
      </c>
      <c r="BC38">
        <f t="shared" ref="BC38:BD40" si="20">AX38-AV38</f>
        <v>0.25</v>
      </c>
      <c r="BD38">
        <f t="shared" si="20"/>
        <v>0.66000000000000014</v>
      </c>
      <c r="BE38" s="2">
        <f t="shared" si="8"/>
        <v>0.41000000000000014</v>
      </c>
      <c r="BF38" s="2">
        <v>15</v>
      </c>
      <c r="BG38" s="2">
        <v>26</v>
      </c>
      <c r="BH38" s="2">
        <v>6</v>
      </c>
      <c r="BI38" s="2">
        <v>11</v>
      </c>
      <c r="BJ38" s="2">
        <v>4</v>
      </c>
      <c r="BK38" s="2">
        <v>5</v>
      </c>
      <c r="BL38" s="2">
        <v>1</v>
      </c>
      <c r="BM38" s="2">
        <v>4</v>
      </c>
      <c r="BN38" s="2">
        <f t="shared" si="9"/>
        <v>3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2</v>
      </c>
      <c r="BV38" s="2">
        <v>4</v>
      </c>
      <c r="BW38" s="2">
        <v>2</v>
      </c>
      <c r="BX38" s="2">
        <v>2</v>
      </c>
      <c r="BY38" s="2">
        <v>1</v>
      </c>
      <c r="BZ38" s="2">
        <v>2</v>
      </c>
      <c r="CA38" s="2">
        <v>1</v>
      </c>
      <c r="CB38" s="2">
        <v>2</v>
      </c>
      <c r="CC38" s="2">
        <v>0</v>
      </c>
      <c r="CD38" s="2">
        <v>0</v>
      </c>
      <c r="CE38" s="2">
        <v>17</v>
      </c>
      <c r="CF38" s="2">
        <v>9</v>
      </c>
      <c r="CG38" s="2">
        <f t="shared" si="18"/>
        <v>-8</v>
      </c>
      <c r="CH38" s="2">
        <v>40</v>
      </c>
      <c r="CI38" s="2">
        <v>40</v>
      </c>
      <c r="CJ38" s="2">
        <v>4</v>
      </c>
      <c r="CK38" s="2">
        <v>3</v>
      </c>
      <c r="CL38" s="2">
        <v>1450</v>
      </c>
      <c r="CM38" s="2">
        <v>1540</v>
      </c>
      <c r="CN38" s="2">
        <v>90.625</v>
      </c>
      <c r="CO38" s="2">
        <v>96.25</v>
      </c>
      <c r="CP38" s="2">
        <f t="shared" si="19"/>
        <v>5.625</v>
      </c>
      <c r="CQ38" s="2">
        <v>119.12</v>
      </c>
      <c r="CR38" s="2">
        <v>110</v>
      </c>
      <c r="CS38" s="2">
        <v>248.12</v>
      </c>
      <c r="CT38" s="2">
        <v>133</v>
      </c>
      <c r="CU38" s="2">
        <f>CT38-CS38</f>
        <v>-115.12</v>
      </c>
      <c r="CV38" s="2">
        <v>1134.2</v>
      </c>
      <c r="CW38" s="5">
        <v>1120.68</v>
      </c>
      <c r="CX38" s="2">
        <v>1175.42</v>
      </c>
      <c r="CY38" s="5">
        <v>715.31</v>
      </c>
      <c r="CZ38" s="5">
        <f>CY38-CX38</f>
        <v>-460.11000000000013</v>
      </c>
      <c r="DA38" s="2">
        <v>946.31</v>
      </c>
      <c r="DB38" s="5">
        <v>802.62</v>
      </c>
      <c r="DC38" s="2">
        <v>2</v>
      </c>
      <c r="DD38" s="5">
        <v>2</v>
      </c>
      <c r="DE38" s="11">
        <v>1432.2173913043478</v>
      </c>
      <c r="DF38" s="11">
        <v>1383.875</v>
      </c>
      <c r="DG38" s="16"/>
      <c r="DH38" s="2">
        <v>401.26</v>
      </c>
      <c r="DI38" s="2">
        <v>12</v>
      </c>
      <c r="DJ38" s="2">
        <v>16</v>
      </c>
      <c r="DK38" s="2">
        <v>1</v>
      </c>
      <c r="DL38" s="2">
        <v>0</v>
      </c>
      <c r="DM38" s="2">
        <v>2</v>
      </c>
      <c r="DN38" s="2">
        <v>0</v>
      </c>
      <c r="DO38" s="2">
        <v>1</v>
      </c>
      <c r="DP38" s="2">
        <v>0</v>
      </c>
      <c r="DQ38" s="2">
        <v>0</v>
      </c>
      <c r="DR38" s="2">
        <v>0</v>
      </c>
      <c r="DS38" s="2"/>
      <c r="DT38" s="3"/>
      <c r="DU38" s="1"/>
    </row>
    <row r="39" spans="1:125" ht="16" customHeight="1" x14ac:dyDescent="0.2">
      <c r="A39" s="2">
        <v>63</v>
      </c>
      <c r="B39" s="2">
        <v>2</v>
      </c>
      <c r="C39" s="2">
        <v>2</v>
      </c>
      <c r="D39" s="91">
        <v>27</v>
      </c>
      <c r="E39" s="91">
        <v>27</v>
      </c>
      <c r="F39" s="2">
        <v>4</v>
      </c>
      <c r="G39" s="2">
        <v>5</v>
      </c>
      <c r="H39" s="2">
        <v>11</v>
      </c>
      <c r="I39" s="2">
        <v>12</v>
      </c>
      <c r="J39" s="2">
        <f t="shared" si="2"/>
        <v>1</v>
      </c>
      <c r="K39" s="2">
        <v>8</v>
      </c>
      <c r="L39" s="2">
        <v>11</v>
      </c>
      <c r="M39" s="2">
        <v>58</v>
      </c>
      <c r="N39" s="2">
        <v>52</v>
      </c>
      <c r="O39" s="2">
        <f t="shared" si="3"/>
        <v>-6</v>
      </c>
      <c r="P39" s="2">
        <v>18</v>
      </c>
      <c r="Q39" s="2">
        <v>20</v>
      </c>
      <c r="R39" s="2">
        <f t="shared" si="4"/>
        <v>2</v>
      </c>
      <c r="S39" s="2">
        <v>6</v>
      </c>
      <c r="T39" s="2">
        <v>14</v>
      </c>
      <c r="U39" s="2">
        <f t="shared" si="5"/>
        <v>8</v>
      </c>
      <c r="V39" s="2">
        <v>34</v>
      </c>
      <c r="W39" s="2">
        <v>18</v>
      </c>
      <c r="X39" s="2">
        <f t="shared" si="6"/>
        <v>-16</v>
      </c>
      <c r="Y39" s="2">
        <v>0</v>
      </c>
      <c r="Z39" s="2">
        <v>0</v>
      </c>
      <c r="AA39" s="2"/>
      <c r="AB39" s="2">
        <v>40</v>
      </c>
      <c r="AC39" s="2">
        <v>39</v>
      </c>
      <c r="AD39" s="2">
        <v>14</v>
      </c>
      <c r="AE39" s="2">
        <v>16</v>
      </c>
      <c r="AF39" s="2">
        <v>24</v>
      </c>
      <c r="AG39" s="2">
        <v>20</v>
      </c>
      <c r="AH39" s="2">
        <v>2</v>
      </c>
      <c r="AI39" s="2">
        <v>3</v>
      </c>
      <c r="AJ39" s="2">
        <v>16</v>
      </c>
      <c r="AK39" s="2">
        <v>13</v>
      </c>
      <c r="AL39" s="2">
        <v>19</v>
      </c>
      <c r="AM39" s="2">
        <v>15</v>
      </c>
      <c r="AN39" s="2">
        <f t="shared" si="10"/>
        <v>-4</v>
      </c>
      <c r="AO39" s="2">
        <v>16</v>
      </c>
      <c r="AP39" s="2">
        <v>15</v>
      </c>
      <c r="AQ39" s="2"/>
      <c r="AR39" s="2">
        <v>7</v>
      </c>
      <c r="AS39" s="2">
        <v>14</v>
      </c>
      <c r="AT39" s="2">
        <v>14</v>
      </c>
      <c r="AU39" s="2">
        <v>17</v>
      </c>
      <c r="AV39" s="2">
        <v>10.130000000000001</v>
      </c>
      <c r="AW39" s="2">
        <v>10.61</v>
      </c>
      <c r="AX39" s="2">
        <v>13</v>
      </c>
      <c r="AY39" s="2">
        <v>11.21</v>
      </c>
      <c r="AZ39" s="2">
        <f t="shared" si="7"/>
        <v>-1.7899999999999991</v>
      </c>
      <c r="BA39" s="2">
        <v>7.57</v>
      </c>
      <c r="BB39" s="2">
        <v>7.88</v>
      </c>
      <c r="BC39">
        <f t="shared" si="20"/>
        <v>2.8699999999999992</v>
      </c>
      <c r="BD39">
        <f t="shared" si="20"/>
        <v>0.60000000000000142</v>
      </c>
      <c r="BE39" s="2">
        <f t="shared" si="8"/>
        <v>-2.2699999999999978</v>
      </c>
      <c r="BF39" s="2">
        <v>31</v>
      </c>
      <c r="BG39" s="2">
        <v>18</v>
      </c>
      <c r="BH39" s="2">
        <v>4</v>
      </c>
      <c r="BI39" s="2">
        <v>1</v>
      </c>
      <c r="BJ39" s="2">
        <v>1</v>
      </c>
      <c r="BK39" s="2">
        <v>1</v>
      </c>
      <c r="BL39" s="2">
        <v>14</v>
      </c>
      <c r="BM39" s="2">
        <v>8</v>
      </c>
      <c r="BN39" s="2">
        <f t="shared" si="9"/>
        <v>-6</v>
      </c>
      <c r="BO39" s="2">
        <v>2</v>
      </c>
      <c r="BP39" s="2">
        <v>1</v>
      </c>
      <c r="BQ39" s="2">
        <v>1</v>
      </c>
      <c r="BR39" s="2">
        <v>1</v>
      </c>
      <c r="BS39" s="2">
        <v>5</v>
      </c>
      <c r="BT39" s="2">
        <v>5</v>
      </c>
      <c r="BU39" s="2">
        <v>2</v>
      </c>
      <c r="BV39" s="2">
        <v>1</v>
      </c>
      <c r="BW39" s="2">
        <v>2</v>
      </c>
      <c r="BX39" s="2">
        <v>0</v>
      </c>
      <c r="BY39" s="3"/>
      <c r="BZ39" s="2">
        <v>2</v>
      </c>
      <c r="CA39" s="3"/>
      <c r="CB39" s="2">
        <v>2</v>
      </c>
      <c r="CC39" s="3"/>
      <c r="CD39" s="2">
        <v>0</v>
      </c>
      <c r="CE39" s="3"/>
      <c r="CF39" s="2">
        <v>27</v>
      </c>
      <c r="CG39" s="2"/>
      <c r="CH39" s="3"/>
      <c r="CI39" s="2">
        <v>51</v>
      </c>
      <c r="CJ39" s="2">
        <v>15</v>
      </c>
      <c r="CK39" s="2">
        <v>16</v>
      </c>
      <c r="CL39" s="3"/>
      <c r="CM39" s="2">
        <v>1600</v>
      </c>
      <c r="CN39" s="3"/>
      <c r="CO39" s="2"/>
      <c r="CP39" s="2"/>
      <c r="CQ39" s="3"/>
      <c r="CR39" s="2">
        <v>110.8</v>
      </c>
      <c r="CS39" s="3"/>
      <c r="CT39" s="2">
        <v>115.2</v>
      </c>
      <c r="CU39" s="2"/>
      <c r="CV39" s="10"/>
      <c r="CW39" s="2">
        <v>1676.72</v>
      </c>
      <c r="CX39" s="10"/>
      <c r="CY39" s="2">
        <v>1186.08</v>
      </c>
      <c r="CZ39" s="2"/>
      <c r="DA39" s="10"/>
      <c r="DB39" s="2">
        <v>1326.83</v>
      </c>
      <c r="DC39" s="10"/>
      <c r="DD39" s="2">
        <v>9</v>
      </c>
      <c r="DE39" s="10"/>
      <c r="DF39" s="2">
        <v>1109.6666666666667</v>
      </c>
      <c r="DG39" s="16"/>
      <c r="DH39" s="16"/>
      <c r="DI39" s="2">
        <v>15</v>
      </c>
      <c r="DJ39" s="2">
        <v>16</v>
      </c>
      <c r="DK39" s="2">
        <v>0</v>
      </c>
      <c r="DL39" s="2">
        <v>0</v>
      </c>
      <c r="DM39" s="2">
        <v>1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/>
      <c r="DT39" s="3"/>
      <c r="DU39" s="1"/>
    </row>
    <row r="40" spans="1:125" ht="16" customHeight="1" x14ac:dyDescent="0.2">
      <c r="A40" s="2">
        <v>64</v>
      </c>
      <c r="B40" s="2">
        <v>2</v>
      </c>
      <c r="C40" s="2">
        <v>2</v>
      </c>
      <c r="D40" s="2">
        <v>29</v>
      </c>
      <c r="E40" s="2">
        <v>29</v>
      </c>
      <c r="F40" s="2">
        <v>5</v>
      </c>
      <c r="G40" s="2">
        <v>4</v>
      </c>
      <c r="H40" s="2">
        <v>3</v>
      </c>
      <c r="I40" s="2">
        <v>0</v>
      </c>
      <c r="J40" s="2">
        <f t="shared" si="2"/>
        <v>-3</v>
      </c>
      <c r="K40" s="2">
        <v>13</v>
      </c>
      <c r="L40" s="2">
        <v>7</v>
      </c>
      <c r="M40" s="2">
        <v>51</v>
      </c>
      <c r="N40" s="2">
        <v>40</v>
      </c>
      <c r="O40" s="2">
        <f t="shared" si="3"/>
        <v>-11</v>
      </c>
      <c r="P40" s="2">
        <v>4</v>
      </c>
      <c r="Q40" s="2">
        <v>5</v>
      </c>
      <c r="R40" s="2">
        <f t="shared" si="4"/>
        <v>1</v>
      </c>
      <c r="S40" s="2">
        <v>13</v>
      </c>
      <c r="T40" s="2">
        <v>14</v>
      </c>
      <c r="U40" s="2">
        <f t="shared" si="5"/>
        <v>1</v>
      </c>
      <c r="V40" s="2">
        <v>25</v>
      </c>
      <c r="W40" s="2">
        <v>11</v>
      </c>
      <c r="X40" s="2">
        <f t="shared" si="6"/>
        <v>-14</v>
      </c>
      <c r="Y40" s="2">
        <v>9</v>
      </c>
      <c r="Z40" s="2">
        <v>10</v>
      </c>
      <c r="AA40" s="2"/>
      <c r="AB40" s="2">
        <v>0</v>
      </c>
      <c r="AC40" s="2">
        <v>23</v>
      </c>
      <c r="AD40" s="2">
        <v>0</v>
      </c>
      <c r="AE40" s="2">
        <v>13</v>
      </c>
      <c r="AF40" s="2">
        <v>0</v>
      </c>
      <c r="AG40" s="2">
        <v>8</v>
      </c>
      <c r="AH40" s="2">
        <v>0</v>
      </c>
      <c r="AI40" s="2">
        <v>2</v>
      </c>
      <c r="AJ40" s="2">
        <v>38</v>
      </c>
      <c r="AK40" s="2">
        <v>34</v>
      </c>
      <c r="AL40" s="2">
        <v>40</v>
      </c>
      <c r="AM40" s="2">
        <v>40</v>
      </c>
      <c r="AN40" s="2">
        <f t="shared" si="10"/>
        <v>0</v>
      </c>
      <c r="AO40" s="2">
        <v>19</v>
      </c>
      <c r="AP40" s="2">
        <v>17</v>
      </c>
      <c r="AQ40" s="2"/>
      <c r="AR40" s="2">
        <v>19</v>
      </c>
      <c r="AS40" s="2">
        <v>19</v>
      </c>
      <c r="AT40" s="2">
        <v>20</v>
      </c>
      <c r="AU40" s="2">
        <v>20</v>
      </c>
      <c r="AV40" s="2">
        <v>8.8000000000000007</v>
      </c>
      <c r="AW40" s="2">
        <v>11.3</v>
      </c>
      <c r="AX40" s="2">
        <v>11.64</v>
      </c>
      <c r="AY40" s="2">
        <v>12.85</v>
      </c>
      <c r="AZ40" s="2">
        <f t="shared" si="7"/>
        <v>1.2099999999999991</v>
      </c>
      <c r="BA40" s="2">
        <v>7.78</v>
      </c>
      <c r="BB40" s="2">
        <v>8.16</v>
      </c>
      <c r="BC40">
        <f t="shared" si="20"/>
        <v>2.84</v>
      </c>
      <c r="BD40">
        <f t="shared" si="20"/>
        <v>1.5499999999999989</v>
      </c>
      <c r="BE40" s="2">
        <f t="shared" si="8"/>
        <v>-1.2900000000000009</v>
      </c>
      <c r="BF40" s="2">
        <v>2</v>
      </c>
      <c r="BG40" s="2">
        <v>32</v>
      </c>
      <c r="BH40" s="2">
        <v>0</v>
      </c>
      <c r="BI40" s="2">
        <v>8</v>
      </c>
      <c r="BJ40" s="2">
        <v>1</v>
      </c>
      <c r="BK40" s="2">
        <v>7</v>
      </c>
      <c r="BL40" s="2">
        <v>0</v>
      </c>
      <c r="BM40" s="2">
        <v>0</v>
      </c>
      <c r="BN40" s="2">
        <f t="shared" si="9"/>
        <v>0</v>
      </c>
      <c r="BO40" s="2">
        <v>0</v>
      </c>
      <c r="BP40" s="2">
        <v>6</v>
      </c>
      <c r="BQ40" s="2">
        <v>0</v>
      </c>
      <c r="BR40" s="2">
        <v>0</v>
      </c>
      <c r="BS40" s="2">
        <v>1</v>
      </c>
      <c r="BT40" s="2">
        <v>5</v>
      </c>
      <c r="BU40" s="2">
        <v>0</v>
      </c>
      <c r="BV40" s="2">
        <v>5</v>
      </c>
      <c r="BW40" s="2">
        <v>0</v>
      </c>
      <c r="BX40" s="2">
        <v>1</v>
      </c>
      <c r="BY40" s="2">
        <v>2</v>
      </c>
      <c r="BZ40" s="1"/>
      <c r="CA40" s="2">
        <v>2</v>
      </c>
      <c r="CB40" s="3"/>
      <c r="CC40" s="2">
        <v>0</v>
      </c>
      <c r="CD40" s="1"/>
      <c r="CE40" s="2">
        <v>20</v>
      </c>
      <c r="CF40" s="2">
        <v>24</v>
      </c>
      <c r="CG40" s="2">
        <f t="shared" si="18"/>
        <v>4</v>
      </c>
      <c r="CH40" s="2">
        <v>40</v>
      </c>
      <c r="CI40" s="2">
        <v>38</v>
      </c>
      <c r="CJ40" s="2">
        <v>4</v>
      </c>
      <c r="CK40" s="2">
        <v>3</v>
      </c>
      <c r="CL40" s="2">
        <v>1360</v>
      </c>
      <c r="CM40" s="2">
        <v>1440</v>
      </c>
      <c r="CN40" s="2">
        <v>85</v>
      </c>
      <c r="CO40" s="2">
        <v>90</v>
      </c>
      <c r="CP40" s="2">
        <f t="shared" si="19"/>
        <v>5</v>
      </c>
      <c r="CQ40" s="2">
        <v>110.8</v>
      </c>
      <c r="CR40" s="2">
        <v>108</v>
      </c>
      <c r="CS40" s="2">
        <v>115.2</v>
      </c>
      <c r="CT40" s="2">
        <v>114</v>
      </c>
      <c r="CU40" s="2">
        <f>CT40-CS40</f>
        <v>-1.2000000000000028</v>
      </c>
      <c r="CV40" s="2">
        <v>914.92</v>
      </c>
      <c r="CW40" s="2">
        <v>847.31</v>
      </c>
      <c r="CX40" s="2">
        <v>761.14</v>
      </c>
      <c r="CY40" s="2">
        <v>704.25</v>
      </c>
      <c r="CZ40" s="5">
        <f>CY40-CX40</f>
        <v>-56.889999999999986</v>
      </c>
      <c r="DA40" s="2">
        <v>807.25</v>
      </c>
      <c r="DB40" s="2">
        <v>745.92</v>
      </c>
      <c r="DC40" s="2">
        <v>5</v>
      </c>
      <c r="DD40" s="2">
        <v>4</v>
      </c>
      <c r="DE40" s="11">
        <v>1109.6659999999999</v>
      </c>
      <c r="DF40" s="11">
        <v>1064.68</v>
      </c>
      <c r="DG40" s="16"/>
      <c r="DH40" s="16"/>
      <c r="DI40" s="2">
        <v>13</v>
      </c>
      <c r="DJ40" s="2">
        <v>15</v>
      </c>
      <c r="DK40" s="2">
        <v>2</v>
      </c>
      <c r="DL40" s="2">
        <v>1</v>
      </c>
      <c r="DM40" s="2">
        <v>1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/>
      <c r="DT40" s="3"/>
      <c r="DU40" s="1"/>
    </row>
    <row r="41" spans="1:125" ht="16" customHeight="1" thickBot="1" x14ac:dyDescent="0.25">
      <c r="AU41" s="2"/>
    </row>
    <row r="42" spans="1:125" ht="16" customHeight="1" x14ac:dyDescent="0.2">
      <c r="A42" t="s">
        <v>119</v>
      </c>
      <c r="B42">
        <f t="shared" ref="B42:BX42" si="21">AVERAGE(B2:B40)</f>
        <v>2.3513513513513513</v>
      </c>
      <c r="C42">
        <f t="shared" si="21"/>
        <v>2.4324324324324325</v>
      </c>
      <c r="D42">
        <f t="shared" si="21"/>
        <v>26.432432432432432</v>
      </c>
      <c r="E42">
        <f t="shared" si="21"/>
        <v>27</v>
      </c>
      <c r="F42">
        <f t="shared" si="21"/>
        <v>4.1891891891891895</v>
      </c>
      <c r="G42">
        <f t="shared" si="21"/>
        <v>4.2777777777777777</v>
      </c>
      <c r="H42">
        <f t="shared" si="21"/>
        <v>10.594594594594595</v>
      </c>
      <c r="I42">
        <f t="shared" si="21"/>
        <v>8.0857142857142854</v>
      </c>
      <c r="J42" s="71">
        <f t="shared" ref="J42" si="22">AVERAGE(J2:J40)</f>
        <v>-2.8333333333333335</v>
      </c>
      <c r="K42">
        <f t="shared" si="21"/>
        <v>14.523809523809524</v>
      </c>
      <c r="L42">
        <f t="shared" si="21"/>
        <v>12.904761904761905</v>
      </c>
      <c r="M42" s="61">
        <f t="shared" si="21"/>
        <v>67.459459459459453</v>
      </c>
      <c r="N42" s="62">
        <f t="shared" si="21"/>
        <v>58.648648648648646</v>
      </c>
      <c r="O42" s="63">
        <f t="shared" ref="O42" si="23">AVERAGE(O2:O40)</f>
        <v>-8.8108108108108105</v>
      </c>
      <c r="P42" s="49">
        <f t="shared" si="21"/>
        <v>14.324324324324325</v>
      </c>
      <c r="Q42" s="49">
        <f t="shared" si="21"/>
        <v>12.162162162162161</v>
      </c>
      <c r="R42" s="56">
        <f t="shared" si="21"/>
        <v>-2.1621621621621623</v>
      </c>
      <c r="S42">
        <f t="shared" si="21"/>
        <v>12.45945945945946</v>
      </c>
      <c r="T42">
        <f t="shared" si="21"/>
        <v>11.675675675675675</v>
      </c>
      <c r="U42">
        <f>AVERAGE(U2:U40)</f>
        <v>-0.78378378378378377</v>
      </c>
      <c r="V42" s="48">
        <f t="shared" si="21"/>
        <v>36.675675675675677</v>
      </c>
      <c r="W42" s="49">
        <f t="shared" si="21"/>
        <v>31.054054054054053</v>
      </c>
      <c r="X42" s="50">
        <f t="shared" ref="X42" si="24">AVERAGE(X2:X40)</f>
        <v>-5.6216216216216219</v>
      </c>
      <c r="Y42">
        <f t="shared" si="21"/>
        <v>4</v>
      </c>
      <c r="Z42">
        <f t="shared" si="21"/>
        <v>3.7567567567567566</v>
      </c>
      <c r="AB42">
        <f t="shared" si="21"/>
        <v>30.633333333333333</v>
      </c>
      <c r="AC42">
        <f t="shared" si="21"/>
        <v>29.379310344827587</v>
      </c>
      <c r="AD42">
        <f t="shared" si="21"/>
        <v>15.666666666666666</v>
      </c>
      <c r="AE42">
        <f t="shared" si="21"/>
        <v>14.586206896551724</v>
      </c>
      <c r="AF42">
        <f t="shared" si="21"/>
        <v>12.266666666666667</v>
      </c>
      <c r="AG42">
        <f t="shared" si="21"/>
        <v>11.666666666666666</v>
      </c>
      <c r="AH42">
        <f t="shared" si="21"/>
        <v>2.7</v>
      </c>
      <c r="AI42">
        <f t="shared" si="21"/>
        <v>2.7666666666666666</v>
      </c>
      <c r="AJ42">
        <f t="shared" si="21"/>
        <v>29.233333333333334</v>
      </c>
      <c r="AK42">
        <f t="shared" si="21"/>
        <v>30</v>
      </c>
      <c r="AL42">
        <f t="shared" si="21"/>
        <v>32.200000000000003</v>
      </c>
      <c r="AM42">
        <f t="shared" si="21"/>
        <v>32.586206896551722</v>
      </c>
      <c r="AN42">
        <f t="shared" ref="AN42" si="25">AVERAGE(AN2:AN40)</f>
        <v>-3.4482758620689655E-2</v>
      </c>
      <c r="AO42">
        <f t="shared" si="21"/>
        <v>16.379310344827587</v>
      </c>
      <c r="AP42">
        <f t="shared" si="21"/>
        <v>15.724137931034482</v>
      </c>
      <c r="AR42">
        <f t="shared" si="21"/>
        <v>16.689655172413794</v>
      </c>
      <c r="AS42">
        <f t="shared" si="21"/>
        <v>16.724137931034484</v>
      </c>
      <c r="AT42">
        <f t="shared" si="21"/>
        <v>16.399999999999999</v>
      </c>
      <c r="AU42">
        <f t="shared" si="21"/>
        <v>16.931034482758619</v>
      </c>
      <c r="AV42">
        <f t="shared" si="21"/>
        <v>12.201388888888889</v>
      </c>
      <c r="AW42">
        <f t="shared" si="21"/>
        <v>11.519294117647057</v>
      </c>
      <c r="AX42" s="61">
        <f t="shared" si="21"/>
        <v>14.935000000000002</v>
      </c>
      <c r="AY42" s="62">
        <f t="shared" si="21"/>
        <v>12.933529411764702</v>
      </c>
      <c r="AZ42" s="87">
        <f t="shared" si="21"/>
        <v>-1.7385294117647054</v>
      </c>
      <c r="BA42">
        <f t="shared" si="21"/>
        <v>9.2537142857142864</v>
      </c>
      <c r="BB42">
        <f t="shared" si="21"/>
        <v>8.7220588235294141</v>
      </c>
      <c r="BC42">
        <f t="shared" si="21"/>
        <v>2.7336111111111117</v>
      </c>
      <c r="BD42">
        <f t="shared" si="21"/>
        <v>1.4142352941176466</v>
      </c>
      <c r="BE42" s="50">
        <f t="shared" ref="BE42" si="26">AVERAGE(BE2:BE40)</f>
        <v>-1.2960588235294117</v>
      </c>
      <c r="BF42">
        <f t="shared" si="21"/>
        <v>33.837837837837839</v>
      </c>
      <c r="BG42">
        <f t="shared" si="21"/>
        <v>32.432432432432435</v>
      </c>
      <c r="BH42">
        <f t="shared" si="21"/>
        <v>9.6756756756756754</v>
      </c>
      <c r="BI42">
        <f t="shared" si="21"/>
        <v>9.513513513513514</v>
      </c>
      <c r="BJ42">
        <f t="shared" si="21"/>
        <v>4.8918918918918921</v>
      </c>
      <c r="BK42">
        <f t="shared" si="21"/>
        <v>4.3513513513513518</v>
      </c>
      <c r="BL42">
        <f t="shared" si="21"/>
        <v>6.1351351351351351</v>
      </c>
      <c r="BM42">
        <f t="shared" si="21"/>
        <v>5.1621621621621623</v>
      </c>
      <c r="BN42" s="50">
        <f t="shared" si="21"/>
        <v>-0.97297297297297303</v>
      </c>
      <c r="BO42">
        <f t="shared" si="21"/>
        <v>2.9189189189189189</v>
      </c>
      <c r="BP42">
        <f t="shared" si="21"/>
        <v>2.9189189189189189</v>
      </c>
      <c r="BQ42">
        <f t="shared" si="21"/>
        <v>1.0810810810810811</v>
      </c>
      <c r="BR42">
        <f t="shared" si="21"/>
        <v>1.3783783783783783</v>
      </c>
      <c r="BS42">
        <f t="shared" si="21"/>
        <v>3.2972972972972974</v>
      </c>
      <c r="BT42">
        <f t="shared" si="21"/>
        <v>3.6216216216216215</v>
      </c>
      <c r="BU42">
        <f t="shared" si="21"/>
        <v>2.1621621621621623</v>
      </c>
      <c r="BV42">
        <f t="shared" si="21"/>
        <v>1.972972972972973</v>
      </c>
      <c r="BW42">
        <f t="shared" si="21"/>
        <v>3.6756756756756759</v>
      </c>
      <c r="BX42">
        <f t="shared" si="21"/>
        <v>3.6486486486486487</v>
      </c>
      <c r="BY42">
        <f t="shared" ref="BY42:DR42" si="27">AVERAGE(BY2:BY40)</f>
        <v>2.6388888888888888</v>
      </c>
      <c r="BZ42">
        <f t="shared" si="27"/>
        <v>2.1764705882352939</v>
      </c>
      <c r="CA42">
        <f t="shared" si="27"/>
        <v>1.3055555555555556</v>
      </c>
      <c r="CB42">
        <f t="shared" si="27"/>
        <v>1.0294117647058822</v>
      </c>
      <c r="CC42">
        <f t="shared" si="27"/>
        <v>1.0277777777777777</v>
      </c>
      <c r="CD42">
        <f t="shared" si="27"/>
        <v>1</v>
      </c>
      <c r="CE42">
        <f t="shared" si="27"/>
        <v>20.9</v>
      </c>
      <c r="CF42">
        <f t="shared" si="27"/>
        <v>19</v>
      </c>
      <c r="CH42">
        <f t="shared" si="27"/>
        <v>53</v>
      </c>
      <c r="CI42">
        <f t="shared" si="27"/>
        <v>49.636363636363633</v>
      </c>
      <c r="CJ42">
        <f t="shared" si="27"/>
        <v>9.1818181818181817</v>
      </c>
      <c r="CK42">
        <f t="shared" si="27"/>
        <v>10.692307692307692</v>
      </c>
      <c r="CL42">
        <f t="shared" si="27"/>
        <v>1214</v>
      </c>
      <c r="CM42">
        <f t="shared" si="27"/>
        <v>1486.3636363636363</v>
      </c>
      <c r="CN42" s="89">
        <f t="shared" si="27"/>
        <v>85</v>
      </c>
      <c r="CO42" s="89">
        <f t="shared" si="27"/>
        <v>95.546875</v>
      </c>
      <c r="CP42">
        <f t="shared" ref="CP42" si="28">AVERAGE(CP2:CP40)</f>
        <v>10.546875</v>
      </c>
      <c r="CQ42">
        <f t="shared" si="27"/>
        <v>127.8608</v>
      </c>
      <c r="CR42">
        <f t="shared" si="27"/>
        <v>126.676</v>
      </c>
      <c r="CS42">
        <f t="shared" si="27"/>
        <v>162.20240000000001</v>
      </c>
      <c r="CT42">
        <f t="shared" si="27"/>
        <v>135.87879999999998</v>
      </c>
      <c r="CU42">
        <f t="shared" ref="CU42" si="29">AVERAGE(CU2:CU40)</f>
        <v>-29.754782608695653</v>
      </c>
      <c r="CV42">
        <f t="shared" si="27"/>
        <v>1351.8137497233201</v>
      </c>
      <c r="CW42">
        <f t="shared" si="27"/>
        <v>1242.4220699633702</v>
      </c>
      <c r="CX42">
        <f t="shared" si="27"/>
        <v>1134.943796456876</v>
      </c>
      <c r="CY42">
        <f t="shared" si="27"/>
        <v>987.86600388500381</v>
      </c>
      <c r="CZ42">
        <f t="shared" ref="CZ42" si="30">AVERAGE(CZ2:CZ40)</f>
        <v>-170.1161054319418</v>
      </c>
      <c r="DA42">
        <f t="shared" si="27"/>
        <v>1100.5240459401709</v>
      </c>
      <c r="DB42">
        <f t="shared" si="27"/>
        <v>1047.5983532634032</v>
      </c>
      <c r="DC42">
        <f t="shared" si="27"/>
        <v>3.44</v>
      </c>
      <c r="DD42">
        <f t="shared" si="27"/>
        <v>2.6538461538461537</v>
      </c>
      <c r="DE42">
        <f t="shared" si="27"/>
        <v>1350.3848207079677</v>
      </c>
      <c r="DF42">
        <f t="shared" si="27"/>
        <v>1222.5937971062133</v>
      </c>
      <c r="DG42">
        <f t="shared" si="27"/>
        <v>422.20364285714288</v>
      </c>
      <c r="DH42">
        <f t="shared" si="27"/>
        <v>428.1714047619048</v>
      </c>
      <c r="DI42">
        <f t="shared" si="27"/>
        <v>13.114285714285714</v>
      </c>
      <c r="DJ42">
        <f t="shared" si="27"/>
        <v>13.696969696969697</v>
      </c>
      <c r="DK42">
        <f t="shared" si="27"/>
        <v>1.9428571428571428</v>
      </c>
      <c r="DL42">
        <f t="shared" si="27"/>
        <v>1.5</v>
      </c>
      <c r="DM42">
        <f t="shared" si="27"/>
        <v>0.6</v>
      </c>
      <c r="DN42">
        <f t="shared" si="27"/>
        <v>0.75</v>
      </c>
      <c r="DO42">
        <f t="shared" si="27"/>
        <v>0.51428571428571423</v>
      </c>
      <c r="DP42">
        <f t="shared" si="27"/>
        <v>0.34375</v>
      </c>
      <c r="DQ42">
        <f t="shared" si="27"/>
        <v>0</v>
      </c>
      <c r="DR42">
        <f t="shared" si="27"/>
        <v>0</v>
      </c>
      <c r="DT42">
        <f>AVERAGE(DT2:DT40)</f>
        <v>26.645833333333332</v>
      </c>
      <c r="DU42">
        <f>AVERAGE(DU2:DU40)</f>
        <v>28.086956521739129</v>
      </c>
    </row>
    <row r="43" spans="1:125" ht="16" customHeight="1" x14ac:dyDescent="0.2">
      <c r="A43" t="s">
        <v>118</v>
      </c>
      <c r="B43">
        <f t="shared" ref="B43:BX43" si="31">_xlfn.STDEV.S(B2:B40)</f>
        <v>0.53832127005143449</v>
      </c>
      <c r="C43">
        <f t="shared" si="31"/>
        <v>0.55480429685413235</v>
      </c>
      <c r="D43">
        <f t="shared" si="31"/>
        <v>2.0349793957534659</v>
      </c>
      <c r="E43">
        <f t="shared" si="31"/>
        <v>2.1380899352993952</v>
      </c>
      <c r="F43">
        <f t="shared" si="31"/>
        <v>0.77595238391418098</v>
      </c>
      <c r="G43">
        <f t="shared" si="31"/>
        <v>0.8145502215898428</v>
      </c>
      <c r="H43">
        <f t="shared" si="31"/>
        <v>7.7008638024122531</v>
      </c>
      <c r="I43">
        <f t="shared" si="31"/>
        <v>6.0213904421771938</v>
      </c>
      <c r="J43" s="72">
        <f t="shared" ref="J43" si="32">_xlfn.STDEV.S(J2:J40)</f>
        <v>6.5356167049702139</v>
      </c>
      <c r="K43">
        <f t="shared" si="31"/>
        <v>11.276608743851352</v>
      </c>
      <c r="L43">
        <f t="shared" si="31"/>
        <v>10.718697504383458</v>
      </c>
      <c r="M43" s="64">
        <f t="shared" si="31"/>
        <v>18.452031798083315</v>
      </c>
      <c r="N43">
        <f t="shared" si="31"/>
        <v>21.026724022612818</v>
      </c>
      <c r="O43" s="65">
        <f t="shared" ref="O43" si="33">_xlfn.STDEV.S(O2:O40)</f>
        <v>9.786151887681326</v>
      </c>
      <c r="P43">
        <f t="shared" si="31"/>
        <v>8.4032204608777299</v>
      </c>
      <c r="Q43">
        <f t="shared" si="31"/>
        <v>7.6974509255175336</v>
      </c>
      <c r="R43" s="57">
        <f t="shared" si="31"/>
        <v>4.5185636453874833</v>
      </c>
      <c r="S43">
        <f t="shared" si="31"/>
        <v>6.2919463275355891</v>
      </c>
      <c r="T43">
        <f t="shared" si="31"/>
        <v>7.1765592732870962</v>
      </c>
      <c r="U43">
        <f t="shared" ref="U43" si="34">_xlfn.STDEV.S(U2:U40)</f>
        <v>4.3149297350731706</v>
      </c>
      <c r="V43" s="51">
        <f t="shared" si="31"/>
        <v>10.443110578680976</v>
      </c>
      <c r="W43">
        <f t="shared" si="31"/>
        <v>12.006817382789816</v>
      </c>
      <c r="X43" s="52">
        <f t="shared" ref="X43" si="35">_xlfn.STDEV.S(X2:X40)</f>
        <v>6.3959681369131607</v>
      </c>
      <c r="Y43">
        <f t="shared" si="31"/>
        <v>4.0414518843273806</v>
      </c>
      <c r="Z43">
        <f t="shared" si="31"/>
        <v>3.8181249427013357</v>
      </c>
      <c r="AB43">
        <f t="shared" si="31"/>
        <v>16.861470736632047</v>
      </c>
      <c r="AC43">
        <f t="shared" si="31"/>
        <v>14.128021277648006</v>
      </c>
      <c r="AD43">
        <f t="shared" si="31"/>
        <v>8.2182863107254605</v>
      </c>
      <c r="AE43">
        <f t="shared" si="31"/>
        <v>7.0331726298576873</v>
      </c>
      <c r="AF43">
        <f t="shared" si="31"/>
        <v>8.8119563499057172</v>
      </c>
      <c r="AG43">
        <f t="shared" si="31"/>
        <v>7.8139280304062062</v>
      </c>
      <c r="AH43">
        <f t="shared" si="31"/>
        <v>1.9502431324996556</v>
      </c>
      <c r="AI43">
        <f t="shared" si="31"/>
        <v>2.1120889044332118</v>
      </c>
      <c r="AJ43">
        <f t="shared" si="31"/>
        <v>6.3337265455672247</v>
      </c>
      <c r="AK43">
        <f t="shared" si="31"/>
        <v>6.3471028261494462</v>
      </c>
      <c r="AL43">
        <f t="shared" si="31"/>
        <v>7.1457728039392086</v>
      </c>
      <c r="AM43">
        <f t="shared" si="31"/>
        <v>6.9719706241661985</v>
      </c>
      <c r="AN43">
        <f t="shared" ref="AN43" si="36">_xlfn.STDEV.S(AN2:AN40)</f>
        <v>4.3546589059525793</v>
      </c>
      <c r="AO43">
        <f t="shared" si="31"/>
        <v>2.6513311091310929</v>
      </c>
      <c r="AP43">
        <f t="shared" si="31"/>
        <v>3.4423471200013074</v>
      </c>
      <c r="AR43">
        <f t="shared" si="31"/>
        <v>3.7711635972001103</v>
      </c>
      <c r="AS43">
        <f t="shared" si="31"/>
        <v>4.0346406436202864</v>
      </c>
      <c r="AT43">
        <f t="shared" si="31"/>
        <v>3.4799920729200231</v>
      </c>
      <c r="AU43">
        <f t="shared" si="31"/>
        <v>3.5043955509245719</v>
      </c>
      <c r="AV43">
        <f t="shared" si="31"/>
        <v>3.6416559441925642</v>
      </c>
      <c r="AW43">
        <f t="shared" si="31"/>
        <v>2.4725464671236348</v>
      </c>
      <c r="AX43" s="64">
        <f t="shared" si="31"/>
        <v>6.1623657331069976</v>
      </c>
      <c r="AY43">
        <f t="shared" si="31"/>
        <v>3.5139763217782143</v>
      </c>
      <c r="AZ43" s="88">
        <f t="shared" si="31"/>
        <v>3.8402968101460364</v>
      </c>
      <c r="BA43">
        <f t="shared" si="31"/>
        <v>3.099508581271901</v>
      </c>
      <c r="BB43">
        <f t="shared" si="31"/>
        <v>2.520868993280565</v>
      </c>
      <c r="BC43">
        <f t="shared" si="31"/>
        <v>3.4094181764030198</v>
      </c>
      <c r="BD43">
        <f t="shared" si="31"/>
        <v>1.6471735765983657</v>
      </c>
      <c r="BE43" s="52">
        <f t="shared" ref="BE43" si="37">_xlfn.STDEV.S(BE2:BE40)</f>
        <v>2.5854890392713927</v>
      </c>
      <c r="BF43">
        <f t="shared" si="31"/>
        <v>21.790050626520038</v>
      </c>
      <c r="BG43">
        <f t="shared" si="31"/>
        <v>23.13191703222164</v>
      </c>
      <c r="BH43">
        <f t="shared" si="31"/>
        <v>9.1166942536269193</v>
      </c>
      <c r="BI43">
        <f t="shared" si="31"/>
        <v>9.8280257473253538</v>
      </c>
      <c r="BJ43">
        <f t="shared" si="31"/>
        <v>3.5495209675531005</v>
      </c>
      <c r="BK43">
        <f t="shared" si="31"/>
        <v>3.9526096598479241</v>
      </c>
      <c r="BL43">
        <f t="shared" si="31"/>
        <v>4.8428765680588493</v>
      </c>
      <c r="BM43">
        <f t="shared" si="31"/>
        <v>4.3430245062469846</v>
      </c>
      <c r="BN43" s="52">
        <f t="shared" si="31"/>
        <v>2.7232179339736868</v>
      </c>
      <c r="BO43">
        <f t="shared" si="31"/>
        <v>3.1918157352340515</v>
      </c>
      <c r="BP43">
        <f t="shared" si="31"/>
        <v>3.0765996596023775</v>
      </c>
      <c r="BQ43">
        <f t="shared" si="31"/>
        <v>1.9203353060566501</v>
      </c>
      <c r="BR43">
        <f t="shared" si="31"/>
        <v>1.8907868930884504</v>
      </c>
      <c r="BS43">
        <f t="shared" si="31"/>
        <v>2.5480369880542342</v>
      </c>
      <c r="BT43">
        <f t="shared" si="31"/>
        <v>2.7320256155394964</v>
      </c>
      <c r="BU43">
        <f t="shared" si="31"/>
        <v>2.3630666694116109</v>
      </c>
      <c r="BV43">
        <f t="shared" si="31"/>
        <v>2.0205401709895754</v>
      </c>
      <c r="BW43">
        <f t="shared" si="31"/>
        <v>3.2063656654818367</v>
      </c>
      <c r="BX43">
        <f t="shared" si="31"/>
        <v>2.9365154729922884</v>
      </c>
      <c r="BY43">
        <f t="shared" ref="BY43:DR43" si="38">_xlfn.STDEV.S(BY2:BY40)</f>
        <v>3.3649689260104427</v>
      </c>
      <c r="BZ43">
        <f t="shared" si="38"/>
        <v>3.2796026018988127</v>
      </c>
      <c r="CA43">
        <f t="shared" si="38"/>
        <v>1.5272654263551186</v>
      </c>
      <c r="CB43">
        <f t="shared" si="38"/>
        <v>1.2906492168941639</v>
      </c>
      <c r="CC43">
        <f t="shared" si="38"/>
        <v>2.4898205455828237</v>
      </c>
      <c r="CD43">
        <f t="shared" si="38"/>
        <v>2.0150945537631877</v>
      </c>
      <c r="CE43">
        <f t="shared" si="38"/>
        <v>3.4140233677518252</v>
      </c>
      <c r="CF43">
        <f t="shared" si="38"/>
        <v>4.6319051646752714</v>
      </c>
      <c r="CH43">
        <f t="shared" si="38"/>
        <v>11.034038245356955</v>
      </c>
      <c r="CI43">
        <f t="shared" si="38"/>
        <v>7.1031363111336665</v>
      </c>
      <c r="CJ43">
        <f t="shared" si="38"/>
        <v>3.6281725928677044</v>
      </c>
      <c r="CK43">
        <f t="shared" si="38"/>
        <v>5.7210811242954094</v>
      </c>
      <c r="CL43">
        <f t="shared" si="38"/>
        <v>368.27525937356512</v>
      </c>
      <c r="CM43">
        <f t="shared" si="38"/>
        <v>153.05376357820984</v>
      </c>
      <c r="CN43" s="89">
        <f t="shared" si="38"/>
        <v>8.7372355876607628</v>
      </c>
      <c r="CO43" s="89">
        <f t="shared" si="38"/>
        <v>5.4531026145672339</v>
      </c>
      <c r="CP43">
        <f t="shared" ref="CP43" si="39">_xlfn.STDEV.S(CP2:CP40)</f>
        <v>9.2788973088323985</v>
      </c>
      <c r="CQ43">
        <f t="shared" si="38"/>
        <v>41.597255610596861</v>
      </c>
      <c r="CR43">
        <f t="shared" si="38"/>
        <v>72.559850468423662</v>
      </c>
      <c r="CS43">
        <f t="shared" si="38"/>
        <v>91.200249875388693</v>
      </c>
      <c r="CT43">
        <f t="shared" si="38"/>
        <v>54.611189201481416</v>
      </c>
      <c r="CU43">
        <f t="shared" ref="CU43" si="40">_xlfn.STDEV.S(CU2:CU40)</f>
        <v>63.442191644302547</v>
      </c>
      <c r="CV43">
        <f t="shared" si="38"/>
        <v>290.80563590349493</v>
      </c>
      <c r="CW43">
        <f t="shared" si="38"/>
        <v>296.38103362448976</v>
      </c>
      <c r="CX43">
        <f t="shared" si="38"/>
        <v>317.88469465040231</v>
      </c>
      <c r="CY43">
        <f t="shared" si="38"/>
        <v>194.42512850470871</v>
      </c>
      <c r="CZ43">
        <f t="shared" ref="CZ43" si="41">_xlfn.STDEV.S(CZ2:CZ40)</f>
        <v>248.47196910864335</v>
      </c>
      <c r="DA43">
        <f t="shared" si="38"/>
        <v>223.36700185563902</v>
      </c>
      <c r="DB43">
        <f t="shared" si="38"/>
        <v>209.70395471035252</v>
      </c>
      <c r="DC43">
        <f t="shared" si="38"/>
        <v>3.3050466461660317</v>
      </c>
      <c r="DD43">
        <f t="shared" si="38"/>
        <v>2.6373063180799865</v>
      </c>
      <c r="DE43">
        <f t="shared" si="38"/>
        <v>315.24961754949874</v>
      </c>
      <c r="DF43">
        <f t="shared" si="38"/>
        <v>176.28242050283558</v>
      </c>
      <c r="DG43">
        <f t="shared" si="38"/>
        <v>29.46142004687777</v>
      </c>
      <c r="DH43">
        <f t="shared" si="38"/>
        <v>37.707582850674427</v>
      </c>
      <c r="DI43">
        <f t="shared" si="38"/>
        <v>3.2699292002717617</v>
      </c>
      <c r="DJ43">
        <f t="shared" si="38"/>
        <v>2.952592594704361</v>
      </c>
      <c r="DK43">
        <f t="shared" si="38"/>
        <v>2.2873418575082396</v>
      </c>
      <c r="DL43">
        <f t="shared" si="38"/>
        <v>1.545023227719748</v>
      </c>
      <c r="DM43">
        <f t="shared" si="38"/>
        <v>0.88117568522701195</v>
      </c>
      <c r="DN43">
        <f t="shared" si="38"/>
        <v>1.270001270001905</v>
      </c>
      <c r="DO43">
        <f t="shared" si="38"/>
        <v>0.81786769286065464</v>
      </c>
      <c r="DP43">
        <f t="shared" si="38"/>
        <v>0.5453247035098121</v>
      </c>
      <c r="DQ43">
        <f t="shared" si="38"/>
        <v>0</v>
      </c>
      <c r="DR43">
        <f t="shared" si="38"/>
        <v>0</v>
      </c>
      <c r="DT43">
        <f>_xlfn.STDEV.S(DT2:DT40)</f>
        <v>8.4871759612430218</v>
      </c>
      <c r="DU43">
        <f>_xlfn.STDEV.S(DU2:DU40)</f>
        <v>7.2089782624816348</v>
      </c>
    </row>
    <row r="44" spans="1:125" ht="16" customHeight="1" thickBot="1" x14ac:dyDescent="0.25">
      <c r="A44" t="s">
        <v>120</v>
      </c>
      <c r="B44" s="2"/>
      <c r="D44" s="2"/>
      <c r="E44" s="37">
        <f>TTEST(D2:D40,E2:E40,2,1)</f>
        <v>7.4382276959156182E-2</v>
      </c>
      <c r="F44" s="2"/>
      <c r="G44" s="37">
        <f>TTEST(F2:F40,G2:G40,2,1)</f>
        <v>0.48725413025587272</v>
      </c>
      <c r="H44" s="73">
        <f>_xlfn.T.TEST(H2:H40,I2:I40,2,1)</f>
        <v>2.4940654197795502E-2</v>
      </c>
      <c r="J44" s="55"/>
      <c r="K44" t="s">
        <v>11</v>
      </c>
      <c r="L44" t="s">
        <v>66</v>
      </c>
      <c r="M44" s="66">
        <f>_xlfn.T.TEST(M2:M40,N2:N40,2,1)</f>
        <v>3.4814762005361207E-6</v>
      </c>
      <c r="O44" s="67"/>
      <c r="P44" s="54">
        <f>_xlfn.T.TEST(P2:P40,Q2:Q40,2,1)</f>
        <v>6.1525543610763686E-3</v>
      </c>
      <c r="Q44" s="54"/>
      <c r="R44" s="55"/>
      <c r="S44" t="s">
        <v>14</v>
      </c>
      <c r="T44" t="s">
        <v>69</v>
      </c>
      <c r="V44" s="53">
        <f>_xlfn.T.TEST(V2:V40,W2:W40,2,1)</f>
        <v>5.1957427372319257E-6</v>
      </c>
      <c r="W44" s="54"/>
      <c r="X44" s="55"/>
      <c r="Y44" t="s">
        <v>18</v>
      </c>
      <c r="Z44" t="s">
        <v>71</v>
      </c>
      <c r="AX44" s="68">
        <f>_xlfn.T.TEST(AX2:AX40,AY2:AY40,2,1)</f>
        <v>1.2571664465166473E-2</v>
      </c>
      <c r="AY44" s="69"/>
      <c r="AZ44" s="70"/>
      <c r="BC44">
        <f>_xlfn.T.TEST(BC2:BC40,BD2:BD40,2,1)</f>
        <v>6.2187794465777589E-3</v>
      </c>
      <c r="BE44" s="55"/>
      <c r="BL44">
        <f>_xlfn.T.TEST(BL2:BL40,BM2:BM40,2,1)</f>
        <v>3.6416541401324158E-2</v>
      </c>
      <c r="BN44" s="55"/>
      <c r="BY44">
        <f>_xlfn.T.TEST(BY2:BY40,BZ2:BZ40,2,1)</f>
        <v>0.44210793391805836</v>
      </c>
      <c r="CE44">
        <f>_xlfn.T.TEST(CE2:CE40,CF2:CF40,2,1)</f>
        <v>0.17789815279512558</v>
      </c>
      <c r="CN44" s="89">
        <f>_xlfn.T.TEST(CN2:CN40,CO2:CO40,2,1)</f>
        <v>1.4756659115011398E-2</v>
      </c>
      <c r="CO44" s="89"/>
      <c r="CS44">
        <f>_xlfn.T.TEST(CS2:CS40,CT2:CT40,2,1)</f>
        <v>3.4836270991941365E-2</v>
      </c>
      <c r="CV44">
        <f>_xlfn.T.TEST(CV2:CV40,CW2:CW40,2,1)</f>
        <v>2.7180466979023526E-2</v>
      </c>
      <c r="CX44">
        <f>_xlfn.T.TEST(CX2:CX40,CY2:CY40,2,1)</f>
        <v>4.1922163046731803E-3</v>
      </c>
      <c r="DA44">
        <f>_xlfn.T.TEST(DA2:DA40,DB2:DB40,2,1)</f>
        <v>5.2103656613034316E-2</v>
      </c>
      <c r="DC44">
        <f>_xlfn.T.TEST(DC2:DC40,DD2:DD40,2,1)</f>
        <v>6.0934820976783939E-2</v>
      </c>
      <c r="DE44">
        <f>_xlfn.T.TEST(DE2:DE40,DF2:DF40,2,1)</f>
        <v>9.7081486468218833E-2</v>
      </c>
      <c r="DG44">
        <f>_xlfn.T.TEST(DG2:DG40,DH2:DH40,2,1)</f>
        <v>0.60819969439686594</v>
      </c>
    </row>
    <row r="45" spans="1:125" ht="16" customHeight="1" thickBot="1" x14ac:dyDescent="0.25">
      <c r="B45" s="2"/>
      <c r="D45" s="2"/>
      <c r="K45">
        <f>COUNT(K2:K40)</f>
        <v>21</v>
      </c>
      <c r="M45" s="64"/>
      <c r="O45" s="67"/>
      <c r="CZ45" s="59">
        <f>MIN(CZ9:CZ40)</f>
        <v>-695.31999999999994</v>
      </c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</row>
    <row r="46" spans="1:125" ht="18" customHeight="1" thickBot="1" x14ac:dyDescent="0.25">
      <c r="A46" t="s">
        <v>115</v>
      </c>
      <c r="B46" t="s">
        <v>17</v>
      </c>
      <c r="C46" t="s">
        <v>62</v>
      </c>
      <c r="D46" t="s">
        <v>8</v>
      </c>
      <c r="E46" t="s">
        <v>63</v>
      </c>
      <c r="F46" t="s">
        <v>9</v>
      </c>
      <c r="G46" t="s">
        <v>64</v>
      </c>
      <c r="H46" t="s">
        <v>10</v>
      </c>
      <c r="I46" t="s">
        <v>65</v>
      </c>
      <c r="K46" s="74"/>
      <c r="L46" s="75"/>
      <c r="M46" s="75" t="s">
        <v>12</v>
      </c>
      <c r="N46" s="85" t="s">
        <v>67</v>
      </c>
      <c r="O46" s="70"/>
      <c r="P46" s="1" t="s">
        <v>13</v>
      </c>
      <c r="Q46" s="1" t="s">
        <v>68</v>
      </c>
      <c r="V46" s="1" t="s">
        <v>141</v>
      </c>
      <c r="W46" s="1" t="s">
        <v>70</v>
      </c>
      <c r="AB46" t="s">
        <v>19</v>
      </c>
      <c r="AC46" t="s">
        <v>72</v>
      </c>
      <c r="AD46" t="s">
        <v>20</v>
      </c>
      <c r="AE46" t="s">
        <v>73</v>
      </c>
      <c r="AF46" t="s">
        <v>21</v>
      </c>
      <c r="AG46" t="s">
        <v>74</v>
      </c>
      <c r="AH46" t="s">
        <v>22</v>
      </c>
      <c r="AI46" t="s">
        <v>75</v>
      </c>
      <c r="AJ46" t="s">
        <v>23</v>
      </c>
      <c r="AK46" t="s">
        <v>76</v>
      </c>
      <c r="AL46" t="s">
        <v>24</v>
      </c>
      <c r="AM46" t="s">
        <v>77</v>
      </c>
      <c r="AO46" t="s">
        <v>25</v>
      </c>
      <c r="AP46" t="s">
        <v>78</v>
      </c>
      <c r="AR46" t="s">
        <v>26</v>
      </c>
      <c r="AS46" t="s">
        <v>79</v>
      </c>
      <c r="AT46" t="s">
        <v>27</v>
      </c>
      <c r="AU46" t="s">
        <v>80</v>
      </c>
      <c r="AV46" t="s">
        <v>28</v>
      </c>
      <c r="AW46" t="s">
        <v>81</v>
      </c>
      <c r="AX46" t="s">
        <v>29</v>
      </c>
      <c r="AY46" t="s">
        <v>82</v>
      </c>
      <c r="BA46" t="s">
        <v>30</v>
      </c>
      <c r="BB46" t="s">
        <v>83</v>
      </c>
      <c r="BC46" t="s">
        <v>31</v>
      </c>
      <c r="BD46" t="s">
        <v>84</v>
      </c>
      <c r="BF46" t="s">
        <v>32</v>
      </c>
      <c r="BG46" t="s">
        <v>85</v>
      </c>
      <c r="BH46" t="s">
        <v>33</v>
      </c>
      <c r="BI46" t="s">
        <v>86</v>
      </c>
      <c r="BJ46" t="s">
        <v>34</v>
      </c>
      <c r="BK46" t="s">
        <v>87</v>
      </c>
      <c r="BL46" t="s">
        <v>35</v>
      </c>
      <c r="BM46" t="s">
        <v>88</v>
      </c>
      <c r="BO46" t="s">
        <v>36</v>
      </c>
      <c r="BP46" t="s">
        <v>89</v>
      </c>
      <c r="BQ46" t="s">
        <v>37</v>
      </c>
      <c r="BR46" t="s">
        <v>90</v>
      </c>
      <c r="BS46" t="s">
        <v>38</v>
      </c>
      <c r="BT46" t="s">
        <v>91</v>
      </c>
      <c r="BU46" t="s">
        <v>39</v>
      </c>
      <c r="BV46" t="s">
        <v>92</v>
      </c>
      <c r="BW46" t="s">
        <v>40</v>
      </c>
      <c r="BX46" t="s">
        <v>93</v>
      </c>
      <c r="BY46" t="s">
        <v>41</v>
      </c>
      <c r="BZ46" t="s">
        <v>94</v>
      </c>
      <c r="CA46" t="s">
        <v>42</v>
      </c>
      <c r="CB46" t="s">
        <v>95</v>
      </c>
      <c r="CC46" t="s">
        <v>43</v>
      </c>
      <c r="CD46" t="s">
        <v>96</v>
      </c>
      <c r="CE46" t="s">
        <v>44</v>
      </c>
      <c r="CF46" t="s">
        <v>97</v>
      </c>
      <c r="CH46" t="s">
        <v>45</v>
      </c>
      <c r="CI46" t="s">
        <v>98</v>
      </c>
      <c r="CJ46" t="s">
        <v>46</v>
      </c>
      <c r="CK46" t="s">
        <v>99</v>
      </c>
      <c r="CL46" t="s">
        <v>47</v>
      </c>
      <c r="CM46" t="s">
        <v>100</v>
      </c>
      <c r="CN46" t="s">
        <v>48</v>
      </c>
      <c r="CO46" t="s">
        <v>101</v>
      </c>
      <c r="CQ46" t="s">
        <v>49</v>
      </c>
      <c r="CR46" t="s">
        <v>102</v>
      </c>
      <c r="CS46" t="s">
        <v>50</v>
      </c>
      <c r="CT46" t="s">
        <v>103</v>
      </c>
      <c r="CV46" t="s">
        <v>51</v>
      </c>
      <c r="CW46" t="s">
        <v>104</v>
      </c>
      <c r="CX46" t="s">
        <v>52</v>
      </c>
      <c r="CY46" t="s">
        <v>105</v>
      </c>
      <c r="CZ46" s="59">
        <f>MAX(CZ9:CZ41)</f>
        <v>189.02999999999997</v>
      </c>
      <c r="DA46" t="s">
        <v>53</v>
      </c>
      <c r="DB46" t="s">
        <v>106</v>
      </c>
      <c r="DC46" t="s">
        <v>54</v>
      </c>
      <c r="DD46" t="s">
        <v>107</v>
      </c>
      <c r="DE46" t="s">
        <v>55</v>
      </c>
      <c r="DF46" t="s">
        <v>108</v>
      </c>
      <c r="DG46" t="s">
        <v>117</v>
      </c>
      <c r="DH46" t="s">
        <v>116</v>
      </c>
      <c r="DI46" t="s">
        <v>56</v>
      </c>
      <c r="DJ46" t="s">
        <v>109</v>
      </c>
      <c r="DK46" t="s">
        <v>57</v>
      </c>
      <c r="DL46" t="s">
        <v>110</v>
      </c>
      <c r="DM46" t="s">
        <v>58</v>
      </c>
      <c r="DN46" t="s">
        <v>111</v>
      </c>
      <c r="DO46" t="s">
        <v>59</v>
      </c>
      <c r="DP46" t="s">
        <v>112</v>
      </c>
      <c r="DQ46" t="s">
        <v>60</v>
      </c>
      <c r="DR46" t="s">
        <v>113</v>
      </c>
      <c r="DS46" t="s">
        <v>121</v>
      </c>
      <c r="DT46" t="s">
        <v>61</v>
      </c>
      <c r="DU46" t="s">
        <v>114</v>
      </c>
    </row>
    <row r="47" spans="1:125" ht="16" customHeight="1" x14ac:dyDescent="0.2">
      <c r="B47" s="2"/>
      <c r="D47" s="2"/>
      <c r="K47" s="76"/>
      <c r="L47" s="77"/>
      <c r="M47" s="77"/>
      <c r="N47" s="78"/>
      <c r="CQ47" s="2"/>
      <c r="CR47" s="2"/>
      <c r="CS47" s="2"/>
      <c r="CT47" s="2"/>
      <c r="CU47" s="2"/>
      <c r="CV47" s="2"/>
      <c r="CW47" s="2"/>
      <c r="CX47" s="6"/>
      <c r="CY47" s="2"/>
      <c r="CZ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</row>
    <row r="48" spans="1:125" ht="16" customHeight="1" x14ac:dyDescent="0.2">
      <c r="B48" s="2"/>
      <c r="D48" s="2"/>
      <c r="K48" s="76"/>
      <c r="L48" s="77"/>
      <c r="M48" s="77"/>
      <c r="N48" s="78"/>
      <c r="O48">
        <f>MAX(O2:O40)</f>
        <v>11</v>
      </c>
      <c r="T48">
        <f>PEARSON(R2:R40,X2:X40)</f>
        <v>-5.4525733726233316E-2</v>
      </c>
      <c r="X48">
        <f>COUNT(X2:X40)</f>
        <v>37</v>
      </c>
      <c r="CQ48" s="2"/>
      <c r="CR48" s="2"/>
      <c r="CS48" s="2"/>
      <c r="CT48" s="2"/>
      <c r="CU48" s="2"/>
      <c r="CV48" s="6">
        <f>COUNT(CV2:CV40)</f>
        <v>25</v>
      </c>
      <c r="CW48" s="6">
        <f t="shared" ref="CW48:DU48" si="42">COUNT(CW2:CW40)</f>
        <v>26</v>
      </c>
      <c r="CX48" s="6">
        <f t="shared" si="42"/>
        <v>25</v>
      </c>
      <c r="CY48" s="6">
        <f t="shared" si="42"/>
        <v>26</v>
      </c>
      <c r="CZ48" s="6">
        <f t="shared" si="42"/>
        <v>22</v>
      </c>
      <c r="DA48" s="6">
        <f t="shared" si="42"/>
        <v>24</v>
      </c>
      <c r="DB48" s="6">
        <f t="shared" si="42"/>
        <v>26</v>
      </c>
      <c r="DC48" s="6">
        <f t="shared" si="42"/>
        <v>25</v>
      </c>
      <c r="DD48" s="6">
        <f t="shared" si="42"/>
        <v>26</v>
      </c>
      <c r="DE48" s="6">
        <f t="shared" si="42"/>
        <v>26</v>
      </c>
      <c r="DF48" s="6">
        <f t="shared" si="42"/>
        <v>26</v>
      </c>
      <c r="DG48" s="6">
        <f t="shared" si="42"/>
        <v>21</v>
      </c>
      <c r="DH48" s="6">
        <f t="shared" si="42"/>
        <v>21</v>
      </c>
      <c r="DI48" s="6">
        <f t="shared" si="42"/>
        <v>35</v>
      </c>
      <c r="DJ48" s="6">
        <f t="shared" si="42"/>
        <v>33</v>
      </c>
      <c r="DK48" s="6">
        <f t="shared" si="42"/>
        <v>35</v>
      </c>
      <c r="DL48" s="6">
        <f t="shared" si="42"/>
        <v>32</v>
      </c>
      <c r="DM48" s="6">
        <f t="shared" si="42"/>
        <v>35</v>
      </c>
      <c r="DN48" s="6">
        <f t="shared" si="42"/>
        <v>32</v>
      </c>
      <c r="DO48" s="6">
        <f t="shared" si="42"/>
        <v>35</v>
      </c>
      <c r="DP48" s="6">
        <f t="shared" si="42"/>
        <v>32</v>
      </c>
      <c r="DQ48" s="6">
        <f t="shared" si="42"/>
        <v>35</v>
      </c>
      <c r="DR48" s="6">
        <f t="shared" si="42"/>
        <v>32</v>
      </c>
      <c r="DS48" s="6">
        <f t="shared" si="42"/>
        <v>20</v>
      </c>
      <c r="DT48" s="6">
        <f t="shared" si="42"/>
        <v>24</v>
      </c>
      <c r="DU48" s="6">
        <f t="shared" si="42"/>
        <v>23</v>
      </c>
    </row>
    <row r="49" spans="1:125" ht="16" customHeight="1" x14ac:dyDescent="0.2">
      <c r="B49" s="2"/>
      <c r="D49" s="2"/>
      <c r="G49">
        <f>X2</f>
        <v>-1</v>
      </c>
      <c r="H49">
        <f>R2</f>
        <v>-1</v>
      </c>
      <c r="K49" s="76"/>
      <c r="L49" s="77"/>
      <c r="M49" s="77"/>
      <c r="N49" s="78"/>
      <c r="AL49">
        <f>PEARSON($AJ$9:$AJ$40,$AL$9:$AL$40)</f>
        <v>0.63663706614668125</v>
      </c>
      <c r="AO49">
        <f>PEARSON($AJ$9:$AJ$40,$AO$9:$AO$40)</f>
        <v>0.57571186209845482</v>
      </c>
      <c r="AR49">
        <f>PEARSON($AJ$9:$AJ$40,$AR$9:$AR$40)</f>
        <v>0.33150841251874397</v>
      </c>
      <c r="AT49">
        <f>PEARSON($AJ$9:$AJ$40,$AT$9:$AT$40)</f>
        <v>0.45400626560820473</v>
      </c>
      <c r="CQ49" s="2"/>
      <c r="CR49" s="2"/>
      <c r="CS49" s="2">
        <f>COUNT(CS2:CS40)</f>
        <v>25</v>
      </c>
      <c r="CT49" s="2"/>
      <c r="CU49" s="2"/>
      <c r="CV49" s="2"/>
      <c r="CW49" s="2"/>
      <c r="CX49" s="6"/>
      <c r="CY49" s="2"/>
      <c r="CZ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</row>
    <row r="50" spans="1:125" ht="16" customHeight="1" x14ac:dyDescent="0.2">
      <c r="A50" t="s">
        <v>17</v>
      </c>
      <c r="D50" s="2"/>
      <c r="G50">
        <f t="shared" ref="G50:G87" si="43">X3</f>
        <v>-7</v>
      </c>
      <c r="H50">
        <f t="shared" ref="H50:H87" si="44">R3</f>
        <v>-4</v>
      </c>
      <c r="K50" s="76" t="s">
        <v>122</v>
      </c>
      <c r="L50" s="77"/>
      <c r="M50" s="77"/>
      <c r="N50" s="78"/>
      <c r="P50" t="s">
        <v>122</v>
      </c>
      <c r="V50" s="91" t="s">
        <v>122</v>
      </c>
      <c r="W50" s="91"/>
      <c r="X50" s="91"/>
      <c r="Y50" s="91"/>
      <c r="AR50">
        <f>PEARSON($AR$9:$AR$40,$AO$9:$AO$40)</f>
        <v>0.29608450509203899</v>
      </c>
      <c r="AT50">
        <f>PEARSON($AR$9:$AR$40,$AT$9:$AT$40)</f>
        <v>0.45938381154255903</v>
      </c>
      <c r="CL50">
        <f>COUNT(CL2:CL40)</f>
        <v>10</v>
      </c>
      <c r="CM50">
        <f t="shared" ref="CM50" si="45">COUNT(CM2:CM40)</f>
        <v>11</v>
      </c>
      <c r="CN50">
        <f>COUNT(CN2:CN40)</f>
        <v>8</v>
      </c>
      <c r="CO50">
        <f>COUNT(CO2:CO40)</f>
        <v>8</v>
      </c>
      <c r="CP50">
        <f t="shared" ref="CP50:DU50" si="46">COUNT(CP2:CP40)</f>
        <v>8</v>
      </c>
      <c r="CQ50">
        <f t="shared" si="46"/>
        <v>25</v>
      </c>
      <c r="CR50">
        <f t="shared" si="46"/>
        <v>25</v>
      </c>
      <c r="CS50">
        <f t="shared" si="46"/>
        <v>25</v>
      </c>
      <c r="CT50">
        <f t="shared" si="46"/>
        <v>25</v>
      </c>
      <c r="CU50">
        <f t="shared" si="46"/>
        <v>23</v>
      </c>
      <c r="CV50">
        <f t="shared" si="46"/>
        <v>25</v>
      </c>
      <c r="CW50">
        <f t="shared" si="46"/>
        <v>26</v>
      </c>
      <c r="CX50">
        <f t="shared" si="46"/>
        <v>25</v>
      </c>
      <c r="CY50">
        <f t="shared" si="46"/>
        <v>26</v>
      </c>
      <c r="CZ50">
        <f t="shared" si="46"/>
        <v>22</v>
      </c>
      <c r="DA50">
        <f t="shared" si="46"/>
        <v>24</v>
      </c>
      <c r="DB50">
        <f t="shared" si="46"/>
        <v>26</v>
      </c>
      <c r="DC50">
        <f t="shared" si="46"/>
        <v>25</v>
      </c>
      <c r="DD50">
        <f t="shared" si="46"/>
        <v>26</v>
      </c>
      <c r="DE50">
        <f t="shared" si="46"/>
        <v>26</v>
      </c>
      <c r="DF50">
        <f t="shared" si="46"/>
        <v>26</v>
      </c>
      <c r="DG50">
        <f t="shared" si="46"/>
        <v>21</v>
      </c>
      <c r="DH50">
        <f t="shared" si="46"/>
        <v>21</v>
      </c>
      <c r="DI50">
        <f t="shared" si="46"/>
        <v>35</v>
      </c>
      <c r="DJ50">
        <f t="shared" si="46"/>
        <v>33</v>
      </c>
      <c r="DK50">
        <f t="shared" si="46"/>
        <v>35</v>
      </c>
      <c r="DL50">
        <f t="shared" si="46"/>
        <v>32</v>
      </c>
      <c r="DM50">
        <f t="shared" si="46"/>
        <v>35</v>
      </c>
      <c r="DN50">
        <f t="shared" si="46"/>
        <v>32</v>
      </c>
      <c r="DO50">
        <f t="shared" si="46"/>
        <v>35</v>
      </c>
      <c r="DP50">
        <f t="shared" si="46"/>
        <v>32</v>
      </c>
      <c r="DQ50">
        <f t="shared" si="46"/>
        <v>35</v>
      </c>
      <c r="DR50">
        <f t="shared" si="46"/>
        <v>32</v>
      </c>
      <c r="DS50">
        <f t="shared" si="46"/>
        <v>20</v>
      </c>
      <c r="DT50">
        <f t="shared" si="46"/>
        <v>24</v>
      </c>
      <c r="DU50">
        <f t="shared" si="46"/>
        <v>23</v>
      </c>
    </row>
    <row r="51" spans="1:125" ht="16" customHeight="1" x14ac:dyDescent="0.2">
      <c r="A51">
        <v>2</v>
      </c>
      <c r="C51">
        <f>DCOUNT($B$1:$B$40,$B$1,A50:A51)</f>
        <v>25</v>
      </c>
      <c r="D51" s="2"/>
      <c r="G51">
        <f t="shared" si="43"/>
        <v>-11</v>
      </c>
      <c r="H51">
        <f t="shared" si="44"/>
        <v>-5</v>
      </c>
      <c r="K51" s="76" t="s">
        <v>127</v>
      </c>
      <c r="L51" s="77"/>
      <c r="M51" s="77">
        <f>DCOUNT($O$1:$O$40,$O$1,K50:K51)</f>
        <v>2</v>
      </c>
      <c r="N51" s="79">
        <f>M51/37*100</f>
        <v>5.4054054054054053</v>
      </c>
      <c r="P51" t="s">
        <v>129</v>
      </c>
      <c r="R51">
        <f>DCOUNT($R$1:$R$40,$R$1,P50:P51)</f>
        <v>6</v>
      </c>
      <c r="S51" s="59">
        <f>R51/38*100</f>
        <v>15.789473684210526</v>
      </c>
      <c r="V51" s="91" t="s">
        <v>123</v>
      </c>
      <c r="W51" s="91"/>
      <c r="X51" s="91">
        <f>DCOUNT($X$1:$X$40,$X$1,V50:V51)</f>
        <v>2</v>
      </c>
      <c r="Y51" s="92">
        <f>X51/37*100</f>
        <v>5.4054054054054053</v>
      </c>
      <c r="AD51">
        <f>PEARSON($AB$2:$AB$40,AD$2:AD$40)</f>
        <v>0.92204595108156462</v>
      </c>
      <c r="AF51">
        <f>PEARSON($AB$2:$AB$40,AF$2:AF$40)</f>
        <v>0.89278908463404161</v>
      </c>
      <c r="AH51">
        <f>PEARSON($AB$2:$AB$40,AH$2:AH$40)</f>
        <v>0.72637849708279101</v>
      </c>
      <c r="CQ51" s="2"/>
      <c r="CR51" s="2"/>
      <c r="CS51" s="2"/>
      <c r="CT51" s="2"/>
      <c r="CU51" s="2"/>
      <c r="CV51" s="2"/>
      <c r="CW51" s="2"/>
      <c r="CX51" s="6"/>
      <c r="CY51" s="2"/>
      <c r="CZ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</row>
    <row r="52" spans="1:125" ht="16" customHeight="1" x14ac:dyDescent="0.2">
      <c r="D52" s="2"/>
      <c r="G52">
        <f t="shared" si="43"/>
        <v>-8</v>
      </c>
      <c r="H52">
        <f t="shared" si="44"/>
        <v>3</v>
      </c>
      <c r="K52" s="76"/>
      <c r="L52" s="77"/>
      <c r="M52" s="77"/>
      <c r="N52" s="78"/>
      <c r="V52" s="91" t="s">
        <v>122</v>
      </c>
      <c r="W52" s="91" t="s">
        <v>122</v>
      </c>
      <c r="X52" s="91"/>
      <c r="Y52" s="91"/>
      <c r="CY52" s="6"/>
      <c r="CZ52" s="6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</row>
    <row r="53" spans="1:125" ht="16" customHeight="1" x14ac:dyDescent="0.2">
      <c r="A53" t="s">
        <v>17</v>
      </c>
      <c r="D53" s="2"/>
      <c r="G53">
        <f t="shared" si="43"/>
        <v>2</v>
      </c>
      <c r="H53">
        <f t="shared" si="44"/>
        <v>0</v>
      </c>
      <c r="K53" s="76" t="s">
        <v>122</v>
      </c>
      <c r="L53" s="77" t="s">
        <v>122</v>
      </c>
      <c r="M53" s="77"/>
      <c r="N53" s="78"/>
      <c r="P53" t="s">
        <v>122</v>
      </c>
      <c r="Q53" t="s">
        <v>122</v>
      </c>
      <c r="V53" s="91" t="s">
        <v>124</v>
      </c>
      <c r="W53" s="91" t="s">
        <v>146</v>
      </c>
      <c r="X53" s="91">
        <f>DCOUNT($X$1:$X$40,$X$1,V52:W53)</f>
        <v>8</v>
      </c>
      <c r="Y53" s="92">
        <f>X53/37*100</f>
        <v>21.621621621621621</v>
      </c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</row>
    <row r="54" spans="1:125" ht="16" customHeight="1" x14ac:dyDescent="0.2">
      <c r="A54">
        <v>3</v>
      </c>
      <c r="C54">
        <f>DCOUNT($B$1:$B$40,$B$1,A53:A54)</f>
        <v>11</v>
      </c>
      <c r="D54" s="2"/>
      <c r="G54">
        <f t="shared" si="43"/>
        <v>-2</v>
      </c>
      <c r="H54">
        <f t="shared" si="44"/>
        <v>4</v>
      </c>
      <c r="K54" s="76" t="s">
        <v>144</v>
      </c>
      <c r="L54" s="77" t="s">
        <v>134</v>
      </c>
      <c r="M54" s="77">
        <f>DCOUNT($O$1:$O$40,$O$1,K53:L54)</f>
        <v>5</v>
      </c>
      <c r="N54" s="79">
        <f>M54/37*100</f>
        <v>13.513513513513514</v>
      </c>
      <c r="P54" t="s">
        <v>131</v>
      </c>
      <c r="Q54" t="s">
        <v>125</v>
      </c>
      <c r="R54">
        <f>DCOUNT($R$1:$R$40,$R$1,P53:Q54)</f>
        <v>7</v>
      </c>
      <c r="S54" s="59">
        <f>R54/38*100</f>
        <v>18.421052631578945</v>
      </c>
      <c r="V54" s="91" t="s">
        <v>122</v>
      </c>
      <c r="W54" s="91" t="s">
        <v>122</v>
      </c>
      <c r="X54" s="91"/>
      <c r="Y54" s="91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</row>
    <row r="55" spans="1:125" ht="16" customHeight="1" x14ac:dyDescent="0.2">
      <c r="B55" s="2"/>
      <c r="D55" s="2"/>
      <c r="G55">
        <f t="shared" si="43"/>
        <v>-3</v>
      </c>
      <c r="H55">
        <f t="shared" si="44"/>
        <v>0</v>
      </c>
      <c r="K55" s="76"/>
      <c r="L55" s="77"/>
      <c r="M55" s="77"/>
      <c r="N55" s="78"/>
      <c r="V55" s="91" t="s">
        <v>147</v>
      </c>
      <c r="W55" s="91" t="s">
        <v>142</v>
      </c>
      <c r="X55" s="91">
        <f>DCOUNT($X$1:$X$40,$X$1,V54:W55)</f>
        <v>9</v>
      </c>
      <c r="Y55" s="92">
        <f>X55/37*100</f>
        <v>24.324324324324326</v>
      </c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</row>
    <row r="56" spans="1:125" ht="16" customHeight="1" x14ac:dyDescent="0.2">
      <c r="B56" s="2"/>
      <c r="D56" s="2"/>
      <c r="G56">
        <f t="shared" si="43"/>
        <v>-12</v>
      </c>
      <c r="H56">
        <f t="shared" si="44"/>
        <v>-7</v>
      </c>
      <c r="K56" s="76" t="s">
        <v>122</v>
      </c>
      <c r="L56" s="77" t="s">
        <v>122</v>
      </c>
      <c r="M56" s="77"/>
      <c r="N56" s="78"/>
      <c r="P56" t="s">
        <v>122</v>
      </c>
      <c r="Q56" t="s">
        <v>122</v>
      </c>
      <c r="V56" t="s">
        <v>122</v>
      </c>
      <c r="W56" t="s">
        <v>122</v>
      </c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</row>
    <row r="57" spans="1:125" ht="16" customHeight="1" x14ac:dyDescent="0.2">
      <c r="B57" s="2"/>
      <c r="D57" s="2"/>
      <c r="G57">
        <f t="shared" si="43"/>
        <v>-15</v>
      </c>
      <c r="H57">
        <f t="shared" si="44"/>
        <v>-3</v>
      </c>
      <c r="K57" s="76" t="s">
        <v>145</v>
      </c>
      <c r="L57" s="77" t="s">
        <v>140</v>
      </c>
      <c r="M57" s="77">
        <f>DCOUNT($O$1:$O$40,$O$1,K56:L57)</f>
        <v>11</v>
      </c>
      <c r="N57" s="79">
        <f>M57/37*100</f>
        <v>29.72972972972973</v>
      </c>
      <c r="P57" t="s">
        <v>126</v>
      </c>
      <c r="Q57" t="s">
        <v>130</v>
      </c>
      <c r="R57">
        <f>DCOUNT($R$1:$R$40,$R$1,P56:Q57)</f>
        <v>5</v>
      </c>
      <c r="S57" s="59">
        <f>R57/38*100</f>
        <v>13.157894736842104</v>
      </c>
      <c r="V57" t="s">
        <v>143</v>
      </c>
      <c r="X57">
        <f>DCOUNT($X$1:$X$40,$X$1,V56:W57)</f>
        <v>18</v>
      </c>
      <c r="Y57" s="59">
        <f>X57/37*100</f>
        <v>48.648648648648653</v>
      </c>
      <c r="DF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</row>
    <row r="58" spans="1:125" ht="16" customHeight="1" x14ac:dyDescent="0.2">
      <c r="B58" s="2"/>
      <c r="D58" s="2"/>
      <c r="G58">
        <f t="shared" si="43"/>
        <v>-13</v>
      </c>
      <c r="H58">
        <f t="shared" si="44"/>
        <v>-6</v>
      </c>
      <c r="K58" s="76"/>
      <c r="L58" s="77"/>
      <c r="M58" s="77"/>
      <c r="N58" s="78"/>
      <c r="DF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</row>
    <row r="59" spans="1:125" ht="16" customHeight="1" x14ac:dyDescent="0.2">
      <c r="B59" s="2"/>
      <c r="D59" s="2"/>
      <c r="G59">
        <f t="shared" si="43"/>
        <v>-7</v>
      </c>
      <c r="H59">
        <f t="shared" si="44"/>
        <v>2</v>
      </c>
      <c r="K59" s="76" t="s">
        <v>122</v>
      </c>
      <c r="L59" s="77" t="s">
        <v>122</v>
      </c>
      <c r="M59" s="77"/>
      <c r="N59" s="78"/>
      <c r="P59" t="s">
        <v>122</v>
      </c>
      <c r="Q59" t="s">
        <v>122</v>
      </c>
      <c r="Y59" s="59"/>
      <c r="Z59" s="59">
        <f>SUM(Y59:Y63)</f>
        <v>0</v>
      </c>
      <c r="DF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</row>
    <row r="60" spans="1:125" ht="16" customHeight="1" x14ac:dyDescent="0.2">
      <c r="B60" s="2"/>
      <c r="D60" s="2"/>
      <c r="G60">
        <f t="shared" si="43"/>
        <v>0</v>
      </c>
      <c r="H60">
        <f t="shared" si="44"/>
        <v>0</v>
      </c>
      <c r="K60" s="76" t="s">
        <v>135</v>
      </c>
      <c r="L60" s="77"/>
      <c r="M60" s="77">
        <f>DCOUNT($O$1:$O$40,$O$1,K59:L60)</f>
        <v>21</v>
      </c>
      <c r="N60" s="79">
        <f>M60/37*100</f>
        <v>56.756756756756758</v>
      </c>
      <c r="P60" t="s">
        <v>132</v>
      </c>
      <c r="Q60" t="s">
        <v>140</v>
      </c>
      <c r="R60">
        <f>DCOUNT($R$1:$R$40,$R$1,P59:Q60)</f>
        <v>5</v>
      </c>
      <c r="S60" s="59">
        <f>R60/38*100</f>
        <v>13.157894736842104</v>
      </c>
      <c r="DF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</row>
    <row r="61" spans="1:125" ht="16" customHeight="1" x14ac:dyDescent="0.2">
      <c r="B61" s="2"/>
      <c r="D61" s="2"/>
      <c r="E61" s="2"/>
      <c r="G61">
        <f t="shared" si="43"/>
        <v>-6</v>
      </c>
      <c r="H61">
        <f t="shared" si="44"/>
        <v>-1</v>
      </c>
      <c r="K61" s="76"/>
      <c r="L61" s="77"/>
      <c r="M61" s="77"/>
      <c r="N61" s="78"/>
      <c r="Y61" s="59"/>
      <c r="DF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</row>
    <row r="62" spans="1:125" ht="16" customHeight="1" x14ac:dyDescent="0.2">
      <c r="B62" s="2"/>
      <c r="D62" s="2"/>
      <c r="E62" s="2"/>
      <c r="G62">
        <f t="shared" si="43"/>
        <v>-6</v>
      </c>
      <c r="H62">
        <f t="shared" si="44"/>
        <v>1</v>
      </c>
      <c r="K62" s="76"/>
      <c r="L62" s="77"/>
      <c r="M62" s="84"/>
      <c r="N62" s="79"/>
      <c r="P62" t="s">
        <v>122</v>
      </c>
      <c r="Q62" t="s">
        <v>122</v>
      </c>
      <c r="DF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</row>
    <row r="63" spans="1:125" ht="16" customHeight="1" x14ac:dyDescent="0.2">
      <c r="B63" s="2"/>
      <c r="D63" s="2"/>
      <c r="E63" s="2"/>
      <c r="G63">
        <f t="shared" si="43"/>
        <v>-4</v>
      </c>
      <c r="H63">
        <f t="shared" si="44"/>
        <v>-13</v>
      </c>
      <c r="K63" s="76"/>
      <c r="L63" s="77"/>
      <c r="M63" s="77"/>
      <c r="N63" s="78"/>
      <c r="P63" t="s">
        <v>139</v>
      </c>
      <c r="R63">
        <f>DCOUNT($R$1:$R$40,$R$1,P62:Q63)</f>
        <v>14</v>
      </c>
      <c r="S63" s="59">
        <f>R63/38*100</f>
        <v>36.84210526315789</v>
      </c>
      <c r="Y63" s="59"/>
      <c r="DF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</row>
    <row r="64" spans="1:125" ht="16" customHeight="1" x14ac:dyDescent="0.2">
      <c r="B64" s="2"/>
      <c r="D64" s="2"/>
      <c r="E64" s="2"/>
      <c r="G64">
        <f t="shared" si="43"/>
        <v>-5</v>
      </c>
      <c r="H64">
        <f t="shared" si="44"/>
        <v>-6</v>
      </c>
      <c r="K64" s="76"/>
      <c r="L64" s="77"/>
      <c r="M64" s="77"/>
      <c r="N64" s="78"/>
      <c r="DF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</row>
    <row r="65" spans="2:123" ht="16" customHeight="1" thickBot="1" x14ac:dyDescent="0.25">
      <c r="B65" s="2"/>
      <c r="D65" s="2"/>
      <c r="E65" s="2"/>
      <c r="G65">
        <f t="shared" si="43"/>
        <v>9</v>
      </c>
      <c r="H65">
        <f t="shared" si="44"/>
        <v>4</v>
      </c>
      <c r="K65" s="80"/>
      <c r="L65" s="81"/>
      <c r="M65" s="82">
        <f>SUM(M54:M63)</f>
        <v>37</v>
      </c>
      <c r="N65" s="83">
        <f>SUM(N54:N63)</f>
        <v>100</v>
      </c>
      <c r="R65" s="59">
        <f>SUM(R51:R63)</f>
        <v>37</v>
      </c>
      <c r="S65" s="59">
        <f>SUM(S51:S63)</f>
        <v>97.368421052631561</v>
      </c>
      <c r="X65" s="59">
        <f>SUM(X51:X63)</f>
        <v>37</v>
      </c>
      <c r="Y65" s="59">
        <f>SUM(Y51:Y63)</f>
        <v>100</v>
      </c>
      <c r="DF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ht="16" customHeight="1" x14ac:dyDescent="0.2">
      <c r="B66" s="2"/>
      <c r="D66" s="2"/>
      <c r="E66" s="2"/>
      <c r="G66">
        <f t="shared" si="43"/>
        <v>12</v>
      </c>
      <c r="H66">
        <f t="shared" si="44"/>
        <v>-4</v>
      </c>
      <c r="DF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ht="16" customHeight="1" x14ac:dyDescent="0.2">
      <c r="B67" s="2"/>
      <c r="D67" s="2"/>
      <c r="E67" s="2"/>
      <c r="G67">
        <f t="shared" si="43"/>
        <v>3</v>
      </c>
      <c r="H67">
        <f t="shared" si="44"/>
        <v>-3</v>
      </c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ht="16" customHeight="1" x14ac:dyDescent="0.2">
      <c r="B68" s="2"/>
      <c r="D68" s="2"/>
      <c r="E68" s="2"/>
      <c r="G68">
        <f t="shared" si="43"/>
        <v>-8</v>
      </c>
      <c r="H68">
        <f t="shared" si="44"/>
        <v>3</v>
      </c>
      <c r="DA68" s="2"/>
      <c r="DE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ht="16" customHeight="1" x14ac:dyDescent="0.2">
      <c r="B69" s="2"/>
      <c r="D69" s="2"/>
      <c r="E69" s="2"/>
      <c r="G69">
        <f t="shared" si="43"/>
        <v>-6</v>
      </c>
      <c r="H69">
        <f t="shared" si="44"/>
        <v>-2</v>
      </c>
      <c r="DA69" s="2"/>
      <c r="DE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ht="16" customHeight="1" x14ac:dyDescent="0.2">
      <c r="B70" s="2"/>
      <c r="D70" s="2"/>
      <c r="E70" s="2"/>
      <c r="G70">
        <f t="shared" si="43"/>
        <v>-7</v>
      </c>
      <c r="H70">
        <f t="shared" si="44"/>
        <v>-4</v>
      </c>
      <c r="DA70" s="2"/>
      <c r="DE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ht="16" customHeight="1" x14ac:dyDescent="0.2">
      <c r="B71" s="2"/>
      <c r="D71" s="2"/>
      <c r="E71" s="2"/>
      <c r="G71">
        <f t="shared" si="43"/>
        <v>3</v>
      </c>
      <c r="H71">
        <f t="shared" si="44"/>
        <v>-5</v>
      </c>
      <c r="DA71" s="2"/>
      <c r="DE71" s="2"/>
    </row>
    <row r="72" spans="2:123" ht="16" customHeight="1" x14ac:dyDescent="0.2">
      <c r="B72" s="2"/>
      <c r="D72" s="2"/>
      <c r="E72" s="2"/>
      <c r="G72">
        <f t="shared" si="43"/>
        <v>-8</v>
      </c>
      <c r="H72">
        <f t="shared" si="44"/>
        <v>-4</v>
      </c>
      <c r="DA72" s="2"/>
      <c r="DE72" s="2">
        <v>0</v>
      </c>
    </row>
    <row r="73" spans="2:123" ht="16" customHeight="1" x14ac:dyDescent="0.2">
      <c r="B73" s="2"/>
      <c r="D73" s="2"/>
      <c r="E73" s="2"/>
      <c r="G73">
        <f t="shared" si="43"/>
        <v>-4</v>
      </c>
      <c r="H73">
        <f t="shared" si="44"/>
        <v>-14</v>
      </c>
    </row>
    <row r="74" spans="2:123" ht="16" customHeight="1" x14ac:dyDescent="0.2">
      <c r="B74" s="2"/>
      <c r="D74" s="2"/>
      <c r="E74" s="2"/>
      <c r="G74">
        <f t="shared" si="43"/>
        <v>-8</v>
      </c>
      <c r="H74">
        <f t="shared" si="44"/>
        <v>3</v>
      </c>
    </row>
    <row r="75" spans="2:123" ht="16" customHeight="1" x14ac:dyDescent="0.2">
      <c r="B75" s="2"/>
      <c r="D75" s="2"/>
      <c r="E75" s="2"/>
      <c r="G75">
        <f t="shared" si="43"/>
        <v>-5</v>
      </c>
      <c r="H75">
        <f t="shared" si="44"/>
        <v>-5</v>
      </c>
    </row>
    <row r="76" spans="2:123" ht="16" customHeight="1" x14ac:dyDescent="0.2">
      <c r="B76" s="2"/>
      <c r="D76" s="2"/>
      <c r="E76" s="2"/>
      <c r="G76">
        <f t="shared" si="43"/>
        <v>-7</v>
      </c>
      <c r="H76">
        <f t="shared" si="44"/>
        <v>-11</v>
      </c>
      <c r="L76" s="93" t="s">
        <v>8</v>
      </c>
    </row>
    <row r="77" spans="2:123" ht="16" customHeight="1" x14ac:dyDescent="0.2">
      <c r="B77" s="2"/>
      <c r="D77" s="2"/>
      <c r="E77" s="2"/>
      <c r="G77">
        <f t="shared" si="43"/>
        <v>-2</v>
      </c>
      <c r="H77">
        <f t="shared" si="44"/>
        <v>1</v>
      </c>
      <c r="L77" s="93" t="s">
        <v>10</v>
      </c>
    </row>
    <row r="78" spans="2:123" ht="16" customHeight="1" x14ac:dyDescent="0.2">
      <c r="B78" s="2"/>
      <c r="D78" s="2"/>
      <c r="E78" s="2"/>
      <c r="G78">
        <f t="shared" si="43"/>
        <v>0</v>
      </c>
      <c r="H78">
        <f t="shared" si="44"/>
        <v>0</v>
      </c>
      <c r="L78" s="93" t="s">
        <v>12</v>
      </c>
    </row>
    <row r="79" spans="2:123" ht="16" customHeight="1" x14ac:dyDescent="0.2">
      <c r="B79" s="2"/>
      <c r="D79" s="2"/>
      <c r="E79" s="2"/>
      <c r="G79">
        <f t="shared" si="43"/>
        <v>-10</v>
      </c>
      <c r="H79">
        <f t="shared" si="44"/>
        <v>-1</v>
      </c>
      <c r="L79" s="93" t="s">
        <v>15</v>
      </c>
    </row>
    <row r="80" spans="2:123" ht="16" customHeight="1" x14ac:dyDescent="0.2">
      <c r="B80" s="2"/>
      <c r="D80" s="2"/>
      <c r="E80" s="2"/>
      <c r="G80">
        <f t="shared" si="43"/>
        <v>-10</v>
      </c>
      <c r="H80">
        <f t="shared" si="44"/>
        <v>-3</v>
      </c>
      <c r="L80" s="93" t="s">
        <v>28</v>
      </c>
    </row>
    <row r="81" spans="2:12" ht="16" customHeight="1" x14ac:dyDescent="0.2">
      <c r="B81" s="2"/>
      <c r="D81" s="2"/>
      <c r="E81" s="2"/>
      <c r="G81">
        <f t="shared" si="43"/>
        <v>-11</v>
      </c>
      <c r="H81">
        <f t="shared" si="44"/>
        <v>1</v>
      </c>
      <c r="L81" s="93" t="s">
        <v>29</v>
      </c>
    </row>
    <row r="82" spans="2:12" ht="16" customHeight="1" x14ac:dyDescent="0.2">
      <c r="B82" s="2"/>
      <c r="D82" s="2"/>
      <c r="E82" s="2"/>
      <c r="G82">
        <f t="shared" si="43"/>
        <v>-3</v>
      </c>
      <c r="H82">
        <f t="shared" si="44"/>
        <v>1</v>
      </c>
      <c r="L82" s="93" t="s">
        <v>32</v>
      </c>
    </row>
    <row r="83" spans="2:12" ht="16" customHeight="1" x14ac:dyDescent="0.2">
      <c r="G83">
        <f t="shared" si="43"/>
        <v>-2</v>
      </c>
      <c r="H83">
        <f t="shared" si="44"/>
        <v>-6</v>
      </c>
      <c r="L83" s="93" t="s">
        <v>35</v>
      </c>
    </row>
    <row r="84" spans="2:12" ht="16" customHeight="1" x14ac:dyDescent="0.2">
      <c r="G84">
        <f t="shared" si="43"/>
        <v>1</v>
      </c>
      <c r="H84">
        <f t="shared" si="44"/>
        <v>-2</v>
      </c>
      <c r="L84" s="93" t="s">
        <v>49</v>
      </c>
    </row>
    <row r="85" spans="2:12" ht="16" customHeight="1" x14ac:dyDescent="0.2">
      <c r="G85">
        <f t="shared" si="43"/>
        <v>-17</v>
      </c>
      <c r="H85">
        <f t="shared" si="44"/>
        <v>4</v>
      </c>
      <c r="L85" s="93" t="s">
        <v>50</v>
      </c>
    </row>
    <row r="86" spans="2:12" ht="16" customHeight="1" x14ac:dyDescent="0.2">
      <c r="G86">
        <f t="shared" si="43"/>
        <v>-16</v>
      </c>
      <c r="H86">
        <f t="shared" si="44"/>
        <v>2</v>
      </c>
      <c r="L86" s="93" t="s">
        <v>52</v>
      </c>
    </row>
    <row r="87" spans="2:12" ht="16" customHeight="1" x14ac:dyDescent="0.2">
      <c r="G87">
        <f t="shared" si="43"/>
        <v>-14</v>
      </c>
      <c r="H87">
        <f t="shared" si="44"/>
        <v>1</v>
      </c>
      <c r="L87" s="93" t="s">
        <v>61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S82"/>
  <sheetViews>
    <sheetView topLeftCell="D1" zoomScale="75" zoomScaleNormal="75" workbookViewId="0">
      <selection activeCell="E32" sqref="E32"/>
    </sheetView>
  </sheetViews>
  <sheetFormatPr baseColWidth="10" defaultColWidth="8.83203125" defaultRowHeight="16" customHeight="1" x14ac:dyDescent="0.2"/>
  <cols>
    <col min="1" max="1" width="10.5" bestFit="1" customWidth="1"/>
    <col min="2" max="2" width="7.1640625" bestFit="1" customWidth="1"/>
    <col min="3" max="3" width="7.1640625" customWidth="1"/>
    <col min="4" max="4" width="11.6640625" bestFit="1" customWidth="1"/>
    <col min="5" max="5" width="11.6640625" customWidth="1"/>
    <col min="6" max="6" width="14.5" bestFit="1" customWidth="1"/>
    <col min="7" max="7" width="16.5" bestFit="1" customWidth="1"/>
    <col min="8" max="9" width="13" bestFit="1" customWidth="1"/>
    <col min="10" max="10" width="14.33203125" customWidth="1"/>
    <col min="11" max="12" width="13" bestFit="1" customWidth="1"/>
    <col min="13" max="13" width="14" bestFit="1" customWidth="1"/>
    <col min="14" max="14" width="14.33203125" bestFit="1" customWidth="1"/>
    <col min="15" max="15" width="14.33203125" customWidth="1"/>
    <col min="16" max="16" width="13" bestFit="1" customWidth="1"/>
    <col min="17" max="17" width="14.33203125" customWidth="1"/>
    <col min="18" max="18" width="13.1640625" bestFit="1" customWidth="1"/>
    <col min="19" max="19" width="13.5" bestFit="1" customWidth="1"/>
    <col min="20" max="20" width="14.33203125" customWidth="1"/>
    <col min="21" max="21" width="13.5" bestFit="1" customWidth="1"/>
    <col min="22" max="24" width="14.33203125" customWidth="1"/>
    <col min="25" max="25" width="13.6640625" bestFit="1" customWidth="1"/>
    <col min="26" max="26" width="13.5" bestFit="1" customWidth="1"/>
    <col min="27" max="27" width="13.5" customWidth="1"/>
    <col min="28" max="28" width="14.5" bestFit="1" customWidth="1"/>
    <col min="29" max="29" width="13" bestFit="1" customWidth="1"/>
    <col min="30" max="30" width="13.5" bestFit="1" customWidth="1"/>
    <col min="31" max="31" width="13.6640625" bestFit="1" customWidth="1"/>
    <col min="32" max="32" width="18.1640625" bestFit="1" customWidth="1"/>
    <col min="33" max="33" width="18.6640625" bestFit="1" customWidth="1"/>
    <col min="34" max="34" width="21.6640625" bestFit="1" customWidth="1"/>
    <col min="35" max="35" width="22.1640625" bestFit="1" customWidth="1"/>
    <col min="36" max="36" width="21.33203125" bestFit="1" customWidth="1"/>
    <col min="37" max="37" width="21.5" bestFit="1" customWidth="1"/>
    <col min="38" max="38" width="17.83203125" bestFit="1" customWidth="1"/>
    <col min="39" max="39" width="18.1640625" bestFit="1" customWidth="1"/>
    <col min="40" max="40" width="22" bestFit="1" customWidth="1"/>
    <col min="41" max="41" width="22.33203125" bestFit="1" customWidth="1"/>
    <col min="42" max="42" width="17.33203125" bestFit="1" customWidth="1"/>
    <col min="43" max="43" width="17.6640625" bestFit="1" customWidth="1"/>
    <col min="44" max="44" width="16" bestFit="1" customWidth="1"/>
    <col min="45" max="45" width="16.5" bestFit="1" customWidth="1"/>
    <col min="46" max="49" width="13" bestFit="1" customWidth="1"/>
    <col min="50" max="50" width="14.33203125" customWidth="1"/>
    <col min="51" max="54" width="13" bestFit="1" customWidth="1"/>
    <col min="55" max="55" width="14.33203125" customWidth="1"/>
    <col min="56" max="56" width="13.5" bestFit="1" customWidth="1"/>
    <col min="57" max="57" width="13.83203125" bestFit="1" customWidth="1"/>
    <col min="58" max="58" width="18.83203125" bestFit="1" customWidth="1"/>
    <col min="59" max="59" width="19.33203125" bestFit="1" customWidth="1"/>
    <col min="60" max="60" width="15.33203125" bestFit="1" customWidth="1"/>
    <col min="61" max="61" width="15.6640625" bestFit="1" customWidth="1"/>
    <col min="62" max="62" width="20" bestFit="1" customWidth="1"/>
    <col min="63" max="63" width="20.33203125" bestFit="1" customWidth="1"/>
    <col min="64" max="64" width="14.33203125" customWidth="1"/>
    <col min="65" max="65" width="17.33203125" bestFit="1" customWidth="1"/>
    <col min="66" max="66" width="17.6640625" bestFit="1" customWidth="1"/>
    <col min="67" max="67" width="25" bestFit="1" customWidth="1"/>
    <col min="68" max="68" width="25.33203125" bestFit="1" customWidth="1"/>
    <col min="69" max="69" width="19.83203125" bestFit="1" customWidth="1"/>
    <col min="70" max="70" width="20.1640625" bestFit="1" customWidth="1"/>
    <col min="71" max="71" width="26.6640625" bestFit="1" customWidth="1"/>
    <col min="72" max="72" width="27.1640625" bestFit="1" customWidth="1"/>
    <col min="73" max="73" width="24.83203125" bestFit="1" customWidth="1"/>
    <col min="74" max="74" width="25.1640625" bestFit="1" customWidth="1"/>
    <col min="75" max="76" width="13" bestFit="1" customWidth="1"/>
    <col min="77" max="77" width="19.5" bestFit="1" customWidth="1"/>
    <col min="78" max="78" width="20" bestFit="1" customWidth="1"/>
    <col min="79" max="79" width="19.5" bestFit="1" customWidth="1"/>
    <col min="80" max="80" width="19.83203125" bestFit="1" customWidth="1"/>
    <col min="81" max="81" width="25.83203125" bestFit="1" customWidth="1"/>
    <col min="82" max="82" width="26.33203125" bestFit="1" customWidth="1"/>
    <col min="83" max="83" width="26.33203125" customWidth="1"/>
    <col min="84" max="84" width="29.83203125" bestFit="1" customWidth="1"/>
    <col min="85" max="85" width="30.1640625" bestFit="1" customWidth="1"/>
    <col min="86" max="87" width="13" bestFit="1" customWidth="1"/>
    <col min="88" max="88" width="29.5" bestFit="1" customWidth="1"/>
    <col min="89" max="89" width="29.83203125" bestFit="1" customWidth="1"/>
    <col min="90" max="90" width="25.83203125" bestFit="1" customWidth="1"/>
    <col min="91" max="91" width="26.33203125" bestFit="1" customWidth="1"/>
    <col min="92" max="92" width="26.33203125" customWidth="1"/>
    <col min="93" max="93" width="23.6640625" bestFit="1" customWidth="1"/>
    <col min="94" max="94" width="24.1640625" bestFit="1" customWidth="1"/>
    <col min="95" max="95" width="28.83203125" bestFit="1" customWidth="1"/>
    <col min="96" max="96" width="29.33203125" bestFit="1" customWidth="1"/>
    <col min="97" max="97" width="29.33203125" customWidth="1"/>
    <col min="98" max="101" width="17.6640625" bestFit="1" customWidth="1"/>
    <col min="102" max="102" width="17.6640625" customWidth="1"/>
    <col min="103" max="103" width="17.83203125" bestFit="1" customWidth="1"/>
    <col min="104" max="104" width="18.6640625" bestFit="1" customWidth="1"/>
    <col min="105" max="106" width="18.5" bestFit="1" customWidth="1"/>
    <col min="107" max="108" width="24.5" bestFit="1" customWidth="1"/>
    <col min="109" max="109" width="25.6640625" bestFit="1" customWidth="1"/>
    <col min="110" max="110" width="26" bestFit="1" customWidth="1"/>
    <col min="111" max="112" width="17.5" bestFit="1" customWidth="1"/>
    <col min="113" max="113" width="23.5" customWidth="1"/>
    <col min="114" max="114" width="23" bestFit="1" customWidth="1"/>
    <col min="115" max="116" width="23.5" bestFit="1" customWidth="1"/>
    <col min="117" max="118" width="23.6640625" bestFit="1" customWidth="1"/>
    <col min="119" max="120" width="22.5" bestFit="1" customWidth="1"/>
    <col min="121" max="121" width="23" bestFit="1" customWidth="1"/>
    <col min="122" max="123" width="19.6640625" bestFit="1" customWidth="1"/>
  </cols>
  <sheetData>
    <row r="1" spans="1:123" ht="18" customHeight="1" x14ac:dyDescent="0.2">
      <c r="A1" t="s">
        <v>115</v>
      </c>
      <c r="B1" t="s">
        <v>17</v>
      </c>
      <c r="C1" t="s">
        <v>62</v>
      </c>
      <c r="D1" t="s">
        <v>8</v>
      </c>
      <c r="E1" t="s">
        <v>63</v>
      </c>
      <c r="F1" t="s">
        <v>9</v>
      </c>
      <c r="G1" t="s">
        <v>64</v>
      </c>
      <c r="H1" t="s">
        <v>10</v>
      </c>
      <c r="I1" t="s">
        <v>65</v>
      </c>
      <c r="K1" t="s">
        <v>11</v>
      </c>
      <c r="L1" t="s">
        <v>66</v>
      </c>
      <c r="M1" t="s">
        <v>12</v>
      </c>
      <c r="N1" t="s">
        <v>67</v>
      </c>
      <c r="O1" t="s">
        <v>122</v>
      </c>
      <c r="P1" t="s">
        <v>13</v>
      </c>
      <c r="Q1" t="s">
        <v>122</v>
      </c>
      <c r="R1" t="s">
        <v>14</v>
      </c>
      <c r="S1" t="s">
        <v>69</v>
      </c>
      <c r="U1" t="s">
        <v>15</v>
      </c>
      <c r="V1" t="s">
        <v>122</v>
      </c>
      <c r="Y1" t="s">
        <v>18</v>
      </c>
      <c r="Z1" t="s">
        <v>71</v>
      </c>
      <c r="AB1" t="s">
        <v>19</v>
      </c>
      <c r="AC1" t="s">
        <v>72</v>
      </c>
      <c r="AD1" t="s">
        <v>20</v>
      </c>
      <c r="AE1" t="s">
        <v>73</v>
      </c>
      <c r="AF1" t="s">
        <v>21</v>
      </c>
      <c r="AG1" t="s">
        <v>74</v>
      </c>
      <c r="AH1" t="s">
        <v>22</v>
      </c>
      <c r="AI1" t="s">
        <v>75</v>
      </c>
      <c r="AJ1" t="s">
        <v>23</v>
      </c>
      <c r="AK1" t="s">
        <v>76</v>
      </c>
      <c r="AL1" t="s">
        <v>24</v>
      </c>
      <c r="AM1" t="s">
        <v>77</v>
      </c>
      <c r="AN1" t="s">
        <v>25</v>
      </c>
      <c r="AO1" t="s">
        <v>78</v>
      </c>
      <c r="AP1" t="s">
        <v>26</v>
      </c>
      <c r="AQ1" t="s">
        <v>79</v>
      </c>
      <c r="AR1" t="s">
        <v>27</v>
      </c>
      <c r="AS1" t="s">
        <v>80</v>
      </c>
      <c r="AT1" t="s">
        <v>28</v>
      </c>
      <c r="AU1" t="s">
        <v>81</v>
      </c>
      <c r="AV1" t="s">
        <v>29</v>
      </c>
      <c r="AW1" t="s">
        <v>82</v>
      </c>
      <c r="AY1" t="s">
        <v>30</v>
      </c>
      <c r="AZ1" t="s">
        <v>83</v>
      </c>
      <c r="BA1" t="s">
        <v>31</v>
      </c>
      <c r="BB1" t="s">
        <v>84</v>
      </c>
      <c r="BD1" t="s">
        <v>32</v>
      </c>
      <c r="BE1" t="s">
        <v>85</v>
      </c>
      <c r="BF1" t="s">
        <v>33</v>
      </c>
      <c r="BG1" t="s">
        <v>86</v>
      </c>
      <c r="BH1" t="s">
        <v>34</v>
      </c>
      <c r="BI1" t="s">
        <v>87</v>
      </c>
      <c r="BJ1" t="s">
        <v>35</v>
      </c>
      <c r="BK1" t="s">
        <v>88</v>
      </c>
      <c r="BM1" t="s">
        <v>36</v>
      </c>
      <c r="BN1" t="s">
        <v>89</v>
      </c>
      <c r="BO1" t="s">
        <v>37</v>
      </c>
      <c r="BP1" t="s">
        <v>90</v>
      </c>
      <c r="BQ1" t="s">
        <v>38</v>
      </c>
      <c r="BR1" t="s">
        <v>91</v>
      </c>
      <c r="BS1" t="s">
        <v>39</v>
      </c>
      <c r="BT1" t="s">
        <v>92</v>
      </c>
      <c r="BU1" t="s">
        <v>40</v>
      </c>
      <c r="BV1" t="s">
        <v>93</v>
      </c>
      <c r="BW1" t="s">
        <v>41</v>
      </c>
      <c r="BX1" t="s">
        <v>94</v>
      </c>
      <c r="BY1" t="s">
        <v>42</v>
      </c>
      <c r="BZ1" t="s">
        <v>95</v>
      </c>
      <c r="CA1" t="s">
        <v>43</v>
      </c>
      <c r="CB1" t="s">
        <v>96</v>
      </c>
      <c r="CC1" t="s">
        <v>44</v>
      </c>
      <c r="CD1" t="s">
        <v>97</v>
      </c>
      <c r="CF1" t="s">
        <v>45</v>
      </c>
      <c r="CG1" t="s">
        <v>98</v>
      </c>
      <c r="CH1" t="s">
        <v>46</v>
      </c>
      <c r="CI1" t="s">
        <v>99</v>
      </c>
      <c r="CJ1" t="s">
        <v>47</v>
      </c>
      <c r="CK1" t="s">
        <v>100</v>
      </c>
      <c r="CL1" t="s">
        <v>48</v>
      </c>
      <c r="CM1" t="s">
        <v>101</v>
      </c>
      <c r="CO1" t="s">
        <v>49</v>
      </c>
      <c r="CP1" t="s">
        <v>102</v>
      </c>
      <c r="CQ1" t="s">
        <v>50</v>
      </c>
      <c r="CR1" t="s">
        <v>103</v>
      </c>
      <c r="CT1" t="s">
        <v>51</v>
      </c>
      <c r="CU1" t="s">
        <v>104</v>
      </c>
      <c r="CV1" t="s">
        <v>52</v>
      </c>
      <c r="CW1" t="s">
        <v>105</v>
      </c>
      <c r="CY1" t="s">
        <v>53</v>
      </c>
      <c r="CZ1" t="s">
        <v>106</v>
      </c>
      <c r="DA1" t="s">
        <v>54</v>
      </c>
      <c r="DB1" t="s">
        <v>107</v>
      </c>
      <c r="DC1" t="s">
        <v>55</v>
      </c>
      <c r="DD1" t="s">
        <v>108</v>
      </c>
      <c r="DE1" t="s">
        <v>117</v>
      </c>
      <c r="DF1" t="s">
        <v>116</v>
      </c>
      <c r="DG1" t="s">
        <v>56</v>
      </c>
      <c r="DH1" t="s">
        <v>109</v>
      </c>
      <c r="DI1" t="s">
        <v>57</v>
      </c>
      <c r="DJ1" t="s">
        <v>110</v>
      </c>
      <c r="DK1" t="s">
        <v>58</v>
      </c>
      <c r="DL1" t="s">
        <v>111</v>
      </c>
      <c r="DM1" t="s">
        <v>59</v>
      </c>
      <c r="DN1" t="s">
        <v>112</v>
      </c>
      <c r="DO1" t="s">
        <v>60</v>
      </c>
      <c r="DP1" t="s">
        <v>113</v>
      </c>
      <c r="DQ1" t="s">
        <v>121</v>
      </c>
      <c r="DR1" t="s">
        <v>61</v>
      </c>
      <c r="DS1" t="s">
        <v>114</v>
      </c>
    </row>
    <row r="2" spans="1:123" ht="16" customHeight="1" x14ac:dyDescent="0.2">
      <c r="A2" s="2">
        <v>1</v>
      </c>
      <c r="B2" s="2">
        <v>2</v>
      </c>
      <c r="C2" s="2">
        <v>2</v>
      </c>
      <c r="D2" s="2">
        <v>26</v>
      </c>
      <c r="E2" s="2">
        <v>28</v>
      </c>
      <c r="F2" s="2">
        <v>5</v>
      </c>
      <c r="G2" s="2">
        <v>4</v>
      </c>
      <c r="H2" s="2">
        <v>4</v>
      </c>
      <c r="I2" s="2">
        <v>0</v>
      </c>
      <c r="J2" s="2">
        <v>-4</v>
      </c>
      <c r="K2" s="1"/>
      <c r="L2" s="1"/>
      <c r="M2" s="2">
        <v>51</v>
      </c>
      <c r="N2" s="2">
        <v>55</v>
      </c>
      <c r="O2" s="2">
        <v>4</v>
      </c>
      <c r="P2" s="2">
        <v>11</v>
      </c>
      <c r="Q2" s="2">
        <v>-1</v>
      </c>
      <c r="R2" s="2">
        <v>4</v>
      </c>
      <c r="S2" s="2">
        <v>3</v>
      </c>
      <c r="T2" s="2">
        <v>-1</v>
      </c>
      <c r="U2" s="2">
        <v>36</v>
      </c>
      <c r="V2" s="2">
        <v>-1</v>
      </c>
      <c r="W2" s="5">
        <f>U2</f>
        <v>36</v>
      </c>
      <c r="X2" s="5">
        <f t="shared" ref="X2:X18" si="0">(V2/U2)*100</f>
        <v>-2.7777777777777777</v>
      </c>
      <c r="Y2" s="2">
        <v>0</v>
      </c>
      <c r="Z2" s="2">
        <v>7</v>
      </c>
      <c r="AA2" s="2"/>
      <c r="AB2" s="4"/>
      <c r="AC2" s="1"/>
      <c r="AD2" s="4"/>
      <c r="AE2" s="1"/>
      <c r="AF2" s="4"/>
      <c r="AG2" s="1"/>
      <c r="AH2" s="4"/>
      <c r="AI2" s="1"/>
      <c r="AJ2" s="4"/>
      <c r="AK2" s="1"/>
      <c r="AL2" s="4"/>
      <c r="AM2" s="1"/>
      <c r="AN2" s="4"/>
      <c r="AO2" s="1"/>
      <c r="AP2" s="4"/>
      <c r="AQ2" s="1"/>
      <c r="AR2" s="1"/>
      <c r="AS2" s="1"/>
      <c r="AT2" s="2">
        <v>8.41</v>
      </c>
      <c r="AU2" s="2">
        <v>7.75</v>
      </c>
      <c r="AV2" s="2">
        <v>9.69</v>
      </c>
      <c r="AW2" s="2">
        <v>8.32</v>
      </c>
      <c r="AX2" s="2">
        <v>-1.3699999999999992</v>
      </c>
      <c r="AY2" s="2">
        <v>6.62</v>
      </c>
      <c r="AZ2" s="2">
        <v>5.92</v>
      </c>
      <c r="BA2">
        <v>1.2799999999999994</v>
      </c>
      <c r="BB2">
        <v>0.57000000000000028</v>
      </c>
      <c r="BC2" s="2">
        <v>-0.70999999999999908</v>
      </c>
      <c r="BD2" s="2">
        <v>8</v>
      </c>
      <c r="BE2" s="2">
        <v>7</v>
      </c>
      <c r="BF2" s="2">
        <v>1</v>
      </c>
      <c r="BG2" s="2">
        <v>2</v>
      </c>
      <c r="BH2" s="2">
        <v>0</v>
      </c>
      <c r="BI2" s="2">
        <v>0</v>
      </c>
      <c r="BJ2" s="2">
        <v>2</v>
      </c>
      <c r="BK2" s="2">
        <v>1</v>
      </c>
      <c r="BL2" s="2">
        <v>-1</v>
      </c>
      <c r="BM2" s="2">
        <v>0</v>
      </c>
      <c r="BN2" s="2">
        <v>1</v>
      </c>
      <c r="BO2" s="2">
        <v>0</v>
      </c>
      <c r="BP2" s="2">
        <v>0</v>
      </c>
      <c r="BQ2" s="2">
        <v>2</v>
      </c>
      <c r="BR2" s="2">
        <v>2</v>
      </c>
      <c r="BS2" s="2">
        <v>0</v>
      </c>
      <c r="BT2" s="2">
        <v>0</v>
      </c>
      <c r="BU2" s="2">
        <v>3</v>
      </c>
      <c r="BV2" s="2">
        <v>1</v>
      </c>
      <c r="BW2" s="2">
        <v>0</v>
      </c>
      <c r="BX2" s="2">
        <v>7</v>
      </c>
      <c r="BY2" s="2">
        <v>0</v>
      </c>
      <c r="BZ2" s="2">
        <v>4</v>
      </c>
      <c r="CA2" s="2">
        <v>0</v>
      </c>
      <c r="CB2" s="2">
        <v>3</v>
      </c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2">
        <v>16</v>
      </c>
      <c r="DH2" s="2">
        <v>16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34</v>
      </c>
      <c r="DS2" s="2">
        <v>34</v>
      </c>
    </row>
    <row r="3" spans="1:123" ht="16" customHeight="1" x14ac:dyDescent="0.2">
      <c r="A3" s="2">
        <v>2</v>
      </c>
      <c r="B3" s="2">
        <v>2</v>
      </c>
      <c r="C3" s="2">
        <v>2</v>
      </c>
      <c r="D3" s="2">
        <v>30</v>
      </c>
      <c r="E3" s="2">
        <v>29</v>
      </c>
      <c r="F3" s="2">
        <v>5</v>
      </c>
      <c r="G3" s="2">
        <v>5</v>
      </c>
      <c r="H3" s="2">
        <v>14</v>
      </c>
      <c r="I3" s="2">
        <v>10</v>
      </c>
      <c r="J3" s="2">
        <v>-4</v>
      </c>
      <c r="K3" s="1"/>
      <c r="L3" s="1"/>
      <c r="M3" s="2">
        <v>79</v>
      </c>
      <c r="N3" s="2">
        <v>69</v>
      </c>
      <c r="O3" s="2">
        <v>-10</v>
      </c>
      <c r="P3" s="2">
        <v>17</v>
      </c>
      <c r="Q3" s="2">
        <v>-4</v>
      </c>
      <c r="R3" s="2">
        <v>13</v>
      </c>
      <c r="S3" s="2">
        <v>15</v>
      </c>
      <c r="T3" s="2">
        <v>2</v>
      </c>
      <c r="U3" s="2">
        <v>41</v>
      </c>
      <c r="V3" s="2">
        <v>-7</v>
      </c>
      <c r="W3" s="5">
        <f t="shared" ref="W3:W40" si="1">U3</f>
        <v>41</v>
      </c>
      <c r="X3" s="5">
        <f t="shared" si="0"/>
        <v>-17.073170731707318</v>
      </c>
      <c r="Y3" s="2">
        <v>8</v>
      </c>
      <c r="Z3" s="2">
        <v>7</v>
      </c>
      <c r="AA3" s="2"/>
      <c r="AB3" s="4"/>
      <c r="AC3" s="1"/>
      <c r="AD3" s="4"/>
      <c r="AE3" s="1"/>
      <c r="AF3" s="4"/>
      <c r="AG3" s="1"/>
      <c r="AH3" s="4"/>
      <c r="AI3" s="1"/>
      <c r="AJ3" s="4"/>
      <c r="AK3" s="1"/>
      <c r="AL3" s="4"/>
      <c r="AM3" s="1"/>
      <c r="AN3" s="4"/>
      <c r="AO3" s="1"/>
      <c r="AP3" s="4"/>
      <c r="AQ3" s="1"/>
      <c r="AR3" s="1"/>
      <c r="AS3" s="1"/>
      <c r="AT3" s="2">
        <v>8.7200000000000006</v>
      </c>
      <c r="AU3" s="2">
        <v>8.09</v>
      </c>
      <c r="AV3" s="2">
        <v>8.6300000000000008</v>
      </c>
      <c r="AW3" s="2">
        <v>6.78</v>
      </c>
      <c r="AX3" s="2">
        <v>-1.8500000000000005</v>
      </c>
      <c r="AY3" s="2">
        <v>6.31</v>
      </c>
      <c r="AZ3" s="2">
        <v>5.69</v>
      </c>
      <c r="BA3">
        <v>-8.9999999999999858E-2</v>
      </c>
      <c r="BB3">
        <v>-1.3099999999999996</v>
      </c>
      <c r="BC3" s="2">
        <v>-1.2199999999999998</v>
      </c>
      <c r="BD3" s="2">
        <v>29</v>
      </c>
      <c r="BE3" s="2">
        <v>40</v>
      </c>
      <c r="BF3" s="2">
        <v>7</v>
      </c>
      <c r="BG3" s="2">
        <v>12</v>
      </c>
      <c r="BH3" s="2">
        <v>6</v>
      </c>
      <c r="BI3" s="2">
        <v>7</v>
      </c>
      <c r="BJ3" s="2">
        <v>4</v>
      </c>
      <c r="BK3" s="2">
        <v>7</v>
      </c>
      <c r="BL3" s="2">
        <v>3</v>
      </c>
      <c r="BM3" s="2">
        <v>2</v>
      </c>
      <c r="BN3" s="2">
        <v>4</v>
      </c>
      <c r="BO3" s="2">
        <v>1</v>
      </c>
      <c r="BP3" s="2">
        <v>3</v>
      </c>
      <c r="BQ3" s="2">
        <v>2</v>
      </c>
      <c r="BR3" s="2">
        <v>2</v>
      </c>
      <c r="BS3" s="2">
        <v>3</v>
      </c>
      <c r="BT3" s="2">
        <v>1</v>
      </c>
      <c r="BU3" s="2">
        <v>4</v>
      </c>
      <c r="BV3" s="2">
        <v>4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2">
        <v>14</v>
      </c>
      <c r="DH3" s="2">
        <v>14</v>
      </c>
      <c r="DI3" s="2">
        <v>1</v>
      </c>
      <c r="DJ3" s="2">
        <v>2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31.5</v>
      </c>
      <c r="DS3" s="2">
        <v>29</v>
      </c>
    </row>
    <row r="4" spans="1:123" ht="16" customHeight="1" x14ac:dyDescent="0.2">
      <c r="A4" s="2">
        <v>4</v>
      </c>
      <c r="B4" s="2">
        <v>3</v>
      </c>
      <c r="C4" s="2">
        <v>3</v>
      </c>
      <c r="D4" s="2">
        <v>29</v>
      </c>
      <c r="E4" s="2">
        <v>30</v>
      </c>
      <c r="F4" s="2">
        <v>5</v>
      </c>
      <c r="G4" s="2">
        <v>5</v>
      </c>
      <c r="H4" s="2">
        <v>2</v>
      </c>
      <c r="I4" s="2">
        <v>3</v>
      </c>
      <c r="J4" s="2">
        <v>1</v>
      </c>
      <c r="K4" s="1"/>
      <c r="L4" s="1"/>
      <c r="M4" s="2">
        <v>78</v>
      </c>
      <c r="N4" s="2">
        <v>62</v>
      </c>
      <c r="O4" s="2">
        <v>-16</v>
      </c>
      <c r="P4" s="2">
        <v>14</v>
      </c>
      <c r="Q4" s="2">
        <v>-5</v>
      </c>
      <c r="R4" s="2">
        <v>13</v>
      </c>
      <c r="S4" s="2">
        <v>12</v>
      </c>
      <c r="T4" s="2">
        <v>-1</v>
      </c>
      <c r="U4" s="2">
        <v>42</v>
      </c>
      <c r="V4" s="2">
        <v>-11</v>
      </c>
      <c r="W4" s="5">
        <f t="shared" si="1"/>
        <v>42</v>
      </c>
      <c r="X4" s="5">
        <f t="shared" si="0"/>
        <v>-26.190476190476193</v>
      </c>
      <c r="Y4" s="2">
        <v>9</v>
      </c>
      <c r="Z4" s="2">
        <v>10</v>
      </c>
      <c r="AA4" s="2"/>
      <c r="AB4" s="4"/>
      <c r="AC4" s="1"/>
      <c r="AD4" s="4"/>
      <c r="AE4" s="1"/>
      <c r="AF4" s="4"/>
      <c r="AG4" s="1"/>
      <c r="AH4" s="4"/>
      <c r="AI4" s="1"/>
      <c r="AJ4" s="4"/>
      <c r="AK4" s="1"/>
      <c r="AL4" s="4"/>
      <c r="AM4" s="1"/>
      <c r="AN4" s="4"/>
      <c r="AO4" s="1"/>
      <c r="AP4" s="4"/>
      <c r="AQ4" s="1"/>
      <c r="AR4" s="1"/>
      <c r="AS4" s="1"/>
      <c r="AT4" s="2">
        <v>9.93</v>
      </c>
      <c r="AU4" s="2">
        <v>11.78</v>
      </c>
      <c r="AV4" s="2">
        <v>12.97</v>
      </c>
      <c r="AW4" s="2">
        <v>14.65</v>
      </c>
      <c r="AX4" s="2">
        <v>1.6799999999999997</v>
      </c>
      <c r="AY4" s="2">
        <v>7.78</v>
      </c>
      <c r="AZ4" s="2">
        <v>9.2799999999999994</v>
      </c>
      <c r="BA4">
        <v>3.0400000000000009</v>
      </c>
      <c r="BB4">
        <v>2.870000000000001</v>
      </c>
      <c r="BC4" s="2">
        <v>-0.16999999999999993</v>
      </c>
      <c r="BD4" s="2">
        <v>29</v>
      </c>
      <c r="BE4" s="2">
        <v>33</v>
      </c>
      <c r="BF4" s="2">
        <v>16</v>
      </c>
      <c r="BG4" s="2">
        <v>15</v>
      </c>
      <c r="BH4" s="2">
        <v>4</v>
      </c>
      <c r="BI4" s="2">
        <v>3</v>
      </c>
      <c r="BJ4" s="2">
        <v>3</v>
      </c>
      <c r="BK4" s="2">
        <v>2</v>
      </c>
      <c r="BL4" s="2">
        <v>-1</v>
      </c>
      <c r="BM4" s="2">
        <v>0</v>
      </c>
      <c r="BN4" s="2">
        <v>3</v>
      </c>
      <c r="BO4" s="2">
        <v>0</v>
      </c>
      <c r="BP4" s="2">
        <v>3</v>
      </c>
      <c r="BQ4" s="2">
        <v>3</v>
      </c>
      <c r="BR4" s="2">
        <v>2</v>
      </c>
      <c r="BS4" s="2">
        <v>0</v>
      </c>
      <c r="BT4" s="2">
        <v>0</v>
      </c>
      <c r="BU4" s="2">
        <v>3</v>
      </c>
      <c r="BV4" s="2">
        <v>5</v>
      </c>
      <c r="BW4" s="2">
        <v>3</v>
      </c>
      <c r="BX4" s="2">
        <v>2</v>
      </c>
      <c r="BY4" s="2">
        <v>3</v>
      </c>
      <c r="BZ4" s="2">
        <v>2</v>
      </c>
      <c r="CA4" s="2">
        <v>0</v>
      </c>
      <c r="CB4" s="2">
        <v>0</v>
      </c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2">
        <v>14</v>
      </c>
      <c r="DH4" s="2">
        <v>16</v>
      </c>
      <c r="DI4" s="2">
        <v>2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30</v>
      </c>
      <c r="DS4" s="2">
        <v>31.5</v>
      </c>
    </row>
    <row r="5" spans="1:123" ht="16" customHeight="1" x14ac:dyDescent="0.2">
      <c r="A5" s="2">
        <v>5</v>
      </c>
      <c r="B5" s="2">
        <v>3</v>
      </c>
      <c r="C5" s="2">
        <v>3</v>
      </c>
      <c r="D5" s="2">
        <v>26</v>
      </c>
      <c r="E5" s="2">
        <v>22</v>
      </c>
      <c r="F5" s="2">
        <v>4</v>
      </c>
      <c r="G5" s="2">
        <v>3</v>
      </c>
      <c r="H5" s="2">
        <v>7</v>
      </c>
      <c r="I5" s="2">
        <v>14</v>
      </c>
      <c r="J5" s="2">
        <v>7</v>
      </c>
      <c r="K5" s="1"/>
      <c r="L5" s="1"/>
      <c r="M5" s="2">
        <v>87</v>
      </c>
      <c r="N5" s="2">
        <v>84</v>
      </c>
      <c r="O5" s="2">
        <v>-3</v>
      </c>
      <c r="P5" s="2">
        <v>26</v>
      </c>
      <c r="Q5" s="2">
        <v>3</v>
      </c>
      <c r="R5" s="2">
        <v>19</v>
      </c>
      <c r="S5" s="2">
        <v>20</v>
      </c>
      <c r="T5" s="2">
        <v>1</v>
      </c>
      <c r="U5" s="2">
        <v>33</v>
      </c>
      <c r="V5" s="2">
        <v>-8</v>
      </c>
      <c r="W5" s="5">
        <f t="shared" si="1"/>
        <v>33</v>
      </c>
      <c r="X5" s="5">
        <f t="shared" si="0"/>
        <v>-24.242424242424242</v>
      </c>
      <c r="Y5" s="2">
        <v>9</v>
      </c>
      <c r="Z5" s="2">
        <v>10</v>
      </c>
      <c r="AA5" s="2"/>
      <c r="AB5" s="4"/>
      <c r="AC5" s="1"/>
      <c r="AD5" s="4"/>
      <c r="AE5" s="1"/>
      <c r="AF5" s="4"/>
      <c r="AG5" s="1"/>
      <c r="AH5" s="4"/>
      <c r="AI5" s="1"/>
      <c r="AJ5" s="4"/>
      <c r="AK5" s="1"/>
      <c r="AL5" s="4"/>
      <c r="AM5" s="1"/>
      <c r="AN5" s="4"/>
      <c r="AO5" s="1"/>
      <c r="AP5" s="4"/>
      <c r="AQ5" s="1"/>
      <c r="AR5" s="1"/>
      <c r="AS5" s="1"/>
      <c r="AT5" s="2">
        <v>13.31</v>
      </c>
      <c r="AU5" s="2">
        <v>12.65</v>
      </c>
      <c r="AV5" s="2">
        <v>17.59</v>
      </c>
      <c r="AW5" s="2">
        <v>16.600000000000001</v>
      </c>
      <c r="AX5" s="2">
        <v>-0.98999999999999844</v>
      </c>
      <c r="AY5" s="2">
        <v>9.81</v>
      </c>
      <c r="AZ5" s="2">
        <v>11</v>
      </c>
      <c r="BA5">
        <v>4.2799999999999994</v>
      </c>
      <c r="BB5">
        <v>3.9500000000000011</v>
      </c>
      <c r="BC5" s="2">
        <v>-0.32999999999999829</v>
      </c>
      <c r="BD5" s="2">
        <v>50</v>
      </c>
      <c r="BE5" s="2">
        <v>68</v>
      </c>
      <c r="BF5" s="2">
        <v>20</v>
      </c>
      <c r="BG5" s="2">
        <v>23</v>
      </c>
      <c r="BH5" s="2">
        <v>4</v>
      </c>
      <c r="BI5" s="2">
        <v>11</v>
      </c>
      <c r="BJ5" s="2">
        <v>6</v>
      </c>
      <c r="BK5" s="2">
        <v>9</v>
      </c>
      <c r="BL5" s="2">
        <v>3</v>
      </c>
      <c r="BM5" s="2">
        <v>3</v>
      </c>
      <c r="BN5" s="2">
        <v>3</v>
      </c>
      <c r="BO5" s="2">
        <v>0</v>
      </c>
      <c r="BP5" s="2">
        <v>0</v>
      </c>
      <c r="BQ5" s="2">
        <v>8</v>
      </c>
      <c r="BR5" s="2">
        <v>10</v>
      </c>
      <c r="BS5" s="2">
        <v>1</v>
      </c>
      <c r="BT5" s="2">
        <v>3</v>
      </c>
      <c r="BU5" s="2">
        <v>8</v>
      </c>
      <c r="BV5" s="2">
        <v>9</v>
      </c>
      <c r="BW5" s="2">
        <v>6</v>
      </c>
      <c r="BX5" s="2">
        <v>15</v>
      </c>
      <c r="BY5" s="2">
        <v>3</v>
      </c>
      <c r="BZ5" s="2">
        <v>3</v>
      </c>
      <c r="CA5" s="2">
        <v>0</v>
      </c>
      <c r="CB5" s="2">
        <v>9</v>
      </c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2">
        <v>8</v>
      </c>
      <c r="DH5" s="2">
        <v>9</v>
      </c>
      <c r="DI5" s="2">
        <v>5</v>
      </c>
      <c r="DJ5" s="2">
        <v>4</v>
      </c>
      <c r="DK5" s="2">
        <v>1</v>
      </c>
      <c r="DL5" s="2">
        <v>2</v>
      </c>
      <c r="DM5" s="2">
        <v>2</v>
      </c>
      <c r="DN5" s="2">
        <v>1</v>
      </c>
      <c r="DO5" s="2">
        <v>0</v>
      </c>
      <c r="DP5" s="2">
        <v>0</v>
      </c>
      <c r="DQ5" s="2">
        <v>0</v>
      </c>
      <c r="DR5" s="2">
        <v>5.5</v>
      </c>
      <c r="DS5" s="2">
        <v>17.5</v>
      </c>
    </row>
    <row r="6" spans="1:123" s="40" customFormat="1" ht="16" customHeight="1" x14ac:dyDescent="0.2">
      <c r="A6" s="39">
        <v>6</v>
      </c>
      <c r="B6" s="39">
        <v>2</v>
      </c>
      <c r="C6" s="39">
        <v>2</v>
      </c>
      <c r="D6" s="39">
        <v>29</v>
      </c>
      <c r="E6" s="39">
        <v>30</v>
      </c>
      <c r="F6" s="39">
        <v>4</v>
      </c>
      <c r="G6" s="39">
        <v>5</v>
      </c>
      <c r="H6" s="39">
        <v>5</v>
      </c>
      <c r="I6" s="39">
        <v>2</v>
      </c>
      <c r="J6" s="39">
        <v>-3</v>
      </c>
      <c r="M6" s="39">
        <v>41</v>
      </c>
      <c r="N6" s="39">
        <v>51</v>
      </c>
      <c r="O6" s="39">
        <v>10</v>
      </c>
      <c r="P6" s="39">
        <v>1</v>
      </c>
      <c r="Q6" s="39">
        <v>0</v>
      </c>
      <c r="R6" s="39">
        <v>2</v>
      </c>
      <c r="S6" s="39">
        <v>9</v>
      </c>
      <c r="T6" s="39">
        <v>7</v>
      </c>
      <c r="U6" s="39">
        <v>35</v>
      </c>
      <c r="V6" s="39">
        <v>2</v>
      </c>
      <c r="W6" s="5">
        <f t="shared" si="1"/>
        <v>35</v>
      </c>
      <c r="X6" s="5">
        <f t="shared" si="0"/>
        <v>5.7142857142857144</v>
      </c>
      <c r="Y6" s="39">
        <v>3</v>
      </c>
      <c r="Z6" s="39">
        <v>4</v>
      </c>
      <c r="AA6" s="39"/>
      <c r="AB6" s="47"/>
      <c r="AD6" s="47"/>
      <c r="AF6" s="47"/>
      <c r="AH6" s="47"/>
      <c r="AJ6" s="47"/>
      <c r="AL6" s="47"/>
      <c r="AN6" s="47"/>
      <c r="AP6" s="47"/>
      <c r="AT6" s="39">
        <v>7.68</v>
      </c>
      <c r="AU6" s="39">
        <v>8.31</v>
      </c>
      <c r="AV6" s="39">
        <v>7.5</v>
      </c>
      <c r="AW6" s="39">
        <v>8.41</v>
      </c>
      <c r="AX6" s="39">
        <v>0.91000000000000014</v>
      </c>
      <c r="AY6" s="39">
        <v>5.53</v>
      </c>
      <c r="AZ6" s="39">
        <v>6.41</v>
      </c>
      <c r="BA6" s="40">
        <v>-0.17999999999999972</v>
      </c>
      <c r="BB6" s="40">
        <v>9.9999999999999645E-2</v>
      </c>
      <c r="BC6" s="39">
        <v>0.27999999999999936</v>
      </c>
      <c r="BD6" s="39">
        <v>10</v>
      </c>
      <c r="BE6" s="39">
        <v>9</v>
      </c>
      <c r="BF6" s="39">
        <v>2</v>
      </c>
      <c r="BG6" s="39">
        <v>0</v>
      </c>
      <c r="BH6" s="39">
        <v>3</v>
      </c>
      <c r="BI6" s="39">
        <v>1</v>
      </c>
      <c r="BJ6" s="39">
        <v>1</v>
      </c>
      <c r="BK6" s="39">
        <v>1</v>
      </c>
      <c r="BL6" s="39">
        <v>0</v>
      </c>
      <c r="BM6" s="39">
        <v>4</v>
      </c>
      <c r="BN6" s="39">
        <v>4</v>
      </c>
      <c r="BO6" s="39">
        <v>0</v>
      </c>
      <c r="BP6" s="39">
        <v>0</v>
      </c>
      <c r="BQ6" s="39">
        <v>0</v>
      </c>
      <c r="BR6" s="39">
        <v>1</v>
      </c>
      <c r="BS6" s="39">
        <v>0</v>
      </c>
      <c r="BT6" s="39">
        <v>0</v>
      </c>
      <c r="BU6" s="39">
        <v>0</v>
      </c>
      <c r="BV6" s="39">
        <v>2</v>
      </c>
      <c r="BW6" s="39">
        <v>0</v>
      </c>
      <c r="BX6" s="39">
        <v>2</v>
      </c>
      <c r="BY6" s="39">
        <v>0</v>
      </c>
      <c r="BZ6" s="39">
        <v>2</v>
      </c>
      <c r="CA6" s="39">
        <v>0</v>
      </c>
      <c r="CB6" s="39">
        <v>0</v>
      </c>
      <c r="DG6" s="39">
        <v>12</v>
      </c>
      <c r="DH6" s="39">
        <v>14</v>
      </c>
      <c r="DI6" s="39">
        <v>0</v>
      </c>
      <c r="DJ6" s="39">
        <v>1</v>
      </c>
      <c r="DK6" s="39">
        <v>2</v>
      </c>
      <c r="DL6" s="39">
        <v>1</v>
      </c>
      <c r="DM6" s="39">
        <v>2</v>
      </c>
      <c r="DN6" s="39">
        <v>0</v>
      </c>
      <c r="DO6" s="39">
        <v>0</v>
      </c>
      <c r="DP6" s="39">
        <v>0</v>
      </c>
      <c r="DQ6" s="39">
        <v>0</v>
      </c>
      <c r="DR6" s="39">
        <v>35</v>
      </c>
      <c r="DS6" s="39">
        <v>34</v>
      </c>
    </row>
    <row r="7" spans="1:123" s="31" customFormat="1" ht="16" customHeight="1" x14ac:dyDescent="0.2">
      <c r="A7" s="29">
        <v>7</v>
      </c>
      <c r="B7" s="29">
        <v>2</v>
      </c>
      <c r="C7" s="29">
        <v>3</v>
      </c>
      <c r="D7" s="29">
        <v>26</v>
      </c>
      <c r="E7" s="29">
        <v>28</v>
      </c>
      <c r="F7" s="29">
        <v>4</v>
      </c>
      <c r="G7" s="29">
        <v>5</v>
      </c>
      <c r="H7" s="29">
        <v>8</v>
      </c>
      <c r="I7" s="29">
        <v>14</v>
      </c>
      <c r="J7" s="2">
        <v>6</v>
      </c>
      <c r="K7" s="30"/>
      <c r="L7" s="30"/>
      <c r="M7" s="29">
        <v>77</v>
      </c>
      <c r="N7" s="29">
        <v>76</v>
      </c>
      <c r="O7" s="2">
        <v>-1</v>
      </c>
      <c r="P7" s="29">
        <v>20</v>
      </c>
      <c r="Q7" s="2">
        <v>4</v>
      </c>
      <c r="R7" s="29">
        <v>16</v>
      </c>
      <c r="S7" s="29">
        <v>16</v>
      </c>
      <c r="T7" s="2">
        <v>0</v>
      </c>
      <c r="U7" s="29">
        <v>29</v>
      </c>
      <c r="V7" s="2">
        <v>-2</v>
      </c>
      <c r="W7" s="5">
        <f t="shared" si="1"/>
        <v>29</v>
      </c>
      <c r="X7" s="5">
        <f t="shared" si="0"/>
        <v>-6.8965517241379306</v>
      </c>
      <c r="Y7" s="29">
        <v>12</v>
      </c>
      <c r="Z7" s="29">
        <v>9</v>
      </c>
      <c r="AA7" s="29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29">
        <v>23.5</v>
      </c>
      <c r="AU7" s="29">
        <v>16.899999999999999</v>
      </c>
      <c r="AV7" s="29">
        <v>40.909999999999997</v>
      </c>
      <c r="AW7" s="29">
        <v>21.3</v>
      </c>
      <c r="AX7" s="2">
        <v>-19.609999999999996</v>
      </c>
      <c r="AY7" s="29">
        <v>13.16</v>
      </c>
      <c r="AZ7" s="29">
        <v>10.94</v>
      </c>
      <c r="BA7" s="31">
        <v>17.409999999999997</v>
      </c>
      <c r="BB7" s="31">
        <v>4.4000000000000021</v>
      </c>
      <c r="BC7" s="2">
        <v>-13.009999999999994</v>
      </c>
      <c r="BD7" s="29">
        <v>44</v>
      </c>
      <c r="BE7" s="29">
        <v>49</v>
      </c>
      <c r="BF7" s="29">
        <v>21</v>
      </c>
      <c r="BG7" s="29">
        <v>21</v>
      </c>
      <c r="BH7" s="29">
        <v>5</v>
      </c>
      <c r="BI7" s="29">
        <v>6</v>
      </c>
      <c r="BJ7" s="29">
        <v>4</v>
      </c>
      <c r="BK7" s="29">
        <v>5</v>
      </c>
      <c r="BL7" s="2">
        <v>1</v>
      </c>
      <c r="BM7" s="29">
        <v>3</v>
      </c>
      <c r="BN7" s="29">
        <v>2</v>
      </c>
      <c r="BO7" s="29">
        <v>2</v>
      </c>
      <c r="BP7" s="29">
        <v>4</v>
      </c>
      <c r="BQ7" s="29">
        <v>3</v>
      </c>
      <c r="BR7" s="29">
        <v>3</v>
      </c>
      <c r="BS7" s="29">
        <v>3</v>
      </c>
      <c r="BT7" s="29">
        <v>3</v>
      </c>
      <c r="BU7" s="29">
        <v>3</v>
      </c>
      <c r="BV7" s="29">
        <v>5</v>
      </c>
      <c r="BW7" s="29">
        <v>6</v>
      </c>
      <c r="BX7" s="29">
        <v>6</v>
      </c>
      <c r="BY7" s="29">
        <v>2</v>
      </c>
      <c r="BZ7" s="29">
        <v>3</v>
      </c>
      <c r="CA7" s="29">
        <v>2</v>
      </c>
      <c r="CB7" s="29">
        <v>3</v>
      </c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29">
        <v>15</v>
      </c>
      <c r="DH7" s="29">
        <v>16</v>
      </c>
      <c r="DI7" s="29">
        <v>1</v>
      </c>
      <c r="DJ7" s="29">
        <v>0</v>
      </c>
      <c r="DK7" s="29">
        <v>0</v>
      </c>
      <c r="DL7" s="29">
        <v>0</v>
      </c>
      <c r="DM7" s="29">
        <v>0</v>
      </c>
      <c r="DN7" s="29">
        <v>0</v>
      </c>
      <c r="DO7" s="29">
        <v>0</v>
      </c>
      <c r="DP7" s="29">
        <v>0</v>
      </c>
      <c r="DQ7" s="29">
        <v>0</v>
      </c>
      <c r="DR7" s="29">
        <v>31</v>
      </c>
      <c r="DS7" s="29">
        <v>32</v>
      </c>
    </row>
    <row r="8" spans="1:123" s="31" customFormat="1" ht="16" customHeight="1" x14ac:dyDescent="0.2">
      <c r="A8" s="29">
        <v>8</v>
      </c>
      <c r="B8" s="29">
        <v>2</v>
      </c>
      <c r="C8" s="29">
        <v>3</v>
      </c>
      <c r="D8" s="29">
        <v>28</v>
      </c>
      <c r="E8" s="29">
        <v>27</v>
      </c>
      <c r="F8" s="29">
        <v>4</v>
      </c>
      <c r="G8" s="29">
        <v>5</v>
      </c>
      <c r="H8" s="29">
        <v>4</v>
      </c>
      <c r="I8" s="29">
        <v>5</v>
      </c>
      <c r="J8" s="2">
        <v>1</v>
      </c>
      <c r="K8" s="30"/>
      <c r="L8" s="30"/>
      <c r="M8" s="29">
        <v>60</v>
      </c>
      <c r="N8" s="29">
        <v>61</v>
      </c>
      <c r="O8" s="2">
        <v>1</v>
      </c>
      <c r="P8" s="29">
        <v>5</v>
      </c>
      <c r="Q8" s="2">
        <v>0</v>
      </c>
      <c r="R8" s="29">
        <v>9</v>
      </c>
      <c r="S8" s="29">
        <v>13</v>
      </c>
      <c r="T8" s="2">
        <v>4</v>
      </c>
      <c r="U8" s="29">
        <v>46</v>
      </c>
      <c r="V8" s="2">
        <v>-3</v>
      </c>
      <c r="W8" s="5">
        <f t="shared" si="1"/>
        <v>46</v>
      </c>
      <c r="X8" s="5">
        <f t="shared" si="0"/>
        <v>-6.5217391304347823</v>
      </c>
      <c r="Y8" s="29">
        <v>0</v>
      </c>
      <c r="Z8" s="29">
        <v>0</v>
      </c>
      <c r="AA8" s="29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29">
        <v>8</v>
      </c>
      <c r="AU8" s="29">
        <v>9.25</v>
      </c>
      <c r="AV8" s="29">
        <v>10.56</v>
      </c>
      <c r="AW8" s="29">
        <v>11.19</v>
      </c>
      <c r="AX8" s="2">
        <v>0.62999999999999901</v>
      </c>
      <c r="AY8" s="29">
        <v>7.16</v>
      </c>
      <c r="AZ8" s="29">
        <v>8.09</v>
      </c>
      <c r="BA8" s="31">
        <v>2.5600000000000005</v>
      </c>
      <c r="BB8" s="31">
        <v>1.9399999999999995</v>
      </c>
      <c r="BC8" s="2">
        <v>-0.62000000000000099</v>
      </c>
      <c r="BD8" s="29">
        <v>16</v>
      </c>
      <c r="BE8" s="29">
        <v>13</v>
      </c>
      <c r="BF8" s="29">
        <v>3</v>
      </c>
      <c r="BG8" s="29">
        <v>2</v>
      </c>
      <c r="BH8" s="29">
        <v>9</v>
      </c>
      <c r="BI8" s="29">
        <v>5</v>
      </c>
      <c r="BJ8" s="29">
        <v>0</v>
      </c>
      <c r="BK8" s="29">
        <v>1</v>
      </c>
      <c r="BL8" s="2">
        <v>1</v>
      </c>
      <c r="BM8" s="29">
        <v>0</v>
      </c>
      <c r="BN8" s="29">
        <v>0</v>
      </c>
      <c r="BO8" s="29">
        <v>0</v>
      </c>
      <c r="BP8" s="29">
        <v>0</v>
      </c>
      <c r="BQ8" s="29">
        <v>1</v>
      </c>
      <c r="BR8" s="29">
        <v>2</v>
      </c>
      <c r="BS8" s="29">
        <v>3</v>
      </c>
      <c r="BT8" s="29">
        <v>2</v>
      </c>
      <c r="BU8" s="29">
        <v>0</v>
      </c>
      <c r="BV8" s="29">
        <v>1</v>
      </c>
      <c r="BW8" s="29">
        <v>2</v>
      </c>
      <c r="BX8" s="29">
        <v>2</v>
      </c>
      <c r="BY8" s="29">
        <v>2</v>
      </c>
      <c r="BZ8" s="29">
        <v>2</v>
      </c>
      <c r="CA8" s="29">
        <v>0</v>
      </c>
      <c r="CB8" s="29">
        <v>0</v>
      </c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29">
        <v>11</v>
      </c>
      <c r="DH8" s="29">
        <v>8</v>
      </c>
      <c r="DI8" s="29">
        <v>3</v>
      </c>
      <c r="DJ8" s="29">
        <v>5</v>
      </c>
      <c r="DK8" s="29">
        <v>1</v>
      </c>
      <c r="DL8" s="29">
        <v>2</v>
      </c>
      <c r="DM8" s="29">
        <v>1</v>
      </c>
      <c r="DN8" s="29">
        <v>1</v>
      </c>
      <c r="DO8" s="29">
        <v>0</v>
      </c>
      <c r="DP8" s="29">
        <v>0</v>
      </c>
      <c r="DQ8" s="29">
        <v>0</v>
      </c>
      <c r="DR8" s="29">
        <v>24</v>
      </c>
      <c r="DS8" s="29">
        <v>24.5</v>
      </c>
    </row>
    <row r="9" spans="1:123" ht="16" customHeight="1" x14ac:dyDescent="0.2">
      <c r="A9" s="2">
        <v>14</v>
      </c>
      <c r="B9" s="2">
        <v>2</v>
      </c>
      <c r="C9" s="2">
        <v>2</v>
      </c>
      <c r="D9" s="2">
        <v>27</v>
      </c>
      <c r="E9" s="2">
        <v>27</v>
      </c>
      <c r="F9" s="2">
        <v>4</v>
      </c>
      <c r="G9" s="2">
        <v>4</v>
      </c>
      <c r="H9" s="2">
        <v>7</v>
      </c>
      <c r="I9" s="2">
        <v>2</v>
      </c>
      <c r="J9" s="2">
        <v>-5</v>
      </c>
      <c r="K9" s="1"/>
      <c r="L9" s="1"/>
      <c r="M9" s="2">
        <v>54</v>
      </c>
      <c r="N9" s="2">
        <v>30</v>
      </c>
      <c r="O9" s="2">
        <v>-24</v>
      </c>
      <c r="P9" s="2">
        <v>16</v>
      </c>
      <c r="Q9" s="2">
        <v>-7</v>
      </c>
      <c r="R9" s="2">
        <v>12</v>
      </c>
      <c r="S9" s="2">
        <v>6</v>
      </c>
      <c r="T9" s="2">
        <v>-6</v>
      </c>
      <c r="U9" s="2">
        <v>26</v>
      </c>
      <c r="V9" s="2">
        <v>-12</v>
      </c>
      <c r="W9" s="5">
        <f t="shared" si="1"/>
        <v>26</v>
      </c>
      <c r="X9" s="5">
        <f t="shared" si="0"/>
        <v>-46.153846153846153</v>
      </c>
      <c r="Y9" s="2">
        <v>0</v>
      </c>
      <c r="Z9" s="2">
        <v>1</v>
      </c>
      <c r="AA9" s="2"/>
      <c r="AB9" s="2">
        <v>36</v>
      </c>
      <c r="AC9" s="2">
        <v>27</v>
      </c>
      <c r="AD9" s="2">
        <v>17</v>
      </c>
      <c r="AE9" s="2">
        <v>12</v>
      </c>
      <c r="AF9" s="2">
        <v>17</v>
      </c>
      <c r="AG9" s="2">
        <v>13</v>
      </c>
      <c r="AH9" s="2">
        <v>2</v>
      </c>
      <c r="AI9" s="2">
        <v>2</v>
      </c>
      <c r="AJ9" s="2">
        <v>34</v>
      </c>
      <c r="AK9" s="2">
        <v>32</v>
      </c>
      <c r="AL9" s="2">
        <v>35</v>
      </c>
      <c r="AM9" s="2">
        <v>30</v>
      </c>
      <c r="AN9" s="2">
        <v>18</v>
      </c>
      <c r="AO9" s="2">
        <v>16</v>
      </c>
      <c r="AP9" s="2">
        <v>14</v>
      </c>
      <c r="AQ9" s="2">
        <v>16</v>
      </c>
      <c r="AR9" s="2">
        <v>16</v>
      </c>
      <c r="AS9" s="2">
        <v>17</v>
      </c>
      <c r="AT9" s="2">
        <v>9.73</v>
      </c>
      <c r="AU9" s="2">
        <v>10.66</v>
      </c>
      <c r="AV9" s="2">
        <v>9.68</v>
      </c>
      <c r="AW9" s="2">
        <v>10.92</v>
      </c>
      <c r="AX9" s="2">
        <v>1.2400000000000002</v>
      </c>
      <c r="AY9" s="2">
        <v>9.24</v>
      </c>
      <c r="AZ9" s="2">
        <v>9.01</v>
      </c>
      <c r="BA9">
        <v>-5.0000000000000711E-2</v>
      </c>
      <c r="BB9">
        <v>0.25999999999999979</v>
      </c>
      <c r="BC9" s="2">
        <v>0.3100000000000005</v>
      </c>
      <c r="BD9" s="2">
        <v>27</v>
      </c>
      <c r="BE9" s="2">
        <v>20</v>
      </c>
      <c r="BF9" s="2">
        <v>3</v>
      </c>
      <c r="BG9" s="2">
        <v>3</v>
      </c>
      <c r="BH9" s="2">
        <v>5</v>
      </c>
      <c r="BI9" s="2">
        <v>3</v>
      </c>
      <c r="BJ9" s="2">
        <v>5</v>
      </c>
      <c r="BK9" s="2">
        <v>6</v>
      </c>
      <c r="BL9" s="2">
        <v>1</v>
      </c>
      <c r="BM9" s="2">
        <v>0</v>
      </c>
      <c r="BN9" s="2">
        <v>0</v>
      </c>
      <c r="BO9" s="2">
        <v>0</v>
      </c>
      <c r="BP9" s="2">
        <v>2</v>
      </c>
      <c r="BQ9" s="2">
        <v>6</v>
      </c>
      <c r="BR9" s="2">
        <v>3</v>
      </c>
      <c r="BS9" s="2">
        <v>2</v>
      </c>
      <c r="BT9" s="2">
        <v>1</v>
      </c>
      <c r="BU9" s="2">
        <v>6</v>
      </c>
      <c r="BV9" s="2">
        <v>2</v>
      </c>
      <c r="BW9" s="2">
        <v>5</v>
      </c>
      <c r="BX9" s="2">
        <v>0</v>
      </c>
      <c r="BY9" s="2">
        <v>3</v>
      </c>
      <c r="BZ9" s="2">
        <v>0</v>
      </c>
      <c r="CA9" s="2">
        <v>2</v>
      </c>
      <c r="CB9" s="2">
        <v>0</v>
      </c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2">
        <v>112</v>
      </c>
      <c r="CP9" s="2">
        <v>138</v>
      </c>
      <c r="CQ9" s="2">
        <v>200</v>
      </c>
      <c r="CR9" s="2">
        <v>105</v>
      </c>
      <c r="CS9" s="2">
        <v>-95</v>
      </c>
      <c r="CT9" s="5">
        <v>1570.9565217391305</v>
      </c>
      <c r="CU9" s="5">
        <v>1470.3333333333333</v>
      </c>
      <c r="CV9" s="5">
        <v>1170.4000000000001</v>
      </c>
      <c r="CW9" s="5">
        <v>1062.5555555555557</v>
      </c>
      <c r="CX9" s="5">
        <v>-107.84444444444443</v>
      </c>
      <c r="CY9" s="5">
        <v>1137.8333333333333</v>
      </c>
      <c r="CZ9" s="5">
        <v>970.27272727272725</v>
      </c>
      <c r="DA9" s="2">
        <v>5</v>
      </c>
      <c r="DB9" s="2">
        <v>6</v>
      </c>
      <c r="DC9" s="11">
        <v>1358.4166666666667</v>
      </c>
      <c r="DD9" s="12">
        <v>1251.48</v>
      </c>
      <c r="DE9" s="2">
        <v>447.74</v>
      </c>
      <c r="DF9" s="2">
        <v>445.28</v>
      </c>
      <c r="DG9" s="2">
        <v>15</v>
      </c>
      <c r="DH9" s="2">
        <v>12</v>
      </c>
      <c r="DI9" s="2">
        <v>0</v>
      </c>
      <c r="DJ9" s="2">
        <v>2</v>
      </c>
      <c r="DK9" s="2">
        <v>1</v>
      </c>
      <c r="DL9" s="2">
        <v>1</v>
      </c>
      <c r="DM9" s="2">
        <v>0</v>
      </c>
      <c r="DN9" s="2">
        <v>1</v>
      </c>
      <c r="DO9" s="2">
        <v>0</v>
      </c>
      <c r="DP9" s="2">
        <v>0</v>
      </c>
      <c r="DQ9" s="2">
        <v>0</v>
      </c>
      <c r="DR9" s="2">
        <v>18</v>
      </c>
      <c r="DS9" s="2">
        <v>16</v>
      </c>
    </row>
    <row r="10" spans="1:123" s="31" customFormat="1" ht="16" customHeight="1" x14ac:dyDescent="0.2">
      <c r="A10" s="29">
        <v>15</v>
      </c>
      <c r="B10" s="29">
        <v>2</v>
      </c>
      <c r="C10" s="29">
        <v>3</v>
      </c>
      <c r="D10" s="29">
        <v>27</v>
      </c>
      <c r="E10" s="29">
        <v>25</v>
      </c>
      <c r="F10" s="29">
        <v>3</v>
      </c>
      <c r="G10" s="29">
        <v>4</v>
      </c>
      <c r="H10" s="29">
        <v>20</v>
      </c>
      <c r="I10" s="29">
        <v>17</v>
      </c>
      <c r="J10" s="2">
        <v>-3</v>
      </c>
      <c r="K10" s="30"/>
      <c r="L10" s="30"/>
      <c r="M10" s="29">
        <v>97</v>
      </c>
      <c r="N10" s="29">
        <v>79</v>
      </c>
      <c r="O10" s="2">
        <v>-18</v>
      </c>
      <c r="P10" s="29">
        <v>19</v>
      </c>
      <c r="Q10" s="2">
        <v>-3</v>
      </c>
      <c r="R10" s="29">
        <v>22</v>
      </c>
      <c r="S10" s="29">
        <v>22</v>
      </c>
      <c r="T10" s="2">
        <v>0</v>
      </c>
      <c r="U10" s="29">
        <v>49</v>
      </c>
      <c r="V10" s="2">
        <v>-15</v>
      </c>
      <c r="W10" s="5">
        <f t="shared" si="1"/>
        <v>49</v>
      </c>
      <c r="X10" s="5">
        <f t="shared" si="0"/>
        <v>-30.612244897959183</v>
      </c>
      <c r="Y10" s="29">
        <v>7</v>
      </c>
      <c r="Z10" s="29">
        <v>7</v>
      </c>
      <c r="AA10" s="29"/>
      <c r="AB10" s="29">
        <v>7</v>
      </c>
      <c r="AC10" s="29">
        <v>26</v>
      </c>
      <c r="AD10" s="29">
        <v>4</v>
      </c>
      <c r="AE10" s="29">
        <v>13</v>
      </c>
      <c r="AF10" s="29">
        <v>1</v>
      </c>
      <c r="AG10" s="29">
        <v>11</v>
      </c>
      <c r="AH10" s="29">
        <v>2</v>
      </c>
      <c r="AI10" s="29">
        <v>2</v>
      </c>
      <c r="AJ10" s="29">
        <v>28</v>
      </c>
      <c r="AK10" s="29">
        <v>31</v>
      </c>
      <c r="AL10" s="29">
        <v>36</v>
      </c>
      <c r="AM10" s="29">
        <v>36</v>
      </c>
      <c r="AN10" s="29">
        <v>20</v>
      </c>
      <c r="AO10" s="29">
        <v>18</v>
      </c>
      <c r="AP10" s="29">
        <v>20</v>
      </c>
      <c r="AQ10" s="29">
        <v>20</v>
      </c>
      <c r="AR10" s="29">
        <v>17</v>
      </c>
      <c r="AS10" s="29">
        <v>20</v>
      </c>
      <c r="AT10" s="29">
        <v>12.01</v>
      </c>
      <c r="AU10" s="29">
        <v>12.15</v>
      </c>
      <c r="AV10" s="29">
        <v>14.9</v>
      </c>
      <c r="AW10" s="29">
        <v>12.45</v>
      </c>
      <c r="AX10" s="2">
        <v>-2.4500000000000011</v>
      </c>
      <c r="AY10" s="32"/>
      <c r="AZ10" s="29">
        <v>8.34</v>
      </c>
      <c r="BA10" s="31">
        <v>2.8900000000000006</v>
      </c>
      <c r="BB10" s="31">
        <v>0.29999999999999893</v>
      </c>
      <c r="BC10" s="2">
        <v>-2.5900000000000016</v>
      </c>
      <c r="BD10" s="29">
        <v>55</v>
      </c>
      <c r="BE10" s="29">
        <v>40</v>
      </c>
      <c r="BF10" s="29">
        <v>12</v>
      </c>
      <c r="BG10" s="29">
        <v>10</v>
      </c>
      <c r="BH10" s="29">
        <v>5</v>
      </c>
      <c r="BI10" s="29">
        <v>2</v>
      </c>
      <c r="BJ10" s="29">
        <v>12</v>
      </c>
      <c r="BK10" s="29">
        <v>9</v>
      </c>
      <c r="BL10" s="2">
        <v>-3</v>
      </c>
      <c r="BM10" s="29">
        <v>6</v>
      </c>
      <c r="BN10" s="29">
        <v>4</v>
      </c>
      <c r="BO10" s="29">
        <v>2</v>
      </c>
      <c r="BP10" s="29">
        <v>2</v>
      </c>
      <c r="BQ10" s="29">
        <v>5</v>
      </c>
      <c r="BR10" s="29">
        <v>4</v>
      </c>
      <c r="BS10" s="29">
        <v>5</v>
      </c>
      <c r="BT10" s="29">
        <v>4</v>
      </c>
      <c r="BU10" s="29">
        <v>8</v>
      </c>
      <c r="BV10" s="29">
        <v>5</v>
      </c>
      <c r="BW10" s="29">
        <v>17</v>
      </c>
      <c r="BX10" s="29">
        <v>6</v>
      </c>
      <c r="BY10" s="29">
        <v>3</v>
      </c>
      <c r="BZ10" s="29">
        <v>2</v>
      </c>
      <c r="CA10" s="29">
        <v>13</v>
      </c>
      <c r="CB10" s="29">
        <v>3</v>
      </c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29">
        <v>128.69999999999999</v>
      </c>
      <c r="CP10" s="29">
        <v>115</v>
      </c>
      <c r="CQ10" s="29">
        <v>141.30000000000001</v>
      </c>
      <c r="CR10" s="29">
        <v>107</v>
      </c>
      <c r="CS10" s="2">
        <v>-34.300000000000011</v>
      </c>
      <c r="CT10" s="33">
        <v>1175.409090909091</v>
      </c>
      <c r="CU10" s="33">
        <v>1283.9166666666667</v>
      </c>
      <c r="CV10" s="33">
        <v>1268.9166666666667</v>
      </c>
      <c r="CW10" s="33">
        <v>1005.5</v>
      </c>
      <c r="CX10" s="5">
        <v>-263.41666666666674</v>
      </c>
      <c r="CY10" s="33">
        <v>1008.1</v>
      </c>
      <c r="CZ10" s="33">
        <v>1142</v>
      </c>
      <c r="DA10" s="29">
        <v>6</v>
      </c>
      <c r="DB10" s="29">
        <v>7</v>
      </c>
      <c r="DC10" s="34">
        <v>1361.0769230769231</v>
      </c>
      <c r="DD10" s="35">
        <v>1348.2083333333333</v>
      </c>
      <c r="DE10" s="36"/>
      <c r="DF10" s="29">
        <v>460.86</v>
      </c>
      <c r="DG10" s="29">
        <v>4</v>
      </c>
      <c r="DH10" s="29">
        <v>9</v>
      </c>
      <c r="DI10" s="29">
        <v>10</v>
      </c>
      <c r="DJ10" s="29">
        <v>1</v>
      </c>
      <c r="DK10" s="29">
        <v>1</v>
      </c>
      <c r="DL10" s="29">
        <v>4</v>
      </c>
      <c r="DM10" s="29">
        <v>1</v>
      </c>
      <c r="DN10" s="29">
        <v>2</v>
      </c>
      <c r="DO10" s="29">
        <v>0</v>
      </c>
      <c r="DP10" s="29">
        <v>0</v>
      </c>
      <c r="DQ10" s="29">
        <v>0</v>
      </c>
      <c r="DR10" s="29">
        <v>19</v>
      </c>
      <c r="DS10" s="29">
        <v>17.5</v>
      </c>
    </row>
    <row r="11" spans="1:123" ht="16" customHeight="1" x14ac:dyDescent="0.2">
      <c r="A11" s="2">
        <v>16</v>
      </c>
      <c r="B11" s="2">
        <v>2</v>
      </c>
      <c r="C11" s="2">
        <v>2</v>
      </c>
      <c r="D11" s="2">
        <v>26</v>
      </c>
      <c r="E11" s="2">
        <v>28</v>
      </c>
      <c r="F11" s="2">
        <v>4</v>
      </c>
      <c r="G11" s="2">
        <v>5</v>
      </c>
      <c r="H11" s="2">
        <v>11</v>
      </c>
      <c r="I11" s="2">
        <v>6</v>
      </c>
      <c r="J11" s="2">
        <v>-5</v>
      </c>
      <c r="K11" s="1"/>
      <c r="L11" s="1"/>
      <c r="M11" s="2">
        <v>59</v>
      </c>
      <c r="N11" s="2">
        <v>37</v>
      </c>
      <c r="O11" s="2">
        <v>-22</v>
      </c>
      <c r="P11" s="2">
        <v>14</v>
      </c>
      <c r="Q11" s="2">
        <v>-6</v>
      </c>
      <c r="R11" s="2">
        <v>19</v>
      </c>
      <c r="S11" s="2">
        <v>16</v>
      </c>
      <c r="T11" s="2">
        <v>-3</v>
      </c>
      <c r="U11" s="2">
        <v>26</v>
      </c>
      <c r="V11" s="2">
        <v>-13</v>
      </c>
      <c r="W11" s="5">
        <f t="shared" si="1"/>
        <v>26</v>
      </c>
      <c r="X11" s="5">
        <f t="shared" si="0"/>
        <v>-50</v>
      </c>
      <c r="Y11" s="2">
        <v>0</v>
      </c>
      <c r="Z11" s="2">
        <v>0</v>
      </c>
      <c r="AA11" s="2"/>
      <c r="AB11" s="2">
        <v>34</v>
      </c>
      <c r="AC11" s="2">
        <v>28</v>
      </c>
      <c r="AD11" s="2">
        <v>19</v>
      </c>
      <c r="AE11" s="2">
        <v>9</v>
      </c>
      <c r="AF11" s="2">
        <v>11</v>
      </c>
      <c r="AG11" s="2">
        <v>18</v>
      </c>
      <c r="AH11" s="2">
        <v>4</v>
      </c>
      <c r="AI11" s="2">
        <v>1</v>
      </c>
      <c r="AJ11" s="2">
        <v>27</v>
      </c>
      <c r="AK11" s="2">
        <v>29</v>
      </c>
      <c r="AL11" s="2">
        <v>34</v>
      </c>
      <c r="AM11" s="2">
        <v>23</v>
      </c>
      <c r="AN11" s="2">
        <v>14</v>
      </c>
      <c r="AO11" s="2">
        <v>12</v>
      </c>
      <c r="AP11" s="2">
        <v>9</v>
      </c>
      <c r="AQ11" s="2">
        <v>5</v>
      </c>
      <c r="AR11" s="2">
        <v>16</v>
      </c>
      <c r="AS11" s="2">
        <v>16</v>
      </c>
      <c r="AT11" s="2">
        <v>11.39</v>
      </c>
      <c r="AU11" s="2">
        <v>11.56</v>
      </c>
      <c r="AV11" s="2">
        <v>15.46</v>
      </c>
      <c r="AW11" s="2">
        <v>16.04</v>
      </c>
      <c r="AX11" s="2">
        <v>0.57999999999999829</v>
      </c>
      <c r="AY11" s="2">
        <v>8.1</v>
      </c>
      <c r="AZ11" s="2">
        <v>10.09</v>
      </c>
      <c r="BA11">
        <v>4.07</v>
      </c>
      <c r="BB11">
        <v>4.4799999999999986</v>
      </c>
      <c r="BC11" s="2">
        <v>0.40999999999999837</v>
      </c>
      <c r="BD11" s="2">
        <v>45</v>
      </c>
      <c r="BE11" s="3">
        <v>40</v>
      </c>
      <c r="BF11" s="2">
        <v>13</v>
      </c>
      <c r="BG11" s="3">
        <v>11</v>
      </c>
      <c r="BH11" s="2">
        <v>13</v>
      </c>
      <c r="BI11" s="2">
        <v>11</v>
      </c>
      <c r="BJ11" s="2">
        <v>3</v>
      </c>
      <c r="BK11" s="2">
        <v>2</v>
      </c>
      <c r="BL11" s="2">
        <v>-1</v>
      </c>
      <c r="BM11" s="2">
        <v>5</v>
      </c>
      <c r="BN11" s="2">
        <v>3</v>
      </c>
      <c r="BO11" s="2">
        <v>1</v>
      </c>
      <c r="BP11" s="2">
        <v>3</v>
      </c>
      <c r="BQ11" s="2">
        <v>1</v>
      </c>
      <c r="BR11" s="2">
        <v>5</v>
      </c>
      <c r="BS11" s="2">
        <v>1</v>
      </c>
      <c r="BT11" s="2">
        <v>2</v>
      </c>
      <c r="BU11" s="2">
        <v>8</v>
      </c>
      <c r="BV11" s="2">
        <v>8</v>
      </c>
      <c r="BW11" s="2">
        <v>3</v>
      </c>
      <c r="BX11" s="2">
        <v>5</v>
      </c>
      <c r="BY11" s="2">
        <v>2</v>
      </c>
      <c r="BZ11" s="2">
        <v>1</v>
      </c>
      <c r="CA11" s="2">
        <v>0</v>
      </c>
      <c r="CB11" s="2">
        <v>4</v>
      </c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2">
        <v>127</v>
      </c>
      <c r="CP11" s="2">
        <v>103</v>
      </c>
      <c r="CQ11" s="2">
        <v>128</v>
      </c>
      <c r="CR11" s="2">
        <v>130</v>
      </c>
      <c r="CS11" s="2">
        <v>2</v>
      </c>
      <c r="CT11" s="5">
        <v>1429.7370000000001</v>
      </c>
      <c r="CU11" s="5">
        <v>1824.087</v>
      </c>
      <c r="CV11" s="5">
        <v>2116.9</v>
      </c>
      <c r="CW11" s="5">
        <v>1500.6364000000001</v>
      </c>
      <c r="CX11" s="5">
        <v>-616.2636</v>
      </c>
      <c r="CY11" s="5">
        <v>1483.6</v>
      </c>
      <c r="CZ11" s="5">
        <v>1061.875</v>
      </c>
      <c r="DA11" s="2">
        <v>8</v>
      </c>
      <c r="DB11" s="2">
        <v>6</v>
      </c>
      <c r="DC11" s="12">
        <v>1399.1739130434783</v>
      </c>
      <c r="DD11" s="12">
        <v>1490.2</v>
      </c>
      <c r="DE11" s="2">
        <v>412.42</v>
      </c>
      <c r="DF11" s="2">
        <v>412.28</v>
      </c>
      <c r="DG11" s="2">
        <v>16</v>
      </c>
      <c r="DH11" s="2">
        <v>16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15</v>
      </c>
      <c r="DS11" s="2">
        <v>34</v>
      </c>
    </row>
    <row r="12" spans="1:123" ht="16" customHeight="1" x14ac:dyDescent="0.2">
      <c r="A12" s="2">
        <v>17</v>
      </c>
      <c r="B12" s="2">
        <v>2</v>
      </c>
      <c r="C12" s="2">
        <v>2</v>
      </c>
      <c r="D12" s="2">
        <v>27</v>
      </c>
      <c r="E12" s="2">
        <v>27</v>
      </c>
      <c r="F12" s="2">
        <v>5</v>
      </c>
      <c r="G12" s="2">
        <v>5</v>
      </c>
      <c r="H12" s="2">
        <v>7</v>
      </c>
      <c r="I12" s="2"/>
      <c r="J12" s="2"/>
      <c r="K12" s="1"/>
      <c r="L12" s="1"/>
      <c r="M12" s="2">
        <v>70</v>
      </c>
      <c r="N12" s="2">
        <v>65</v>
      </c>
      <c r="O12" s="2">
        <v>-5</v>
      </c>
      <c r="P12" s="2">
        <v>5</v>
      </c>
      <c r="Q12" s="2">
        <v>2</v>
      </c>
      <c r="R12" s="2">
        <v>15</v>
      </c>
      <c r="S12" s="2">
        <v>15</v>
      </c>
      <c r="T12" s="2">
        <v>0</v>
      </c>
      <c r="U12" s="2">
        <v>47</v>
      </c>
      <c r="V12" s="2">
        <v>-7</v>
      </c>
      <c r="W12" s="5">
        <f t="shared" si="1"/>
        <v>47</v>
      </c>
      <c r="X12" s="5">
        <f t="shared" si="0"/>
        <v>-14.893617021276595</v>
      </c>
      <c r="Y12" s="2">
        <v>3</v>
      </c>
      <c r="Z12" s="2">
        <v>3</v>
      </c>
      <c r="AA12" s="2"/>
      <c r="AB12" s="2">
        <v>7</v>
      </c>
      <c r="AC12" s="2">
        <v>8</v>
      </c>
      <c r="AD12" s="2">
        <v>4</v>
      </c>
      <c r="AE12" s="2">
        <v>7</v>
      </c>
      <c r="AF12" s="2">
        <v>1</v>
      </c>
      <c r="AG12" s="2">
        <v>1</v>
      </c>
      <c r="AH12" s="2">
        <v>2</v>
      </c>
      <c r="AI12" s="2">
        <v>0</v>
      </c>
      <c r="AJ12" s="2">
        <v>39</v>
      </c>
      <c r="AK12" s="2">
        <v>33</v>
      </c>
      <c r="AL12" s="2">
        <v>40</v>
      </c>
      <c r="AM12" s="2">
        <v>34</v>
      </c>
      <c r="AN12" s="2">
        <v>20</v>
      </c>
      <c r="AO12" s="2">
        <v>17</v>
      </c>
      <c r="AP12" s="2">
        <v>20</v>
      </c>
      <c r="AQ12" s="2">
        <v>19</v>
      </c>
      <c r="AR12" s="2">
        <v>20</v>
      </c>
      <c r="AS12" s="2">
        <v>19</v>
      </c>
      <c r="AT12" s="2">
        <v>10.220000000000001</v>
      </c>
      <c r="AU12" s="2">
        <v>12.135999999999999</v>
      </c>
      <c r="AV12" s="2">
        <v>13.99</v>
      </c>
      <c r="AW12" s="2">
        <v>13.32</v>
      </c>
      <c r="AX12" s="2">
        <v>-0.66999999999999993</v>
      </c>
      <c r="AY12" s="2">
        <v>8.86</v>
      </c>
      <c r="AZ12" s="2">
        <v>7.72</v>
      </c>
      <c r="BA12">
        <v>3.7699999999999996</v>
      </c>
      <c r="BB12">
        <v>1.1840000000000011</v>
      </c>
      <c r="BC12" s="2">
        <v>-2.5859999999999985</v>
      </c>
      <c r="BD12" s="2">
        <v>14</v>
      </c>
      <c r="BE12" s="2">
        <v>9</v>
      </c>
      <c r="BF12" s="2">
        <v>4</v>
      </c>
      <c r="BG12" s="2">
        <v>3</v>
      </c>
      <c r="BH12" s="2">
        <v>3</v>
      </c>
      <c r="BI12" s="2">
        <v>4</v>
      </c>
      <c r="BJ12" s="2">
        <v>2</v>
      </c>
      <c r="BK12" s="2">
        <v>0</v>
      </c>
      <c r="BL12" s="2">
        <v>-2</v>
      </c>
      <c r="BM12" s="2">
        <v>1</v>
      </c>
      <c r="BN12" s="2">
        <v>1</v>
      </c>
      <c r="BO12" s="2">
        <v>0</v>
      </c>
      <c r="BP12" s="2">
        <v>0</v>
      </c>
      <c r="BQ12" s="2">
        <v>2</v>
      </c>
      <c r="BR12" s="2">
        <v>0</v>
      </c>
      <c r="BS12" s="2">
        <v>2</v>
      </c>
      <c r="BT12" s="2">
        <v>1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2">
        <v>129</v>
      </c>
      <c r="CP12" s="2">
        <v>134</v>
      </c>
      <c r="CQ12" s="2">
        <v>220</v>
      </c>
      <c r="CR12" s="2">
        <v>227</v>
      </c>
      <c r="CS12" s="2">
        <v>7</v>
      </c>
      <c r="CT12" s="5">
        <v>1265.7391304347825</v>
      </c>
      <c r="CU12" s="5">
        <v>1424.04</v>
      </c>
      <c r="CV12" s="5">
        <v>936</v>
      </c>
      <c r="CW12" s="5">
        <v>1057.385</v>
      </c>
      <c r="CX12" s="5">
        <v>121.38499999999999</v>
      </c>
      <c r="CY12" s="5">
        <v>1101.2307692307693</v>
      </c>
      <c r="CZ12" s="5">
        <v>920.91669999999999</v>
      </c>
      <c r="DA12" s="2">
        <v>2</v>
      </c>
      <c r="DB12" s="2">
        <v>0</v>
      </c>
      <c r="DC12" s="12">
        <v>1142.5999999999999</v>
      </c>
      <c r="DD12" s="11">
        <v>1177.8695652173913</v>
      </c>
      <c r="DE12" s="2">
        <v>374.38</v>
      </c>
      <c r="DF12" s="2">
        <v>395.58</v>
      </c>
      <c r="DG12" s="2">
        <v>15</v>
      </c>
      <c r="DH12" s="2">
        <v>9</v>
      </c>
      <c r="DI12" s="2">
        <v>1</v>
      </c>
      <c r="DJ12" s="2">
        <v>5</v>
      </c>
      <c r="DK12" s="2">
        <v>0</v>
      </c>
      <c r="DL12" s="2">
        <v>2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34</v>
      </c>
      <c r="DS12" s="2">
        <v>33</v>
      </c>
    </row>
    <row r="13" spans="1:123" s="40" customFormat="1" ht="16" customHeight="1" x14ac:dyDescent="0.2">
      <c r="A13" s="39">
        <v>18</v>
      </c>
      <c r="B13" s="39">
        <v>3</v>
      </c>
      <c r="C13" s="39">
        <v>3</v>
      </c>
      <c r="D13" s="39">
        <v>23</v>
      </c>
      <c r="E13" s="39">
        <v>11</v>
      </c>
      <c r="F13" s="39">
        <v>2</v>
      </c>
      <c r="G13" s="39">
        <v>1</v>
      </c>
      <c r="H13" s="39">
        <v>12</v>
      </c>
      <c r="I13" s="39">
        <v>12</v>
      </c>
      <c r="J13" s="39">
        <v>0</v>
      </c>
      <c r="M13" s="39">
        <v>81</v>
      </c>
      <c r="N13" s="39">
        <v>80</v>
      </c>
      <c r="O13" s="39">
        <v>-1</v>
      </c>
      <c r="P13" s="39">
        <v>14</v>
      </c>
      <c r="Q13" s="39">
        <v>-2</v>
      </c>
      <c r="R13" s="39">
        <v>12</v>
      </c>
      <c r="S13" s="39">
        <v>15</v>
      </c>
      <c r="T13" s="39">
        <v>3</v>
      </c>
      <c r="U13" s="39">
        <v>48</v>
      </c>
      <c r="V13" s="39">
        <v>1</v>
      </c>
      <c r="W13" s="5">
        <f t="shared" si="1"/>
        <v>48</v>
      </c>
      <c r="X13" s="5">
        <f t="shared" si="0"/>
        <v>2.083333333333333</v>
      </c>
      <c r="Y13" s="39">
        <v>7</v>
      </c>
      <c r="Z13" s="39">
        <v>4</v>
      </c>
      <c r="AA13" s="39"/>
      <c r="AB13" s="39"/>
      <c r="AC13" s="39">
        <v>24</v>
      </c>
      <c r="AD13" s="39"/>
      <c r="AE13" s="39">
        <v>9</v>
      </c>
      <c r="AF13" s="39">
        <v>22</v>
      </c>
      <c r="AG13" s="39">
        <v>13</v>
      </c>
      <c r="AH13" s="39">
        <v>4</v>
      </c>
      <c r="AI13" s="39">
        <v>2</v>
      </c>
      <c r="AJ13" s="39">
        <v>26</v>
      </c>
      <c r="AK13" s="39">
        <v>30</v>
      </c>
      <c r="AL13" s="39">
        <v>28</v>
      </c>
      <c r="AM13" s="39">
        <v>33</v>
      </c>
      <c r="AN13" s="39">
        <v>15</v>
      </c>
      <c r="AO13" s="39">
        <v>16</v>
      </c>
      <c r="AP13" s="39">
        <v>13</v>
      </c>
      <c r="AQ13" s="39">
        <v>8</v>
      </c>
      <c r="AR13" s="39">
        <v>15</v>
      </c>
      <c r="AS13" s="39">
        <v>13</v>
      </c>
      <c r="AT13" s="39">
        <v>14.5</v>
      </c>
      <c r="AU13" s="39">
        <v>14.19</v>
      </c>
      <c r="AV13" s="39">
        <v>20.37</v>
      </c>
      <c r="AW13" s="39">
        <v>23.08</v>
      </c>
      <c r="AX13" s="39">
        <v>2.7099999999999973</v>
      </c>
      <c r="AY13" s="39">
        <v>11.44</v>
      </c>
      <c r="AZ13" s="39">
        <v>13.03</v>
      </c>
      <c r="BA13" s="40">
        <v>5.870000000000001</v>
      </c>
      <c r="BB13" s="40">
        <v>8.8899999999999988</v>
      </c>
      <c r="BC13" s="39">
        <v>3.0199999999999978</v>
      </c>
      <c r="BD13" s="39">
        <v>56</v>
      </c>
      <c r="BE13" s="39"/>
      <c r="BF13" s="39">
        <v>4</v>
      </c>
      <c r="BG13" s="39"/>
      <c r="BH13" s="39">
        <v>8</v>
      </c>
      <c r="BI13" s="39"/>
      <c r="BJ13" s="39">
        <v>11</v>
      </c>
      <c r="BK13" s="39"/>
      <c r="BL13" s="39"/>
      <c r="BM13" s="39">
        <v>9</v>
      </c>
      <c r="BN13" s="39"/>
      <c r="BO13" s="39">
        <v>9</v>
      </c>
      <c r="BP13" s="39"/>
      <c r="BQ13" s="39">
        <v>5</v>
      </c>
      <c r="BR13" s="39"/>
      <c r="BS13" s="39">
        <v>4</v>
      </c>
      <c r="BT13" s="39"/>
      <c r="BU13" s="39">
        <v>6</v>
      </c>
      <c r="BV13" s="39"/>
      <c r="BW13" s="39">
        <v>5</v>
      </c>
      <c r="BX13" s="39"/>
      <c r="BY13" s="39">
        <v>3</v>
      </c>
      <c r="BZ13" s="39"/>
      <c r="CA13" s="39">
        <v>2</v>
      </c>
      <c r="CB13" s="39"/>
      <c r="CO13" s="39"/>
      <c r="CP13" s="39"/>
      <c r="CQ13" s="39"/>
      <c r="CR13" s="39"/>
      <c r="CS13" s="39"/>
      <c r="CT13" s="41"/>
      <c r="CU13" s="42"/>
      <c r="CV13" s="41"/>
      <c r="CW13" s="42"/>
      <c r="CX13" s="42"/>
      <c r="CY13" s="41"/>
      <c r="CZ13" s="42"/>
      <c r="DA13" s="43"/>
      <c r="DB13" s="39"/>
      <c r="DD13" s="44"/>
      <c r="DE13" s="45"/>
      <c r="DF13" s="39"/>
      <c r="DG13" s="39">
        <v>1</v>
      </c>
      <c r="DH13" s="39">
        <v>7</v>
      </c>
      <c r="DI13" s="39">
        <v>6</v>
      </c>
      <c r="DJ13" s="39">
        <v>5</v>
      </c>
      <c r="DK13" s="39">
        <v>8</v>
      </c>
      <c r="DL13" s="39">
        <v>2</v>
      </c>
      <c r="DM13" s="39">
        <v>1</v>
      </c>
      <c r="DN13" s="39">
        <v>2</v>
      </c>
      <c r="DO13" s="39">
        <v>0</v>
      </c>
      <c r="DP13" s="39">
        <v>0</v>
      </c>
      <c r="DQ13" s="39">
        <v>0</v>
      </c>
      <c r="DR13" s="39">
        <v>5</v>
      </c>
      <c r="DS13" s="39"/>
    </row>
    <row r="14" spans="1:123" ht="16" customHeight="1" x14ac:dyDescent="0.2">
      <c r="A14" s="2">
        <v>19</v>
      </c>
      <c r="B14" s="2">
        <v>2</v>
      </c>
      <c r="C14" s="2">
        <v>2</v>
      </c>
      <c r="D14" s="2">
        <v>30</v>
      </c>
      <c r="E14" s="2">
        <v>29</v>
      </c>
      <c r="F14" s="2">
        <v>5</v>
      </c>
      <c r="G14" s="2">
        <v>5</v>
      </c>
      <c r="H14" s="2">
        <v>10</v>
      </c>
      <c r="I14" s="2">
        <v>0</v>
      </c>
      <c r="J14" s="2">
        <v>-10</v>
      </c>
      <c r="K14" s="1"/>
      <c r="L14" s="1"/>
      <c r="M14" s="2">
        <v>41</v>
      </c>
      <c r="N14" s="2">
        <v>30</v>
      </c>
      <c r="O14" s="2">
        <v>-11</v>
      </c>
      <c r="P14" s="2">
        <v>8</v>
      </c>
      <c r="Q14" s="2">
        <v>-1</v>
      </c>
      <c r="R14" s="2">
        <v>6</v>
      </c>
      <c r="S14" s="2">
        <v>2</v>
      </c>
      <c r="T14" s="2">
        <v>-4</v>
      </c>
      <c r="U14" s="2">
        <v>27</v>
      </c>
      <c r="V14" s="2">
        <v>-6</v>
      </c>
      <c r="W14" s="5">
        <f t="shared" si="1"/>
        <v>27</v>
      </c>
      <c r="X14" s="5">
        <f t="shared" si="0"/>
        <v>-22.222222222222221</v>
      </c>
      <c r="Y14" s="2">
        <v>0</v>
      </c>
      <c r="Z14" s="2">
        <v>0</v>
      </c>
      <c r="AA14" s="2"/>
      <c r="AB14" s="2">
        <v>23</v>
      </c>
      <c r="AC14" s="2">
        <v>23</v>
      </c>
      <c r="AD14" s="2">
        <v>9</v>
      </c>
      <c r="AE14" s="2">
        <v>9</v>
      </c>
      <c r="AF14" s="2">
        <v>13</v>
      </c>
      <c r="AG14" s="2">
        <v>13</v>
      </c>
      <c r="AH14" s="2">
        <v>1</v>
      </c>
      <c r="AI14" s="2">
        <v>1</v>
      </c>
      <c r="AJ14" s="2">
        <v>33</v>
      </c>
      <c r="AK14" s="2">
        <v>36</v>
      </c>
      <c r="AL14" s="2">
        <v>40</v>
      </c>
      <c r="AM14" s="2">
        <v>40</v>
      </c>
      <c r="AN14" s="2">
        <v>20</v>
      </c>
      <c r="AO14" s="2">
        <v>17</v>
      </c>
      <c r="AP14" s="2">
        <v>19</v>
      </c>
      <c r="AQ14" s="2">
        <v>19</v>
      </c>
      <c r="AR14" s="2">
        <v>16</v>
      </c>
      <c r="AS14" s="2">
        <v>20</v>
      </c>
      <c r="AT14" s="2">
        <v>11.8</v>
      </c>
      <c r="AU14" s="2">
        <v>10.51</v>
      </c>
      <c r="AV14" s="2">
        <v>15.14</v>
      </c>
      <c r="AW14" s="2">
        <v>11.45</v>
      </c>
      <c r="AX14" s="2">
        <v>-3.6900000000000013</v>
      </c>
      <c r="AY14" s="2">
        <v>7.9</v>
      </c>
      <c r="AZ14" s="2">
        <v>7.29</v>
      </c>
      <c r="BA14">
        <v>3.34</v>
      </c>
      <c r="BB14">
        <v>0.9399999999999995</v>
      </c>
      <c r="BC14" s="2">
        <v>-2.4000000000000004</v>
      </c>
      <c r="BD14" s="2">
        <v>24</v>
      </c>
      <c r="BE14" s="2">
        <v>10</v>
      </c>
      <c r="BF14" s="2">
        <v>5</v>
      </c>
      <c r="BG14" s="2">
        <v>0</v>
      </c>
      <c r="BH14" s="2">
        <v>5</v>
      </c>
      <c r="BI14" s="2">
        <v>0</v>
      </c>
      <c r="BJ14" s="2">
        <v>5</v>
      </c>
      <c r="BK14" s="2">
        <v>4</v>
      </c>
      <c r="BL14" s="2">
        <v>-1</v>
      </c>
      <c r="BM14" s="2">
        <v>3</v>
      </c>
      <c r="BN14" s="2">
        <v>3</v>
      </c>
      <c r="BO14" s="2">
        <v>0</v>
      </c>
      <c r="BP14" s="2">
        <v>0</v>
      </c>
      <c r="BQ14" s="2">
        <v>2</v>
      </c>
      <c r="BR14" s="2">
        <v>1</v>
      </c>
      <c r="BS14" s="2">
        <v>3</v>
      </c>
      <c r="BT14" s="2">
        <v>1</v>
      </c>
      <c r="BU14" s="2">
        <v>1</v>
      </c>
      <c r="BV14" s="2">
        <v>1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2">
        <v>113</v>
      </c>
      <c r="CP14" s="2">
        <v>92.2</v>
      </c>
      <c r="CQ14" s="2">
        <v>154</v>
      </c>
      <c r="CR14" s="2">
        <v>113.9</v>
      </c>
      <c r="CS14" s="2">
        <v>-40.099999999999994</v>
      </c>
      <c r="CT14" s="8"/>
      <c r="CU14" s="5">
        <v>1102.96</v>
      </c>
      <c r="CV14" s="8"/>
      <c r="CW14" s="5">
        <v>956.38459999999998</v>
      </c>
      <c r="CX14" s="5"/>
      <c r="CY14" s="8"/>
      <c r="CZ14" s="5">
        <v>1095.7270000000001</v>
      </c>
      <c r="DA14" s="7"/>
      <c r="DB14" s="2">
        <v>1</v>
      </c>
      <c r="DC14" s="12">
        <v>1313.12</v>
      </c>
      <c r="DD14" s="12">
        <v>1090.25</v>
      </c>
      <c r="DE14" s="2">
        <v>388.32650000000001</v>
      </c>
      <c r="DF14" s="2">
        <v>442.48</v>
      </c>
      <c r="DG14" s="2">
        <v>15</v>
      </c>
      <c r="DH14" s="2">
        <v>15</v>
      </c>
      <c r="DI14" s="2">
        <v>1</v>
      </c>
      <c r="DJ14" s="2">
        <v>1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30</v>
      </c>
      <c r="DS14" s="2">
        <v>35</v>
      </c>
    </row>
    <row r="15" spans="1:123" s="26" customFormat="1" ht="16" customHeight="1" x14ac:dyDescent="0.2">
      <c r="A15" s="24">
        <v>20</v>
      </c>
      <c r="B15" s="24">
        <v>3</v>
      </c>
      <c r="C15" s="24">
        <v>2</v>
      </c>
      <c r="D15" s="24">
        <v>26</v>
      </c>
      <c r="E15" s="24">
        <v>29</v>
      </c>
      <c r="F15" s="24">
        <v>4</v>
      </c>
      <c r="G15" s="24">
        <v>5</v>
      </c>
      <c r="H15" s="24">
        <v>5</v>
      </c>
      <c r="I15" s="24">
        <v>4</v>
      </c>
      <c r="J15" s="2">
        <v>-1</v>
      </c>
      <c r="K15" s="25"/>
      <c r="L15" s="25"/>
      <c r="M15" s="24">
        <v>65</v>
      </c>
      <c r="N15" s="24">
        <v>54</v>
      </c>
      <c r="O15" s="2">
        <v>-11</v>
      </c>
      <c r="P15" s="24">
        <v>3</v>
      </c>
      <c r="Q15" s="2">
        <v>1</v>
      </c>
      <c r="R15" s="24">
        <v>10</v>
      </c>
      <c r="S15" s="24">
        <v>4</v>
      </c>
      <c r="T15" s="2">
        <v>-6</v>
      </c>
      <c r="U15" s="24">
        <v>52</v>
      </c>
      <c r="V15" s="2">
        <v>-6</v>
      </c>
      <c r="W15" s="5">
        <f t="shared" si="1"/>
        <v>52</v>
      </c>
      <c r="X15" s="5">
        <f t="shared" si="0"/>
        <v>-11.538461538461538</v>
      </c>
      <c r="Y15" s="24">
        <v>0</v>
      </c>
      <c r="Z15" s="24">
        <v>0</v>
      </c>
      <c r="AA15" s="24"/>
      <c r="AB15" s="24">
        <v>7</v>
      </c>
      <c r="AC15" s="24">
        <v>13</v>
      </c>
      <c r="AD15" s="24">
        <v>7</v>
      </c>
      <c r="AE15" s="24">
        <v>11</v>
      </c>
      <c r="AF15" s="24">
        <v>0</v>
      </c>
      <c r="AG15" s="24">
        <v>1</v>
      </c>
      <c r="AH15" s="24">
        <v>0</v>
      </c>
      <c r="AI15" s="24">
        <v>1</v>
      </c>
      <c r="AJ15" s="24">
        <v>40</v>
      </c>
      <c r="AK15" s="24">
        <v>35</v>
      </c>
      <c r="AL15" s="24">
        <v>32</v>
      </c>
      <c r="AM15" s="24">
        <v>35</v>
      </c>
      <c r="AN15" s="24">
        <v>20</v>
      </c>
      <c r="AO15" s="24">
        <v>20</v>
      </c>
      <c r="AP15" s="24">
        <v>18</v>
      </c>
      <c r="AQ15" s="24">
        <v>19</v>
      </c>
      <c r="AR15" s="24">
        <v>20</v>
      </c>
      <c r="AS15" s="24">
        <v>20</v>
      </c>
      <c r="AT15" s="24">
        <v>12.3</v>
      </c>
      <c r="AU15" s="24">
        <v>11.11</v>
      </c>
      <c r="AV15" s="24">
        <v>13.12</v>
      </c>
      <c r="AW15" s="24">
        <v>11.69</v>
      </c>
      <c r="AX15" s="2">
        <v>-1.4299999999999997</v>
      </c>
      <c r="AY15" s="24">
        <v>8.5399999999999991</v>
      </c>
      <c r="AZ15" s="24">
        <v>9.19</v>
      </c>
      <c r="BA15" s="26">
        <v>0.81999999999999851</v>
      </c>
      <c r="BB15" s="26">
        <v>0.58000000000000007</v>
      </c>
      <c r="BC15" s="2">
        <v>-0.23999999999999844</v>
      </c>
      <c r="BD15" s="24">
        <v>11</v>
      </c>
      <c r="BE15" s="24">
        <v>19</v>
      </c>
      <c r="BF15" s="24">
        <v>1</v>
      </c>
      <c r="BG15" s="24">
        <v>1</v>
      </c>
      <c r="BH15" s="24">
        <v>4</v>
      </c>
      <c r="BI15" s="24">
        <v>4</v>
      </c>
      <c r="BJ15" s="24">
        <v>0</v>
      </c>
      <c r="BK15" s="24">
        <v>0</v>
      </c>
      <c r="BL15" s="2">
        <v>0</v>
      </c>
      <c r="BM15" s="24">
        <v>4</v>
      </c>
      <c r="BN15" s="24">
        <v>4</v>
      </c>
      <c r="BO15" s="24">
        <v>0</v>
      </c>
      <c r="BP15" s="24">
        <v>0</v>
      </c>
      <c r="BQ15" s="24">
        <v>0</v>
      </c>
      <c r="BR15" s="24">
        <v>2</v>
      </c>
      <c r="BS15" s="24">
        <v>2</v>
      </c>
      <c r="BT15" s="24">
        <v>2</v>
      </c>
      <c r="BU15" s="24">
        <v>0</v>
      </c>
      <c r="BV15" s="24">
        <v>6</v>
      </c>
      <c r="BW15" s="24">
        <v>1</v>
      </c>
      <c r="BX15" s="24">
        <v>1</v>
      </c>
      <c r="BY15" s="24">
        <v>1</v>
      </c>
      <c r="BZ15" s="24">
        <v>0</v>
      </c>
      <c r="CA15" s="24">
        <v>0</v>
      </c>
      <c r="CB15" s="24">
        <v>1</v>
      </c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4">
        <v>139</v>
      </c>
      <c r="CP15" s="24">
        <v>147</v>
      </c>
      <c r="CQ15" s="24">
        <v>108</v>
      </c>
      <c r="CR15" s="24">
        <v>156</v>
      </c>
      <c r="CS15" s="2">
        <v>48</v>
      </c>
      <c r="CT15" s="27">
        <v>1393.64</v>
      </c>
      <c r="CU15" s="27">
        <v>1524.24</v>
      </c>
      <c r="CV15" s="27">
        <v>1240.7</v>
      </c>
      <c r="CW15" s="27">
        <v>1055.7272727272727</v>
      </c>
      <c r="CX15" s="5">
        <v>-184.9727272727273</v>
      </c>
      <c r="CY15" s="27">
        <v>1059.4000000000001</v>
      </c>
      <c r="CZ15" s="27">
        <v>1054.1666666666667</v>
      </c>
      <c r="DA15" s="24">
        <v>5</v>
      </c>
      <c r="DB15" s="24">
        <v>2</v>
      </c>
      <c r="DC15" s="28">
        <v>1244.4000000000001</v>
      </c>
      <c r="DD15" s="28">
        <v>1255.0384615384614</v>
      </c>
      <c r="DE15" s="24">
        <v>487.62</v>
      </c>
      <c r="DF15" s="24">
        <v>500.76</v>
      </c>
      <c r="DG15" s="24">
        <v>13</v>
      </c>
      <c r="DH15" s="24">
        <v>14</v>
      </c>
      <c r="DI15" s="24">
        <v>3</v>
      </c>
      <c r="DJ15" s="24">
        <v>2</v>
      </c>
      <c r="DK15" s="24">
        <v>0</v>
      </c>
      <c r="DL15" s="24">
        <v>0</v>
      </c>
      <c r="DM15" s="24">
        <v>0</v>
      </c>
      <c r="DN15" s="24">
        <v>0</v>
      </c>
      <c r="DO15" s="24">
        <v>0</v>
      </c>
      <c r="DP15" s="24">
        <v>0</v>
      </c>
      <c r="DQ15" s="24">
        <v>0</v>
      </c>
      <c r="DR15" s="24">
        <v>8.5</v>
      </c>
      <c r="DS15" s="24">
        <v>28</v>
      </c>
    </row>
    <row r="16" spans="1:123" ht="16" customHeight="1" x14ac:dyDescent="0.2">
      <c r="A16" s="2">
        <v>21</v>
      </c>
      <c r="B16" s="2">
        <v>3</v>
      </c>
      <c r="C16" s="2">
        <v>3</v>
      </c>
      <c r="D16" s="2">
        <v>26</v>
      </c>
      <c r="E16" s="2">
        <v>23</v>
      </c>
      <c r="F16" s="2">
        <v>4</v>
      </c>
      <c r="G16" s="2">
        <v>3</v>
      </c>
      <c r="H16" s="2">
        <v>18</v>
      </c>
      <c r="I16" s="2">
        <v>13</v>
      </c>
      <c r="J16" s="2">
        <v>-5</v>
      </c>
      <c r="K16" s="1"/>
      <c r="L16" s="1"/>
      <c r="M16" s="2">
        <v>84</v>
      </c>
      <c r="N16" s="2">
        <v>53</v>
      </c>
      <c r="O16" s="2">
        <v>-31</v>
      </c>
      <c r="P16" s="2">
        <v>29</v>
      </c>
      <c r="Q16" s="2">
        <v>-13</v>
      </c>
      <c r="R16" s="2">
        <v>18</v>
      </c>
      <c r="S16" s="2">
        <v>7</v>
      </c>
      <c r="T16" s="2">
        <v>-11</v>
      </c>
      <c r="U16" s="2">
        <v>30</v>
      </c>
      <c r="V16" s="2">
        <v>-4</v>
      </c>
      <c r="W16" s="5">
        <f t="shared" si="1"/>
        <v>30</v>
      </c>
      <c r="X16" s="5">
        <f t="shared" si="0"/>
        <v>-13.333333333333334</v>
      </c>
      <c r="Y16" s="2">
        <v>7</v>
      </c>
      <c r="Z16" s="2">
        <v>4</v>
      </c>
      <c r="AA16" s="2"/>
      <c r="AB16" s="2">
        <v>28</v>
      </c>
      <c r="AC16" s="2">
        <v>44</v>
      </c>
      <c r="AD16" s="2">
        <v>22</v>
      </c>
      <c r="AE16" s="2">
        <v>22</v>
      </c>
      <c r="AF16" s="2">
        <v>0</v>
      </c>
      <c r="AG16" s="2">
        <v>16</v>
      </c>
      <c r="AH16" s="2">
        <v>6</v>
      </c>
      <c r="AI16" s="2">
        <v>6</v>
      </c>
      <c r="AJ16" s="2">
        <v>19</v>
      </c>
      <c r="AK16" s="2">
        <v>19</v>
      </c>
      <c r="AL16" s="2">
        <v>24</v>
      </c>
      <c r="AM16" s="2">
        <v>22</v>
      </c>
      <c r="AN16" s="2">
        <v>10</v>
      </c>
      <c r="AO16" s="2">
        <v>8</v>
      </c>
      <c r="AP16" s="2">
        <v>12</v>
      </c>
      <c r="AQ16" s="2">
        <v>9</v>
      </c>
      <c r="AR16" s="2">
        <v>12</v>
      </c>
      <c r="AS16" s="2">
        <v>8</v>
      </c>
      <c r="AT16" s="2">
        <v>14.81</v>
      </c>
      <c r="AU16" s="2">
        <v>13.02</v>
      </c>
      <c r="AV16" s="2">
        <v>15.23</v>
      </c>
      <c r="AW16" s="2">
        <v>13.31</v>
      </c>
      <c r="AX16" s="2">
        <v>-1.92</v>
      </c>
      <c r="AY16" s="2">
        <v>12.43</v>
      </c>
      <c r="AZ16" s="2">
        <v>9.84</v>
      </c>
      <c r="BA16">
        <v>0.41999999999999993</v>
      </c>
      <c r="BB16">
        <v>0.29000000000000092</v>
      </c>
      <c r="BC16" s="2">
        <v>-0.12999999999999901</v>
      </c>
      <c r="BD16" s="2">
        <v>44</v>
      </c>
      <c r="BE16" s="2">
        <v>72</v>
      </c>
      <c r="BF16" s="2">
        <v>15</v>
      </c>
      <c r="BG16" s="2">
        <v>27</v>
      </c>
      <c r="BH16" s="2">
        <v>8</v>
      </c>
      <c r="BI16" s="2">
        <v>12</v>
      </c>
      <c r="BJ16" s="2">
        <v>13</v>
      </c>
      <c r="BK16" s="2">
        <v>13</v>
      </c>
      <c r="BL16" s="2">
        <v>0</v>
      </c>
      <c r="BM16" s="2">
        <v>4</v>
      </c>
      <c r="BN16" s="2">
        <v>8</v>
      </c>
      <c r="BO16" s="2">
        <v>2</v>
      </c>
      <c r="BP16" s="2">
        <v>4</v>
      </c>
      <c r="BQ16" s="2">
        <v>0</v>
      </c>
      <c r="BR16" s="2">
        <v>5</v>
      </c>
      <c r="BS16" s="2">
        <v>2</v>
      </c>
      <c r="BT16" s="2">
        <v>0</v>
      </c>
      <c r="BU16" s="2">
        <v>0</v>
      </c>
      <c r="BV16" s="2">
        <v>3</v>
      </c>
      <c r="BW16" s="2">
        <v>5</v>
      </c>
      <c r="BX16" s="2">
        <v>0</v>
      </c>
      <c r="BY16" s="2">
        <v>5</v>
      </c>
      <c r="BZ16" s="2">
        <v>0</v>
      </c>
      <c r="CA16" s="2">
        <v>0</v>
      </c>
      <c r="CB16" s="2">
        <v>0</v>
      </c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2">
        <v>125</v>
      </c>
      <c r="CP16" s="2">
        <v>128</v>
      </c>
      <c r="CQ16" s="2">
        <v>134</v>
      </c>
      <c r="CR16" s="2">
        <v>151</v>
      </c>
      <c r="CS16" s="2">
        <v>17</v>
      </c>
      <c r="CT16" s="5">
        <v>1877.625</v>
      </c>
      <c r="CU16" s="5">
        <v>1900.047619047619</v>
      </c>
      <c r="CV16" s="5">
        <v>753.84615384615404</v>
      </c>
      <c r="CW16" s="5">
        <v>884.72727272727275</v>
      </c>
      <c r="CX16" s="5">
        <v>130.88111888111871</v>
      </c>
      <c r="CY16" s="18"/>
      <c r="CZ16" s="5">
        <v>1317</v>
      </c>
      <c r="DA16" s="2">
        <v>12</v>
      </c>
      <c r="DB16" s="2">
        <v>7</v>
      </c>
      <c r="DC16" s="12">
        <v>1364.84</v>
      </c>
      <c r="DD16" s="12">
        <v>1235.2916666666667</v>
      </c>
      <c r="DE16" s="2">
        <v>466.76</v>
      </c>
      <c r="DF16" s="2">
        <v>474.42</v>
      </c>
      <c r="DG16" s="2">
        <v>12</v>
      </c>
      <c r="DH16" s="2">
        <v>13</v>
      </c>
      <c r="DI16" s="2">
        <v>2</v>
      </c>
      <c r="DJ16" s="2">
        <v>2</v>
      </c>
      <c r="DK16" s="2">
        <v>0</v>
      </c>
      <c r="DL16" s="2">
        <v>0</v>
      </c>
      <c r="DM16" s="2">
        <v>2</v>
      </c>
      <c r="DN16" s="2">
        <v>1</v>
      </c>
      <c r="DO16" s="2">
        <v>0</v>
      </c>
      <c r="DP16" s="2">
        <v>0</v>
      </c>
      <c r="DQ16" s="2">
        <v>0</v>
      </c>
      <c r="DR16" s="2">
        <v>16</v>
      </c>
      <c r="DS16" s="2">
        <v>15</v>
      </c>
    </row>
    <row r="17" spans="1:123" ht="16" customHeight="1" x14ac:dyDescent="0.2">
      <c r="A17" s="2">
        <v>22</v>
      </c>
      <c r="B17" s="2">
        <v>2</v>
      </c>
      <c r="C17" s="2">
        <v>2</v>
      </c>
      <c r="D17" s="2">
        <v>29</v>
      </c>
      <c r="E17" s="2">
        <v>28</v>
      </c>
      <c r="F17" s="2">
        <v>5</v>
      </c>
      <c r="G17" s="2">
        <v>5</v>
      </c>
      <c r="H17" s="2">
        <v>10</v>
      </c>
      <c r="I17" s="2">
        <v>5</v>
      </c>
      <c r="J17" s="2">
        <v>-5</v>
      </c>
      <c r="K17" s="1"/>
      <c r="L17" s="1"/>
      <c r="M17" s="2">
        <v>71</v>
      </c>
      <c r="N17" s="2">
        <v>60</v>
      </c>
      <c r="O17" s="2">
        <v>-11</v>
      </c>
      <c r="P17" s="2">
        <v>22</v>
      </c>
      <c r="Q17" s="2">
        <v>-6</v>
      </c>
      <c r="R17" s="2">
        <v>6</v>
      </c>
      <c r="S17" s="2">
        <v>7</v>
      </c>
      <c r="T17" s="2">
        <v>1</v>
      </c>
      <c r="U17" s="2">
        <v>31</v>
      </c>
      <c r="V17" s="2">
        <v>-5</v>
      </c>
      <c r="W17" s="5">
        <f t="shared" si="1"/>
        <v>31</v>
      </c>
      <c r="X17" s="5">
        <f t="shared" si="0"/>
        <v>-16.129032258064516</v>
      </c>
      <c r="Y17" s="2">
        <v>12</v>
      </c>
      <c r="Z17" s="2">
        <v>11</v>
      </c>
      <c r="AA17" s="2"/>
      <c r="AB17" s="2">
        <v>46</v>
      </c>
      <c r="AC17" s="2">
        <v>42</v>
      </c>
      <c r="AD17" s="2">
        <v>22</v>
      </c>
      <c r="AE17" s="2">
        <v>20</v>
      </c>
      <c r="AF17" s="2">
        <v>20</v>
      </c>
      <c r="AG17" s="2">
        <v>18</v>
      </c>
      <c r="AH17" s="2">
        <v>4</v>
      </c>
      <c r="AI17" s="2">
        <v>4</v>
      </c>
      <c r="AJ17" s="2">
        <v>27</v>
      </c>
      <c r="AK17" s="2">
        <v>26</v>
      </c>
      <c r="AL17" s="2">
        <v>31</v>
      </c>
      <c r="AM17" s="2">
        <v>26</v>
      </c>
      <c r="AN17" s="2">
        <v>16</v>
      </c>
      <c r="AO17" s="2">
        <v>14</v>
      </c>
      <c r="AP17" s="2">
        <v>19</v>
      </c>
      <c r="AQ17" s="2">
        <v>16</v>
      </c>
      <c r="AR17" s="2">
        <v>20</v>
      </c>
      <c r="AS17" s="2">
        <v>17</v>
      </c>
      <c r="AT17" s="2">
        <v>9.43</v>
      </c>
      <c r="AU17" s="2">
        <v>9.5500000000000007</v>
      </c>
      <c r="AV17" s="2">
        <v>10.63</v>
      </c>
      <c r="AW17" s="2">
        <v>10.66</v>
      </c>
      <c r="AX17" s="2">
        <v>2.9999999999999361E-2</v>
      </c>
      <c r="AY17" s="2">
        <v>7.76</v>
      </c>
      <c r="AZ17" s="2">
        <v>7.01</v>
      </c>
      <c r="BA17">
        <v>1.2000000000000011</v>
      </c>
      <c r="BB17">
        <v>1.1099999999999994</v>
      </c>
      <c r="BC17" s="2">
        <v>-9.0000000000001634E-2</v>
      </c>
      <c r="BD17" s="2">
        <v>39</v>
      </c>
      <c r="BE17" s="2">
        <v>23</v>
      </c>
      <c r="BF17" s="2">
        <v>4</v>
      </c>
      <c r="BG17" s="2">
        <v>5</v>
      </c>
      <c r="BH17" s="2">
        <v>2</v>
      </c>
      <c r="BI17" s="2">
        <v>0</v>
      </c>
      <c r="BJ17" s="2">
        <v>10</v>
      </c>
      <c r="BK17" s="2">
        <v>3</v>
      </c>
      <c r="BL17" s="2">
        <v>-7</v>
      </c>
      <c r="BM17" s="2">
        <v>4</v>
      </c>
      <c r="BN17" s="2">
        <v>2</v>
      </c>
      <c r="BO17" s="2">
        <v>3</v>
      </c>
      <c r="BP17" s="2">
        <v>0</v>
      </c>
      <c r="BQ17" s="2">
        <v>8</v>
      </c>
      <c r="BR17" s="2">
        <v>5</v>
      </c>
      <c r="BS17" s="2">
        <v>0</v>
      </c>
      <c r="BT17" s="2">
        <v>0</v>
      </c>
      <c r="BU17" s="2">
        <v>8</v>
      </c>
      <c r="BV17" s="2">
        <v>8</v>
      </c>
      <c r="BW17" s="2">
        <v>5</v>
      </c>
      <c r="BX17" s="2">
        <v>6</v>
      </c>
      <c r="BY17" s="2">
        <v>5</v>
      </c>
      <c r="BZ17" s="2">
        <v>3</v>
      </c>
      <c r="CA17" s="2">
        <v>0</v>
      </c>
      <c r="CB17" s="2">
        <v>3</v>
      </c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2">
        <v>129</v>
      </c>
      <c r="CP17" s="2">
        <v>82.7</v>
      </c>
      <c r="CQ17" s="2">
        <v>152</v>
      </c>
      <c r="CR17" s="2">
        <v>106.8</v>
      </c>
      <c r="CS17" s="2">
        <v>-45.2</v>
      </c>
      <c r="CT17" s="5">
        <v>1252.76</v>
      </c>
      <c r="CU17" s="5">
        <v>930.26919999999996</v>
      </c>
      <c r="CV17" s="5">
        <v>1101.0830000000001</v>
      </c>
      <c r="CW17" s="5">
        <v>1028.25</v>
      </c>
      <c r="CX17" s="5">
        <v>-72.833000000000084</v>
      </c>
      <c r="CY17" s="5">
        <v>1052.0830000000001</v>
      </c>
      <c r="CZ17" s="5">
        <v>965.90909090909088</v>
      </c>
      <c r="DA17" s="2">
        <v>1</v>
      </c>
      <c r="DB17" s="2">
        <v>1</v>
      </c>
      <c r="DC17" s="12">
        <v>1218.24</v>
      </c>
      <c r="DD17" s="12">
        <v>1010.04</v>
      </c>
      <c r="DE17" s="2">
        <v>410.68</v>
      </c>
      <c r="DF17" s="2">
        <v>345.34</v>
      </c>
      <c r="DG17" s="2">
        <v>12</v>
      </c>
      <c r="DH17" s="2">
        <v>15</v>
      </c>
      <c r="DI17" s="2">
        <v>2</v>
      </c>
      <c r="DJ17" s="2">
        <v>0</v>
      </c>
      <c r="DK17" s="2">
        <v>2</v>
      </c>
      <c r="DL17" s="2">
        <v>0</v>
      </c>
      <c r="DM17" s="2">
        <v>0</v>
      </c>
      <c r="DN17" s="2">
        <v>1</v>
      </c>
      <c r="DO17" s="2">
        <v>0</v>
      </c>
      <c r="DP17" s="2">
        <v>0</v>
      </c>
      <c r="DQ17" s="2">
        <v>0</v>
      </c>
      <c r="DR17" s="2">
        <v>33</v>
      </c>
      <c r="DS17" s="2">
        <v>33</v>
      </c>
    </row>
    <row r="18" spans="1:123" s="40" customFormat="1" ht="16" customHeight="1" x14ac:dyDescent="0.2">
      <c r="A18" s="39">
        <v>23</v>
      </c>
      <c r="B18" s="39">
        <v>3</v>
      </c>
      <c r="C18" s="39">
        <v>3</v>
      </c>
      <c r="D18" s="39">
        <v>25</v>
      </c>
      <c r="E18" s="39">
        <v>25</v>
      </c>
      <c r="F18" s="39">
        <v>5</v>
      </c>
      <c r="G18" s="39">
        <v>5</v>
      </c>
      <c r="H18" s="39">
        <v>6</v>
      </c>
      <c r="I18" s="39">
        <v>23</v>
      </c>
      <c r="J18" s="39">
        <v>17</v>
      </c>
      <c r="M18" s="39">
        <v>103</v>
      </c>
      <c r="N18" s="39">
        <v>114</v>
      </c>
      <c r="O18" s="39">
        <v>11</v>
      </c>
      <c r="P18" s="39">
        <v>22</v>
      </c>
      <c r="Q18" s="39">
        <v>4</v>
      </c>
      <c r="R18" s="39">
        <v>26</v>
      </c>
      <c r="S18" s="39">
        <v>28</v>
      </c>
      <c r="T18" s="39">
        <v>2</v>
      </c>
      <c r="U18" s="39">
        <v>41</v>
      </c>
      <c r="V18" s="39">
        <v>9</v>
      </c>
      <c r="W18" s="5">
        <f t="shared" si="1"/>
        <v>41</v>
      </c>
      <c r="X18" s="5">
        <f t="shared" si="0"/>
        <v>21.951219512195124</v>
      </c>
      <c r="Y18" s="39">
        <v>14</v>
      </c>
      <c r="Z18" s="39">
        <v>10</v>
      </c>
      <c r="AA18" s="39"/>
      <c r="AB18" s="39">
        <v>55</v>
      </c>
      <c r="AC18" s="39">
        <v>54</v>
      </c>
      <c r="AD18" s="39">
        <v>28</v>
      </c>
      <c r="AE18" s="39">
        <v>26</v>
      </c>
      <c r="AF18" s="39">
        <v>20</v>
      </c>
      <c r="AG18" s="39">
        <v>21</v>
      </c>
      <c r="AH18" s="39">
        <v>7</v>
      </c>
      <c r="AI18" s="39">
        <v>7</v>
      </c>
      <c r="AJ18" s="39">
        <v>21</v>
      </c>
      <c r="AK18" s="39">
        <v>26</v>
      </c>
      <c r="AL18" s="39">
        <v>23</v>
      </c>
      <c r="AM18" s="39">
        <v>26</v>
      </c>
      <c r="AN18" s="39">
        <v>12</v>
      </c>
      <c r="AO18" s="39">
        <v>9</v>
      </c>
      <c r="AP18" s="39">
        <v>15</v>
      </c>
      <c r="AQ18" s="39">
        <v>14</v>
      </c>
      <c r="AR18" s="39">
        <v>9</v>
      </c>
      <c r="AS18" s="39">
        <v>9</v>
      </c>
      <c r="AT18" s="39">
        <v>12.2</v>
      </c>
      <c r="AU18" s="39">
        <v>11.67</v>
      </c>
      <c r="AV18" s="39">
        <v>14.59</v>
      </c>
      <c r="AW18" s="39">
        <v>15.41</v>
      </c>
      <c r="AX18" s="39">
        <v>0.82000000000000028</v>
      </c>
      <c r="AY18" s="39">
        <v>7.99</v>
      </c>
      <c r="AZ18" s="39">
        <v>8.64</v>
      </c>
      <c r="BA18" s="40">
        <v>2.3900000000000006</v>
      </c>
      <c r="BB18" s="40">
        <v>3.74</v>
      </c>
      <c r="BC18" s="39">
        <v>1.3499999999999996</v>
      </c>
      <c r="BD18" s="39">
        <v>98</v>
      </c>
      <c r="BE18" s="39">
        <v>83</v>
      </c>
      <c r="BF18" s="39">
        <v>30</v>
      </c>
      <c r="BG18" s="39">
        <v>32</v>
      </c>
      <c r="BH18" s="39">
        <v>13</v>
      </c>
      <c r="BI18" s="39">
        <v>10</v>
      </c>
      <c r="BJ18" s="39">
        <v>16</v>
      </c>
      <c r="BK18" s="39">
        <v>10</v>
      </c>
      <c r="BL18" s="39">
        <v>-6</v>
      </c>
      <c r="BM18" s="39">
        <v>11</v>
      </c>
      <c r="BN18" s="39">
        <v>6</v>
      </c>
      <c r="BO18" s="39">
        <v>6</v>
      </c>
      <c r="BP18" s="39">
        <v>4</v>
      </c>
      <c r="BQ18" s="39">
        <v>8</v>
      </c>
      <c r="BR18" s="39">
        <v>8</v>
      </c>
      <c r="BS18" s="39">
        <v>5</v>
      </c>
      <c r="BT18" s="39">
        <v>4</v>
      </c>
      <c r="BU18" s="39">
        <v>9</v>
      </c>
      <c r="BV18" s="39">
        <v>9</v>
      </c>
      <c r="BW18" s="39">
        <v>4</v>
      </c>
      <c r="BX18" s="39"/>
      <c r="BY18" s="39">
        <v>3</v>
      </c>
      <c r="BZ18" s="39"/>
      <c r="CA18" s="39">
        <v>1</v>
      </c>
      <c r="CB18" s="39"/>
      <c r="CO18" s="39">
        <v>153</v>
      </c>
      <c r="CP18" s="39">
        <v>137.6</v>
      </c>
      <c r="CQ18" s="39">
        <v>133</v>
      </c>
      <c r="CR18" s="39">
        <v>124.1</v>
      </c>
      <c r="CS18" s="2">
        <v>-8.9000000000000057</v>
      </c>
      <c r="CT18" s="42">
        <v>1314.875</v>
      </c>
      <c r="CU18" s="41"/>
      <c r="CV18" s="42">
        <v>1035.909090909091</v>
      </c>
      <c r="CW18" s="41"/>
      <c r="CX18" s="41"/>
      <c r="CY18" s="42">
        <v>864.75</v>
      </c>
      <c r="CZ18" s="41"/>
      <c r="DA18" s="39">
        <v>3</v>
      </c>
      <c r="DB18" s="43"/>
      <c r="DC18" s="45">
        <v>1202.08</v>
      </c>
      <c r="DD18" s="44"/>
      <c r="DE18" s="39">
        <v>423.72</v>
      </c>
      <c r="DF18" s="43"/>
      <c r="DG18" s="39">
        <v>16</v>
      </c>
      <c r="DH18" s="39">
        <v>15</v>
      </c>
      <c r="DI18" s="39">
        <v>0</v>
      </c>
      <c r="DJ18" s="39">
        <v>1</v>
      </c>
      <c r="DK18" s="39">
        <v>0</v>
      </c>
      <c r="DL18" s="39">
        <v>0</v>
      </c>
      <c r="DM18" s="39">
        <v>0</v>
      </c>
      <c r="DN18" s="39">
        <v>0</v>
      </c>
      <c r="DO18" s="39">
        <v>0</v>
      </c>
      <c r="DP18" s="39">
        <v>0</v>
      </c>
      <c r="DQ18" s="39">
        <v>0</v>
      </c>
      <c r="DR18" s="39">
        <v>29</v>
      </c>
      <c r="DS18" s="39">
        <v>32</v>
      </c>
    </row>
    <row r="19" spans="1:123" s="40" customFormat="1" ht="16" customHeight="1" x14ac:dyDescent="0.2">
      <c r="A19" s="39">
        <v>33</v>
      </c>
      <c r="B19" s="39">
        <v>2</v>
      </c>
      <c r="C19" s="39">
        <v>2</v>
      </c>
      <c r="D19" s="39">
        <v>25</v>
      </c>
      <c r="E19" s="39">
        <v>25</v>
      </c>
      <c r="F19" s="39">
        <v>5</v>
      </c>
      <c r="G19" s="39">
        <v>3</v>
      </c>
      <c r="H19" s="39">
        <v>14</v>
      </c>
      <c r="I19" s="39"/>
      <c r="J19" s="39">
        <v>-14</v>
      </c>
      <c r="K19" s="39">
        <v>16</v>
      </c>
      <c r="L19" s="39">
        <v>14</v>
      </c>
      <c r="M19" s="39">
        <v>72</v>
      </c>
      <c r="N19" s="39">
        <v>78</v>
      </c>
      <c r="O19" s="39">
        <v>6</v>
      </c>
      <c r="P19" s="39">
        <v>21</v>
      </c>
      <c r="Q19" s="39">
        <v>-4</v>
      </c>
      <c r="R19" s="39">
        <v>15</v>
      </c>
      <c r="S19" s="39">
        <v>13</v>
      </c>
      <c r="T19" s="39">
        <v>-2</v>
      </c>
      <c r="U19" s="39">
        <v>36</v>
      </c>
      <c r="V19" s="39">
        <v>12</v>
      </c>
      <c r="W19" s="5"/>
      <c r="X19" s="5"/>
      <c r="Y19" s="39">
        <v>0</v>
      </c>
      <c r="Z19" s="39">
        <v>0</v>
      </c>
      <c r="AA19" s="39"/>
      <c r="AB19" s="39">
        <v>43</v>
      </c>
      <c r="AC19" s="39">
        <v>53</v>
      </c>
      <c r="AD19" s="39">
        <v>29</v>
      </c>
      <c r="AE19" s="39">
        <v>29</v>
      </c>
      <c r="AF19" s="39">
        <v>8</v>
      </c>
      <c r="AG19" s="39">
        <v>17</v>
      </c>
      <c r="AH19" s="39">
        <v>6</v>
      </c>
      <c r="AI19" s="39">
        <v>7</v>
      </c>
      <c r="AJ19" s="39">
        <v>33</v>
      </c>
      <c r="AK19" s="39">
        <v>37</v>
      </c>
      <c r="AL19" s="39">
        <v>27</v>
      </c>
      <c r="AM19" s="39">
        <v>35</v>
      </c>
      <c r="AN19" s="39">
        <v>15</v>
      </c>
      <c r="AO19" s="39">
        <v>16</v>
      </c>
      <c r="AP19" s="39">
        <v>18</v>
      </c>
      <c r="AQ19" s="39">
        <v>16</v>
      </c>
      <c r="AR19" s="39">
        <v>10</v>
      </c>
      <c r="AS19" s="39">
        <v>15</v>
      </c>
      <c r="AT19" s="39">
        <v>13.97</v>
      </c>
      <c r="AU19" s="39">
        <v>11.58</v>
      </c>
      <c r="AV19" s="39">
        <v>20.25</v>
      </c>
      <c r="AW19" s="39">
        <v>15.51</v>
      </c>
      <c r="AX19" s="39">
        <v>-4.74</v>
      </c>
      <c r="AY19" s="39">
        <v>8.61</v>
      </c>
      <c r="AZ19" s="39">
        <v>10.029999999999999</v>
      </c>
      <c r="BA19" s="40">
        <v>6.2799999999999994</v>
      </c>
      <c r="BB19" s="40">
        <v>3.9299999999999997</v>
      </c>
      <c r="BC19" s="39">
        <v>-2.3499999999999996</v>
      </c>
      <c r="BD19" s="39">
        <v>68</v>
      </c>
      <c r="BE19" s="39">
        <v>57</v>
      </c>
      <c r="BF19" s="39">
        <v>28</v>
      </c>
      <c r="BG19" s="39">
        <v>22</v>
      </c>
      <c r="BH19" s="39">
        <v>9</v>
      </c>
      <c r="BI19" s="39">
        <v>9</v>
      </c>
      <c r="BJ19" s="39">
        <v>5</v>
      </c>
      <c r="BK19" s="39">
        <v>6</v>
      </c>
      <c r="BL19" s="39">
        <v>1</v>
      </c>
      <c r="BM19" s="39">
        <v>2</v>
      </c>
      <c r="BN19" s="39">
        <v>0</v>
      </c>
      <c r="BO19" s="39">
        <v>7</v>
      </c>
      <c r="BP19" s="39">
        <v>5</v>
      </c>
      <c r="BQ19" s="39">
        <v>3</v>
      </c>
      <c r="BR19" s="39">
        <v>6</v>
      </c>
      <c r="BS19" s="39">
        <v>3</v>
      </c>
      <c r="BT19" s="39">
        <v>0</v>
      </c>
      <c r="BU19" s="39">
        <v>11</v>
      </c>
      <c r="BV19" s="39">
        <v>9</v>
      </c>
      <c r="BW19" s="39">
        <v>3</v>
      </c>
      <c r="BX19" s="39">
        <v>1</v>
      </c>
      <c r="BY19" s="39">
        <v>1</v>
      </c>
      <c r="BZ19" s="39">
        <v>0</v>
      </c>
      <c r="CA19" s="39">
        <v>1</v>
      </c>
      <c r="CB19" s="39">
        <v>0</v>
      </c>
      <c r="CO19" s="39">
        <v>151</v>
      </c>
      <c r="CP19" s="39">
        <v>219</v>
      </c>
      <c r="CQ19" s="39">
        <v>117</v>
      </c>
      <c r="CR19" s="39">
        <v>166</v>
      </c>
      <c r="CS19" s="58">
        <v>49</v>
      </c>
      <c r="CT19" s="42">
        <v>1399.8</v>
      </c>
      <c r="CU19" s="42">
        <v>1362.68</v>
      </c>
      <c r="CV19" s="42">
        <v>865.92</v>
      </c>
      <c r="CW19" s="42">
        <v>953.92</v>
      </c>
      <c r="CX19" s="5">
        <v>88</v>
      </c>
      <c r="CY19" s="42">
        <v>1094.5</v>
      </c>
      <c r="CZ19" s="42">
        <v>1165.5</v>
      </c>
      <c r="DA19" s="39">
        <v>2</v>
      </c>
      <c r="DB19" s="39">
        <v>3</v>
      </c>
      <c r="DC19" s="44">
        <v>1262.8846153846155</v>
      </c>
      <c r="DD19" s="44">
        <v>1291.1666666666667</v>
      </c>
      <c r="DE19" s="39">
        <v>400.34</v>
      </c>
      <c r="DF19" s="39">
        <v>400.62</v>
      </c>
      <c r="DG19" s="39">
        <v>15</v>
      </c>
      <c r="DH19" s="39">
        <v>13</v>
      </c>
      <c r="DI19" s="39">
        <v>1</v>
      </c>
      <c r="DJ19" s="39">
        <v>2</v>
      </c>
      <c r="DK19" s="39">
        <v>0</v>
      </c>
      <c r="DL19" s="39">
        <v>0</v>
      </c>
      <c r="DM19" s="39">
        <v>0</v>
      </c>
      <c r="DN19" s="39">
        <v>1</v>
      </c>
      <c r="DO19" s="39">
        <v>0</v>
      </c>
      <c r="DP19" s="39">
        <v>0</v>
      </c>
      <c r="DQ19" s="39">
        <v>0</v>
      </c>
      <c r="DR19" s="39">
        <v>32</v>
      </c>
      <c r="DS19" s="39">
        <v>29.5</v>
      </c>
    </row>
    <row r="20" spans="1:123" s="40" customFormat="1" ht="16" customHeight="1" x14ac:dyDescent="0.2">
      <c r="A20" s="39">
        <v>35</v>
      </c>
      <c r="B20" s="39">
        <v>3</v>
      </c>
      <c r="C20" s="39">
        <v>3</v>
      </c>
      <c r="D20" s="39">
        <v>27</v>
      </c>
      <c r="E20" s="39">
        <v>28</v>
      </c>
      <c r="F20" s="39">
        <v>3</v>
      </c>
      <c r="G20" s="39">
        <v>3</v>
      </c>
      <c r="H20" s="39">
        <v>4</v>
      </c>
      <c r="I20" s="39">
        <v>4</v>
      </c>
      <c r="J20" s="39">
        <v>0</v>
      </c>
      <c r="K20" s="39">
        <v>4</v>
      </c>
      <c r="L20" s="39">
        <v>4</v>
      </c>
      <c r="M20" s="39">
        <v>82</v>
      </c>
      <c r="N20" s="39">
        <v>70</v>
      </c>
      <c r="O20" s="39">
        <v>-12</v>
      </c>
      <c r="P20" s="39">
        <v>10</v>
      </c>
      <c r="Q20" s="39">
        <v>-3</v>
      </c>
      <c r="R20" s="39">
        <v>20</v>
      </c>
      <c r="S20" s="39">
        <v>14</v>
      </c>
      <c r="T20" s="39">
        <v>-6</v>
      </c>
      <c r="U20" s="39">
        <v>46</v>
      </c>
      <c r="V20" s="39">
        <v>3</v>
      </c>
      <c r="W20" s="5">
        <f t="shared" si="1"/>
        <v>46</v>
      </c>
      <c r="X20" s="5">
        <f>(V20/U20)*100</f>
        <v>6.5217391304347823</v>
      </c>
      <c r="Y20" s="39">
        <v>6</v>
      </c>
      <c r="Z20" s="39">
        <v>0</v>
      </c>
      <c r="AA20" s="39"/>
      <c r="AB20" s="39">
        <v>30</v>
      </c>
      <c r="AC20" s="39">
        <v>22</v>
      </c>
      <c r="AD20" s="39">
        <v>17</v>
      </c>
      <c r="AE20" s="39">
        <v>15</v>
      </c>
      <c r="AF20" s="39">
        <v>11</v>
      </c>
      <c r="AG20" s="39">
        <v>6</v>
      </c>
      <c r="AH20" s="39">
        <v>2</v>
      </c>
      <c r="AI20" s="39">
        <v>1</v>
      </c>
      <c r="AJ20" s="39">
        <v>29</v>
      </c>
      <c r="AK20" s="39">
        <v>34</v>
      </c>
      <c r="AL20" s="39">
        <v>38</v>
      </c>
      <c r="AM20" s="39">
        <v>39</v>
      </c>
      <c r="AN20" s="39">
        <v>16</v>
      </c>
      <c r="AO20" s="39">
        <v>17</v>
      </c>
      <c r="AP20" s="39">
        <v>16</v>
      </c>
      <c r="AQ20" s="39">
        <v>20</v>
      </c>
      <c r="AR20" s="39">
        <v>17</v>
      </c>
      <c r="AS20" s="39">
        <v>16</v>
      </c>
      <c r="AT20" s="39">
        <v>17.48</v>
      </c>
      <c r="AU20" s="39">
        <v>18.57</v>
      </c>
      <c r="AV20" s="39">
        <v>19.95</v>
      </c>
      <c r="AW20" s="39">
        <v>22.4</v>
      </c>
      <c r="AX20" s="39">
        <v>2.4499999999999993</v>
      </c>
      <c r="AY20" s="39">
        <v>14.11</v>
      </c>
      <c r="AZ20" s="39">
        <v>19.18</v>
      </c>
      <c r="BA20" s="40">
        <v>2.4699999999999989</v>
      </c>
      <c r="BB20" s="40">
        <v>3.8299999999999983</v>
      </c>
      <c r="BC20" s="39">
        <v>1.3599999999999994</v>
      </c>
      <c r="BD20" s="39">
        <v>32</v>
      </c>
      <c r="BE20" s="39">
        <v>31</v>
      </c>
      <c r="BF20" s="39">
        <v>16</v>
      </c>
      <c r="BG20" s="39">
        <v>21</v>
      </c>
      <c r="BH20" s="39">
        <v>4</v>
      </c>
      <c r="BI20" s="39">
        <v>1</v>
      </c>
      <c r="BJ20" s="39">
        <v>4</v>
      </c>
      <c r="BK20" s="39">
        <v>4</v>
      </c>
      <c r="BL20" s="39">
        <v>0</v>
      </c>
      <c r="BM20" s="39">
        <v>0</v>
      </c>
      <c r="BN20" s="39">
        <v>0</v>
      </c>
      <c r="BO20" s="39">
        <v>0</v>
      </c>
      <c r="BP20" s="39">
        <v>0</v>
      </c>
      <c r="BQ20" s="39">
        <v>1</v>
      </c>
      <c r="BR20" s="39">
        <v>1</v>
      </c>
      <c r="BS20" s="39">
        <v>3</v>
      </c>
      <c r="BT20" s="39">
        <v>2</v>
      </c>
      <c r="BU20" s="39">
        <v>4</v>
      </c>
      <c r="BV20" s="39">
        <v>2</v>
      </c>
      <c r="BW20" s="39">
        <v>1</v>
      </c>
      <c r="BX20" s="39">
        <v>0</v>
      </c>
      <c r="BY20" s="39">
        <v>0</v>
      </c>
      <c r="BZ20" s="39">
        <v>0</v>
      </c>
      <c r="CA20" s="39">
        <v>1</v>
      </c>
      <c r="CB20" s="39">
        <v>0</v>
      </c>
      <c r="CO20" s="39">
        <v>104</v>
      </c>
      <c r="CP20" s="39">
        <v>98.8</v>
      </c>
      <c r="CQ20" s="39">
        <v>159</v>
      </c>
      <c r="CR20" s="39">
        <v>201</v>
      </c>
      <c r="CS20" s="58">
        <v>42</v>
      </c>
      <c r="CT20" s="42">
        <v>1006.292</v>
      </c>
      <c r="CU20" s="42">
        <v>913.08</v>
      </c>
      <c r="CV20" s="42">
        <v>1179.1500000000001</v>
      </c>
      <c r="CW20" s="42">
        <v>802.75</v>
      </c>
      <c r="CX20" s="5">
        <v>-376.40000000000009</v>
      </c>
      <c r="CY20" s="42">
        <v>1033</v>
      </c>
      <c r="CZ20" s="42">
        <v>842.62</v>
      </c>
      <c r="DA20" s="39">
        <v>7</v>
      </c>
      <c r="DB20" s="39">
        <v>5</v>
      </c>
      <c r="DC20" s="44">
        <v>1316.76</v>
      </c>
      <c r="DD20" s="44">
        <v>1164.9259259259259</v>
      </c>
      <c r="DE20" s="39">
        <v>424.04</v>
      </c>
      <c r="DF20" s="39"/>
      <c r="DG20" s="39">
        <v>16</v>
      </c>
      <c r="DH20" s="39">
        <v>14</v>
      </c>
      <c r="DI20" s="39">
        <v>0</v>
      </c>
      <c r="DJ20" s="39">
        <v>1</v>
      </c>
      <c r="DK20" s="39">
        <v>0</v>
      </c>
      <c r="DL20" s="39">
        <v>1</v>
      </c>
      <c r="DM20" s="39">
        <v>0</v>
      </c>
      <c r="DN20" s="39">
        <v>0</v>
      </c>
      <c r="DO20" s="39">
        <v>0</v>
      </c>
      <c r="DP20" s="39">
        <v>0</v>
      </c>
      <c r="DQ20" s="39">
        <v>0</v>
      </c>
      <c r="DR20" s="39">
        <v>32</v>
      </c>
      <c r="DS20" s="39">
        <v>30</v>
      </c>
    </row>
    <row r="21" spans="1:123" ht="16" customHeight="1" x14ac:dyDescent="0.2">
      <c r="A21" s="2">
        <v>36</v>
      </c>
      <c r="B21" s="2">
        <v>2</v>
      </c>
      <c r="C21" s="2">
        <v>2</v>
      </c>
      <c r="D21" s="2">
        <v>27</v>
      </c>
      <c r="E21" s="2">
        <v>29</v>
      </c>
      <c r="F21" s="2">
        <v>5</v>
      </c>
      <c r="G21" s="2">
        <v>5</v>
      </c>
      <c r="H21" s="2">
        <v>7</v>
      </c>
      <c r="I21" s="2">
        <v>5</v>
      </c>
      <c r="J21" s="2">
        <v>-2</v>
      </c>
      <c r="K21" s="2">
        <v>5</v>
      </c>
      <c r="L21" s="2">
        <v>5</v>
      </c>
      <c r="M21" s="2">
        <v>54</v>
      </c>
      <c r="N21" s="2">
        <v>44</v>
      </c>
      <c r="O21" s="2">
        <v>-10</v>
      </c>
      <c r="P21" s="2">
        <v>6</v>
      </c>
      <c r="Q21" s="2">
        <v>3</v>
      </c>
      <c r="R21" s="2">
        <v>8</v>
      </c>
      <c r="S21" s="2">
        <v>4</v>
      </c>
      <c r="T21" s="2">
        <v>-4</v>
      </c>
      <c r="U21" s="2">
        <v>39</v>
      </c>
      <c r="V21" s="2">
        <v>-8</v>
      </c>
      <c r="W21" s="5">
        <f t="shared" si="1"/>
        <v>39</v>
      </c>
      <c r="X21" s="5">
        <f>(V21/U21)*100</f>
        <v>-20.512820512820511</v>
      </c>
      <c r="Y21" s="2">
        <v>1</v>
      </c>
      <c r="Z21" s="2">
        <v>0</v>
      </c>
      <c r="AA21" s="2"/>
      <c r="AB21" s="2">
        <v>9</v>
      </c>
      <c r="AC21" s="2">
        <v>25</v>
      </c>
      <c r="AD21" s="2">
        <v>5</v>
      </c>
      <c r="AE21" s="2">
        <v>10</v>
      </c>
      <c r="AF21" s="2">
        <v>4</v>
      </c>
      <c r="AG21" s="2">
        <v>15</v>
      </c>
      <c r="AH21" s="2">
        <v>0</v>
      </c>
      <c r="AI21" s="2">
        <v>0</v>
      </c>
      <c r="AJ21" s="2">
        <v>38</v>
      </c>
      <c r="AK21" s="2">
        <v>38</v>
      </c>
      <c r="AL21" s="2">
        <v>37</v>
      </c>
      <c r="AM21" s="2">
        <v>39</v>
      </c>
      <c r="AN21" s="2">
        <v>16</v>
      </c>
      <c r="AO21" s="2">
        <v>19</v>
      </c>
      <c r="AP21" s="2">
        <v>15</v>
      </c>
      <c r="AQ21" s="2">
        <v>15</v>
      </c>
      <c r="AR21" s="2">
        <v>20</v>
      </c>
      <c r="AS21" s="2">
        <v>20</v>
      </c>
      <c r="AT21" s="2">
        <v>9.61</v>
      </c>
      <c r="AU21" s="2">
        <v>8.66</v>
      </c>
      <c r="AV21" s="2">
        <v>11.35</v>
      </c>
      <c r="AW21" s="2">
        <v>10.02</v>
      </c>
      <c r="AX21" s="2">
        <v>-1.33</v>
      </c>
      <c r="AY21" s="2">
        <v>6.71</v>
      </c>
      <c r="AZ21" s="2">
        <v>5.62</v>
      </c>
      <c r="BA21">
        <v>1.7400000000000002</v>
      </c>
      <c r="BB21">
        <v>1.3599999999999994</v>
      </c>
      <c r="BC21" s="2">
        <v>-0.38000000000000078</v>
      </c>
      <c r="BD21" s="2">
        <v>16</v>
      </c>
      <c r="BE21" s="2">
        <v>18</v>
      </c>
      <c r="BF21" s="2">
        <v>0</v>
      </c>
      <c r="BG21" s="2">
        <v>0</v>
      </c>
      <c r="BH21" s="2">
        <v>8</v>
      </c>
      <c r="BI21" s="2">
        <v>6</v>
      </c>
      <c r="BJ21" s="2">
        <v>3</v>
      </c>
      <c r="BK21" s="2">
        <v>1</v>
      </c>
      <c r="BL21" s="2">
        <v>-2</v>
      </c>
      <c r="BM21" s="2">
        <v>1</v>
      </c>
      <c r="BN21" s="2">
        <v>1</v>
      </c>
      <c r="BO21" s="2">
        <v>0</v>
      </c>
      <c r="BP21" s="2">
        <v>0</v>
      </c>
      <c r="BQ21" s="2">
        <v>3</v>
      </c>
      <c r="BR21" s="2">
        <v>7</v>
      </c>
      <c r="BS21" s="2">
        <v>0</v>
      </c>
      <c r="BT21" s="2">
        <v>0</v>
      </c>
      <c r="BU21" s="2">
        <v>1</v>
      </c>
      <c r="BV21" s="2">
        <v>3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2">
        <v>84.05</v>
      </c>
      <c r="CP21" s="2">
        <v>80.3</v>
      </c>
      <c r="CQ21" s="2">
        <v>78.44</v>
      </c>
      <c r="CR21" s="2">
        <v>76.599999999999994</v>
      </c>
      <c r="CS21" s="2">
        <v>-1.8400000000000034</v>
      </c>
      <c r="CT21" s="5">
        <v>1289.42</v>
      </c>
      <c r="CU21" s="5">
        <v>987.04</v>
      </c>
      <c r="CV21" s="5">
        <v>986.17</v>
      </c>
      <c r="CW21" s="5">
        <v>820.17</v>
      </c>
      <c r="CX21" s="5">
        <v>-166</v>
      </c>
      <c r="CY21" s="5">
        <v>1083.75</v>
      </c>
      <c r="CZ21" s="5">
        <v>976.5</v>
      </c>
      <c r="DA21" s="2">
        <v>0</v>
      </c>
      <c r="DB21" s="2">
        <v>0</v>
      </c>
      <c r="DC21" s="11">
        <v>1055.7916666666667</v>
      </c>
      <c r="DD21" s="11">
        <v>846.61538461538464</v>
      </c>
      <c r="DE21" s="2">
        <v>372.48</v>
      </c>
      <c r="DF21" s="2">
        <v>381.3</v>
      </c>
      <c r="DG21" s="2">
        <v>14</v>
      </c>
      <c r="DH21" s="2">
        <v>15</v>
      </c>
      <c r="DI21" s="2">
        <v>0</v>
      </c>
      <c r="DJ21" s="2">
        <v>0</v>
      </c>
      <c r="DK21" s="2">
        <v>1</v>
      </c>
      <c r="DL21" s="2">
        <v>1</v>
      </c>
      <c r="DM21" s="2">
        <v>1</v>
      </c>
      <c r="DN21" s="2">
        <v>0</v>
      </c>
      <c r="DO21" s="2">
        <v>0</v>
      </c>
      <c r="DP21" s="2">
        <v>0</v>
      </c>
      <c r="DQ21" s="2">
        <v>0</v>
      </c>
      <c r="DR21" s="2">
        <v>35</v>
      </c>
      <c r="DS21" s="2">
        <v>34</v>
      </c>
    </row>
    <row r="22" spans="1:123" ht="16" customHeight="1" x14ac:dyDescent="0.2">
      <c r="A22" s="2">
        <v>37</v>
      </c>
      <c r="B22" s="2">
        <v>2</v>
      </c>
      <c r="C22" s="2">
        <v>2</v>
      </c>
      <c r="D22" s="2">
        <v>28</v>
      </c>
      <c r="E22" s="2">
        <v>29</v>
      </c>
      <c r="F22" s="2">
        <v>5</v>
      </c>
      <c r="G22" s="2">
        <v>4</v>
      </c>
      <c r="H22" s="2">
        <v>8</v>
      </c>
      <c r="I22" s="2">
        <v>6</v>
      </c>
      <c r="J22" s="2">
        <v>-2</v>
      </c>
      <c r="K22" s="2">
        <v>10</v>
      </c>
      <c r="L22" s="2">
        <v>8</v>
      </c>
      <c r="M22" s="2">
        <v>58</v>
      </c>
      <c r="N22" s="2">
        <v>46</v>
      </c>
      <c r="O22" s="2">
        <v>-12</v>
      </c>
      <c r="P22" s="2">
        <v>16</v>
      </c>
      <c r="Q22" s="2">
        <v>-2</v>
      </c>
      <c r="R22" s="2">
        <v>12</v>
      </c>
      <c r="S22" s="2">
        <v>8</v>
      </c>
      <c r="T22" s="2">
        <v>-4</v>
      </c>
      <c r="U22" s="2">
        <v>26</v>
      </c>
      <c r="V22" s="2">
        <v>-6</v>
      </c>
      <c r="W22" s="5">
        <f t="shared" si="1"/>
        <v>26</v>
      </c>
      <c r="X22" s="5">
        <f>(V22/U22)*100</f>
        <v>-23.076923076923077</v>
      </c>
      <c r="Y22" s="2">
        <v>4</v>
      </c>
      <c r="Z22" s="2">
        <v>4</v>
      </c>
      <c r="AA22" s="2"/>
      <c r="AB22" s="2">
        <v>22</v>
      </c>
      <c r="AC22" s="2">
        <v>31</v>
      </c>
      <c r="AD22" s="2">
        <v>13</v>
      </c>
      <c r="AE22" s="2">
        <v>13</v>
      </c>
      <c r="AF22" s="2">
        <v>9</v>
      </c>
      <c r="AG22" s="2">
        <v>16</v>
      </c>
      <c r="AH22" s="2">
        <v>0</v>
      </c>
      <c r="AI22" s="2">
        <v>2</v>
      </c>
      <c r="AJ22" s="2">
        <v>34</v>
      </c>
      <c r="AK22" s="2">
        <v>30</v>
      </c>
      <c r="AL22" s="2">
        <v>40</v>
      </c>
      <c r="AM22" s="2">
        <v>39</v>
      </c>
      <c r="AN22" s="2">
        <v>16</v>
      </c>
      <c r="AO22" s="2">
        <v>16</v>
      </c>
      <c r="AP22" s="2">
        <v>20</v>
      </c>
      <c r="AQ22" s="2">
        <v>20</v>
      </c>
      <c r="AR22" s="2">
        <v>20</v>
      </c>
      <c r="AS22" s="2">
        <v>20</v>
      </c>
      <c r="AT22" s="2">
        <v>9.27</v>
      </c>
      <c r="AU22" s="2">
        <v>8.15</v>
      </c>
      <c r="AV22" s="2">
        <v>9.66</v>
      </c>
      <c r="AW22" s="2">
        <v>8.5299999999999994</v>
      </c>
      <c r="AX22" s="2">
        <v>-1.1300000000000008</v>
      </c>
      <c r="AY22" s="2">
        <v>6.2</v>
      </c>
      <c r="AZ22" s="2">
        <v>6.14</v>
      </c>
      <c r="BA22">
        <v>0.39000000000000057</v>
      </c>
      <c r="BB22">
        <v>0.37999999999999901</v>
      </c>
      <c r="BC22" s="2">
        <v>-1.0000000000001563E-2</v>
      </c>
      <c r="BD22" s="2">
        <v>16</v>
      </c>
      <c r="BE22" s="2">
        <v>15</v>
      </c>
      <c r="BF22" s="2">
        <v>2</v>
      </c>
      <c r="BG22" s="2">
        <v>1</v>
      </c>
      <c r="BH22" s="2">
        <v>3</v>
      </c>
      <c r="BI22" s="2">
        <v>2</v>
      </c>
      <c r="BJ22" s="2">
        <v>3</v>
      </c>
      <c r="BK22" s="2">
        <v>3</v>
      </c>
      <c r="BL22" s="2">
        <v>0</v>
      </c>
      <c r="BM22" s="2">
        <v>2</v>
      </c>
      <c r="BN22" s="2">
        <v>1</v>
      </c>
      <c r="BO22" s="2">
        <v>0</v>
      </c>
      <c r="BP22" s="2">
        <v>0</v>
      </c>
      <c r="BQ22" s="2">
        <v>3</v>
      </c>
      <c r="BR22" s="2">
        <v>3</v>
      </c>
      <c r="BS22" s="2">
        <v>1</v>
      </c>
      <c r="BT22" s="2">
        <v>2</v>
      </c>
      <c r="BU22" s="2">
        <v>2</v>
      </c>
      <c r="BV22" s="2">
        <v>3</v>
      </c>
      <c r="BW22" s="2">
        <v>1</v>
      </c>
      <c r="BX22" s="2">
        <v>1</v>
      </c>
      <c r="BY22" s="2">
        <v>1</v>
      </c>
      <c r="BZ22" s="2">
        <v>1</v>
      </c>
      <c r="CA22" s="2">
        <v>0</v>
      </c>
      <c r="CB22" s="2">
        <v>0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2">
        <v>70</v>
      </c>
      <c r="CP22" s="3"/>
      <c r="CQ22" s="2">
        <v>70</v>
      </c>
      <c r="CR22" s="3"/>
      <c r="CS22" s="3"/>
      <c r="CT22" s="5">
        <v>1300.21</v>
      </c>
      <c r="CU22" s="5">
        <v>1095.68</v>
      </c>
      <c r="CV22" s="5">
        <v>949.38</v>
      </c>
      <c r="CW22" s="5">
        <v>772.31</v>
      </c>
      <c r="CX22" s="5">
        <v>-177.07000000000005</v>
      </c>
      <c r="CY22" s="5">
        <v>974.85</v>
      </c>
      <c r="CZ22" s="5">
        <v>942.67</v>
      </c>
      <c r="DA22" s="2">
        <v>0</v>
      </c>
      <c r="DB22" s="2">
        <v>1</v>
      </c>
      <c r="DC22" s="11">
        <v>1098.7083333333333</v>
      </c>
      <c r="DD22" s="11">
        <v>1356.9130434782608</v>
      </c>
      <c r="DE22" s="2">
        <v>423.65</v>
      </c>
      <c r="DF22" s="2">
        <v>396.82</v>
      </c>
      <c r="DG22" s="2">
        <v>14</v>
      </c>
      <c r="DH22" s="2">
        <v>15</v>
      </c>
      <c r="DI22" s="2">
        <v>1</v>
      </c>
      <c r="DJ22" s="2">
        <v>1</v>
      </c>
      <c r="DK22" s="2">
        <v>0</v>
      </c>
      <c r="DL22" s="2">
        <v>0</v>
      </c>
      <c r="DM22" s="2">
        <v>1</v>
      </c>
      <c r="DN22" s="2">
        <v>0</v>
      </c>
      <c r="DO22" s="2">
        <v>0</v>
      </c>
      <c r="DP22" s="2">
        <v>0</v>
      </c>
      <c r="DQ22" s="2">
        <v>0</v>
      </c>
      <c r="DR22" s="2">
        <v>33</v>
      </c>
      <c r="DS22" s="2">
        <v>31</v>
      </c>
    </row>
    <row r="23" spans="1:123" ht="16" customHeight="1" x14ac:dyDescent="0.2">
      <c r="A23" s="2">
        <v>38</v>
      </c>
      <c r="B23" s="2">
        <v>2</v>
      </c>
      <c r="C23" s="2">
        <v>3</v>
      </c>
      <c r="D23" s="2">
        <v>27</v>
      </c>
      <c r="E23" s="2">
        <v>27</v>
      </c>
      <c r="F23" s="2">
        <v>4</v>
      </c>
      <c r="G23" s="2">
        <v>4</v>
      </c>
      <c r="H23" s="2">
        <v>12</v>
      </c>
      <c r="I23" s="2">
        <v>8</v>
      </c>
      <c r="J23" s="2">
        <v>-4</v>
      </c>
      <c r="K23" s="2">
        <v>26</v>
      </c>
      <c r="L23" s="2">
        <v>7</v>
      </c>
      <c r="M23" s="2">
        <v>64</v>
      </c>
      <c r="N23" s="2">
        <v>44</v>
      </c>
      <c r="O23" s="2">
        <v>-20</v>
      </c>
      <c r="P23" s="2">
        <v>15</v>
      </c>
      <c r="Q23" s="2">
        <v>-4</v>
      </c>
      <c r="R23" s="2">
        <v>9</v>
      </c>
      <c r="S23" s="2">
        <v>5</v>
      </c>
      <c r="T23" s="2">
        <v>-4</v>
      </c>
      <c r="U23" s="2">
        <v>34</v>
      </c>
      <c r="V23" s="2">
        <v>-7</v>
      </c>
      <c r="W23" s="5">
        <f t="shared" si="1"/>
        <v>34</v>
      </c>
      <c r="X23" s="5">
        <f>(V23/U23)*100</f>
        <v>-20.588235294117645</v>
      </c>
      <c r="Y23" s="2">
        <v>6</v>
      </c>
      <c r="Z23" s="2">
        <v>1</v>
      </c>
      <c r="AA23" s="2"/>
      <c r="AB23" s="2">
        <v>49</v>
      </c>
      <c r="AC23" s="2">
        <v>9</v>
      </c>
      <c r="AD23" s="2">
        <v>23</v>
      </c>
      <c r="AE23" s="2">
        <v>3</v>
      </c>
      <c r="AF23" s="2">
        <v>24</v>
      </c>
      <c r="AG23" s="2">
        <v>6</v>
      </c>
      <c r="AH23" s="2">
        <v>2</v>
      </c>
      <c r="AI23" s="2">
        <v>0</v>
      </c>
      <c r="AJ23" s="2">
        <v>28</v>
      </c>
      <c r="AK23" s="2">
        <v>40</v>
      </c>
      <c r="AL23" s="2">
        <v>26</v>
      </c>
      <c r="AM23" s="2">
        <v>36</v>
      </c>
      <c r="AN23" s="2">
        <v>17</v>
      </c>
      <c r="AO23" s="2">
        <v>20</v>
      </c>
      <c r="AP23" s="3"/>
      <c r="AQ23" s="2">
        <v>20</v>
      </c>
      <c r="AR23" s="2">
        <v>20</v>
      </c>
      <c r="AS23" s="2">
        <v>20</v>
      </c>
      <c r="AT23" s="2">
        <v>12.82</v>
      </c>
      <c r="AU23" s="2">
        <v>12.7</v>
      </c>
      <c r="AV23" s="2">
        <v>13.91</v>
      </c>
      <c r="AW23" s="2">
        <v>12.3</v>
      </c>
      <c r="AX23" s="2">
        <v>-1.6099999999999994</v>
      </c>
      <c r="AY23" s="2">
        <v>8.76</v>
      </c>
      <c r="AZ23" s="2">
        <v>8.69</v>
      </c>
      <c r="BA23">
        <v>1.0899999999999999</v>
      </c>
      <c r="BB23">
        <v>-0.39999999999999858</v>
      </c>
      <c r="BC23" s="2">
        <v>-1.4899999999999984</v>
      </c>
      <c r="BD23" s="2">
        <v>29</v>
      </c>
      <c r="BE23" s="2">
        <v>13</v>
      </c>
      <c r="BF23" s="2">
        <v>7</v>
      </c>
      <c r="BG23" s="2">
        <v>2</v>
      </c>
      <c r="BH23" s="2">
        <v>1</v>
      </c>
      <c r="BI23" s="2">
        <v>2</v>
      </c>
      <c r="BJ23" s="2">
        <v>6</v>
      </c>
      <c r="BK23" s="2">
        <v>1</v>
      </c>
      <c r="BL23" s="2">
        <v>-5</v>
      </c>
      <c r="BM23" s="2">
        <v>0</v>
      </c>
      <c r="BN23" s="2">
        <v>0</v>
      </c>
      <c r="BO23" s="2">
        <v>0</v>
      </c>
      <c r="BP23" s="2">
        <v>1</v>
      </c>
      <c r="BQ23" s="2">
        <v>6</v>
      </c>
      <c r="BR23" s="2">
        <v>2</v>
      </c>
      <c r="BS23" s="2">
        <v>3</v>
      </c>
      <c r="BT23" s="2">
        <v>0</v>
      </c>
      <c r="BU23" s="2">
        <v>6</v>
      </c>
      <c r="BV23" s="2">
        <v>5</v>
      </c>
      <c r="BW23" s="2">
        <v>7</v>
      </c>
      <c r="BX23" s="2">
        <v>3</v>
      </c>
      <c r="BY23" s="2">
        <v>4</v>
      </c>
      <c r="BZ23" s="2">
        <v>3</v>
      </c>
      <c r="CA23" s="2">
        <v>3</v>
      </c>
      <c r="CB23" s="2">
        <v>0</v>
      </c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2">
        <v>106.64</v>
      </c>
      <c r="CP23" s="2">
        <v>117.4</v>
      </c>
      <c r="CQ23" s="2">
        <v>161.4</v>
      </c>
      <c r="CR23" s="2">
        <v>157.6</v>
      </c>
      <c r="CS23" s="2">
        <v>-3.8000000000000114</v>
      </c>
      <c r="CT23" s="5">
        <v>1158.79</v>
      </c>
      <c r="CU23" s="5">
        <v>937.15</v>
      </c>
      <c r="CV23" s="5">
        <v>897.23</v>
      </c>
      <c r="CW23" s="5">
        <v>743</v>
      </c>
      <c r="CX23" s="5">
        <v>-154.23000000000002</v>
      </c>
      <c r="CY23" s="5">
        <v>1066.77</v>
      </c>
      <c r="CZ23" s="5">
        <v>915.42</v>
      </c>
      <c r="DA23" s="2">
        <v>3</v>
      </c>
      <c r="DB23" s="2">
        <v>1</v>
      </c>
      <c r="DC23" s="11">
        <v>1357.52</v>
      </c>
      <c r="DD23" s="11">
        <v>1414.0384615384614</v>
      </c>
      <c r="DE23" s="2">
        <v>423.02</v>
      </c>
      <c r="DF23" s="2">
        <v>412.26</v>
      </c>
      <c r="DG23" s="2">
        <v>15</v>
      </c>
      <c r="DH23" s="2">
        <v>15</v>
      </c>
      <c r="DI23" s="2">
        <v>1</v>
      </c>
      <c r="DJ23" s="2">
        <v>1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/>
      <c r="DR23" s="2">
        <v>29</v>
      </c>
      <c r="DS23" s="2">
        <v>29.5</v>
      </c>
    </row>
    <row r="24" spans="1:123" s="40" customFormat="1" ht="16" customHeight="1" x14ac:dyDescent="0.2">
      <c r="A24" s="39">
        <v>39</v>
      </c>
      <c r="B24" s="39">
        <v>2</v>
      </c>
      <c r="C24" s="39">
        <v>2</v>
      </c>
      <c r="D24" s="39">
        <v>28</v>
      </c>
      <c r="E24" s="39">
        <v>28</v>
      </c>
      <c r="F24" s="39">
        <v>4</v>
      </c>
      <c r="G24" s="39">
        <v>4</v>
      </c>
      <c r="H24" s="39">
        <v>17</v>
      </c>
      <c r="I24" s="39">
        <v>16</v>
      </c>
      <c r="J24" s="39">
        <v>-1</v>
      </c>
      <c r="K24" s="39">
        <v>4</v>
      </c>
      <c r="L24" s="39">
        <v>3</v>
      </c>
      <c r="M24" s="39">
        <v>35</v>
      </c>
      <c r="N24" s="39">
        <v>32</v>
      </c>
      <c r="O24" s="39">
        <v>-3</v>
      </c>
      <c r="P24" s="39">
        <v>11</v>
      </c>
      <c r="Q24" s="39">
        <v>-5</v>
      </c>
      <c r="R24" s="39">
        <v>7</v>
      </c>
      <c r="S24" s="39">
        <v>6</v>
      </c>
      <c r="T24" s="39">
        <v>-1</v>
      </c>
      <c r="U24" s="39">
        <v>17</v>
      </c>
      <c r="V24" s="39">
        <v>3</v>
      </c>
      <c r="W24" s="5"/>
      <c r="X24" s="5"/>
      <c r="Y24" s="39">
        <v>0</v>
      </c>
      <c r="Z24" s="39">
        <v>0</v>
      </c>
      <c r="AA24" s="39"/>
      <c r="AB24" s="39">
        <v>46</v>
      </c>
      <c r="AC24" s="39">
        <v>25</v>
      </c>
      <c r="AD24" s="39">
        <v>17</v>
      </c>
      <c r="AE24" s="39">
        <v>5</v>
      </c>
      <c r="AF24" s="39">
        <v>25</v>
      </c>
      <c r="AG24" s="39">
        <v>17</v>
      </c>
      <c r="AH24" s="39">
        <v>4</v>
      </c>
      <c r="AI24" s="39">
        <v>3</v>
      </c>
      <c r="AJ24" s="39">
        <v>28</v>
      </c>
      <c r="AK24" s="39">
        <v>29</v>
      </c>
      <c r="AL24" s="39">
        <v>40</v>
      </c>
      <c r="AM24" s="39">
        <v>40</v>
      </c>
      <c r="AN24" s="39">
        <v>19</v>
      </c>
      <c r="AO24" s="39">
        <v>14</v>
      </c>
      <c r="AP24" s="39">
        <v>20</v>
      </c>
      <c r="AQ24" s="39">
        <v>20</v>
      </c>
      <c r="AR24" s="39">
        <v>17</v>
      </c>
      <c r="AS24" s="39">
        <v>18</v>
      </c>
      <c r="AT24" s="39">
        <v>8.59</v>
      </c>
      <c r="AU24" s="39">
        <v>8.3000000000000007</v>
      </c>
      <c r="AV24" s="39">
        <v>9.2799999999999994</v>
      </c>
      <c r="AW24" s="39">
        <v>8.64</v>
      </c>
      <c r="AX24" s="39">
        <v>-0.63999999999999879</v>
      </c>
      <c r="AY24" s="39">
        <v>5.24</v>
      </c>
      <c r="AZ24" s="39">
        <v>4.9800000000000004</v>
      </c>
      <c r="BA24" s="40">
        <v>0.6899999999999995</v>
      </c>
      <c r="BB24" s="40">
        <v>0.33999999999999986</v>
      </c>
      <c r="BC24" s="39">
        <v>-0.34999999999999964</v>
      </c>
      <c r="BD24" s="39">
        <v>32</v>
      </c>
      <c r="BE24" s="39">
        <v>18</v>
      </c>
      <c r="BF24" s="39">
        <v>4</v>
      </c>
      <c r="BG24" s="39">
        <v>2</v>
      </c>
      <c r="BH24" s="39">
        <v>6</v>
      </c>
      <c r="BI24" s="39">
        <v>2</v>
      </c>
      <c r="BJ24" s="39">
        <v>12</v>
      </c>
      <c r="BK24" s="39">
        <v>7</v>
      </c>
      <c r="BL24" s="39">
        <v>-5</v>
      </c>
      <c r="BM24" s="39">
        <v>3</v>
      </c>
      <c r="BN24" s="39">
        <v>2</v>
      </c>
      <c r="BO24" s="39">
        <v>0</v>
      </c>
      <c r="BP24" s="39">
        <v>0</v>
      </c>
      <c r="BQ24" s="39">
        <v>4</v>
      </c>
      <c r="BR24" s="39">
        <v>3</v>
      </c>
      <c r="BS24" s="39">
        <v>2</v>
      </c>
      <c r="BT24" s="39">
        <v>2</v>
      </c>
      <c r="BU24" s="39">
        <v>1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O24" s="39">
        <v>101.9</v>
      </c>
      <c r="CP24" s="39">
        <v>111</v>
      </c>
      <c r="CQ24" s="39">
        <v>87.7</v>
      </c>
      <c r="CR24" s="39">
        <v>93</v>
      </c>
      <c r="CS24" s="2">
        <v>5.2999999999999972</v>
      </c>
      <c r="CT24" s="42">
        <v>1040.46</v>
      </c>
      <c r="CU24" s="42">
        <v>910.36</v>
      </c>
      <c r="CV24" s="42">
        <v>944.08</v>
      </c>
      <c r="CW24" s="42">
        <v>817.42</v>
      </c>
      <c r="CX24" s="5">
        <v>-126.66000000000008</v>
      </c>
      <c r="CY24" s="42">
        <v>850.08</v>
      </c>
      <c r="CZ24" s="42">
        <v>792.46</v>
      </c>
      <c r="DA24" s="39">
        <v>1</v>
      </c>
      <c r="DB24" s="39">
        <v>0</v>
      </c>
      <c r="DC24" s="44">
        <v>1138.4782608695652</v>
      </c>
      <c r="DD24" s="44">
        <v>1130.5652173913043</v>
      </c>
      <c r="DE24" s="39">
        <v>380.66</v>
      </c>
      <c r="DF24" s="39">
        <v>419.56</v>
      </c>
      <c r="DG24" s="39">
        <v>14</v>
      </c>
      <c r="DH24" s="39">
        <v>16</v>
      </c>
      <c r="DI24" s="39">
        <v>2</v>
      </c>
      <c r="DJ24" s="39"/>
      <c r="DK24" s="39">
        <v>0</v>
      </c>
      <c r="DL24" s="39"/>
      <c r="DM24" s="39">
        <v>0</v>
      </c>
      <c r="DN24" s="39"/>
      <c r="DO24" s="39">
        <v>0</v>
      </c>
      <c r="DP24" s="39"/>
      <c r="DQ24" s="39"/>
      <c r="DR24" s="39">
        <v>32</v>
      </c>
      <c r="DS24" s="39">
        <v>34</v>
      </c>
    </row>
    <row r="25" spans="1:123" ht="16" customHeight="1" x14ac:dyDescent="0.2">
      <c r="A25" s="2">
        <v>40</v>
      </c>
      <c r="B25" s="2">
        <v>2</v>
      </c>
      <c r="C25" s="2">
        <v>2</v>
      </c>
      <c r="D25" s="2">
        <v>27</v>
      </c>
      <c r="E25" s="3"/>
      <c r="F25" s="2">
        <v>5</v>
      </c>
      <c r="G25" s="3"/>
      <c r="H25" s="2">
        <v>25</v>
      </c>
      <c r="I25" s="2">
        <v>13</v>
      </c>
      <c r="J25" s="2">
        <v>-12</v>
      </c>
      <c r="K25" s="2">
        <v>34</v>
      </c>
      <c r="L25" s="2">
        <v>26</v>
      </c>
      <c r="M25" s="2">
        <v>61</v>
      </c>
      <c r="N25" s="2">
        <v>51</v>
      </c>
      <c r="O25" s="2">
        <v>-10</v>
      </c>
      <c r="P25" s="2">
        <v>19</v>
      </c>
      <c r="Q25" s="2">
        <v>-4</v>
      </c>
      <c r="R25" s="2">
        <v>11</v>
      </c>
      <c r="S25" s="2">
        <v>15</v>
      </c>
      <c r="T25" s="2">
        <v>4</v>
      </c>
      <c r="U25" s="2">
        <v>26</v>
      </c>
      <c r="V25" s="2">
        <v>-8</v>
      </c>
      <c r="W25" s="5">
        <f t="shared" si="1"/>
        <v>26</v>
      </c>
      <c r="X25" s="5">
        <f>(V25/U25)*100</f>
        <v>-30.76923076923077</v>
      </c>
      <c r="Y25" s="2">
        <v>5</v>
      </c>
      <c r="Z25" s="2">
        <v>3</v>
      </c>
      <c r="AA25" s="2"/>
      <c r="AB25" s="2">
        <v>53</v>
      </c>
      <c r="AC25" s="3"/>
      <c r="AD25" s="2">
        <v>26</v>
      </c>
      <c r="AE25" s="1"/>
      <c r="AF25" s="2">
        <v>23</v>
      </c>
      <c r="AG25" s="2">
        <v>0</v>
      </c>
      <c r="AH25" s="2">
        <v>4</v>
      </c>
      <c r="AI25" s="2">
        <v>4</v>
      </c>
      <c r="AJ25" s="2">
        <v>23</v>
      </c>
      <c r="AK25" s="2">
        <v>21</v>
      </c>
      <c r="AL25" s="2">
        <v>37</v>
      </c>
      <c r="AM25" s="2">
        <v>37</v>
      </c>
      <c r="AN25" s="2">
        <v>16</v>
      </c>
      <c r="AO25" s="2">
        <v>12</v>
      </c>
      <c r="AP25" s="2">
        <v>20</v>
      </c>
      <c r="AQ25" s="2">
        <v>20</v>
      </c>
      <c r="AR25" s="2">
        <v>15</v>
      </c>
      <c r="AS25" s="2">
        <v>15</v>
      </c>
      <c r="AT25" s="2">
        <v>12.03</v>
      </c>
      <c r="AU25" s="2">
        <v>12.06</v>
      </c>
      <c r="AV25" s="2">
        <v>13.39</v>
      </c>
      <c r="AW25" s="2">
        <v>12.78</v>
      </c>
      <c r="AX25" s="2">
        <v>-0.61000000000000121</v>
      </c>
      <c r="AY25" s="2">
        <v>9.84</v>
      </c>
      <c r="AZ25" s="2">
        <v>9.1300000000000008</v>
      </c>
      <c r="BA25">
        <v>1.3600000000000012</v>
      </c>
      <c r="BB25">
        <v>0.71999999999999886</v>
      </c>
      <c r="BC25" s="2">
        <v>-0.64000000000000234</v>
      </c>
      <c r="BD25" s="2">
        <v>40</v>
      </c>
      <c r="BE25" s="2">
        <v>55</v>
      </c>
      <c r="BF25" s="2">
        <v>7</v>
      </c>
      <c r="BG25" s="2">
        <v>15</v>
      </c>
      <c r="BH25" s="2">
        <v>5</v>
      </c>
      <c r="BI25" s="2">
        <v>5</v>
      </c>
      <c r="BJ25" s="2">
        <v>11</v>
      </c>
      <c r="BK25" s="2">
        <v>13</v>
      </c>
      <c r="BL25" s="2">
        <v>2</v>
      </c>
      <c r="BM25" s="2">
        <v>5</v>
      </c>
      <c r="BN25" s="2">
        <v>7</v>
      </c>
      <c r="BO25" s="2">
        <v>0</v>
      </c>
      <c r="BP25" s="2">
        <v>0</v>
      </c>
      <c r="BQ25" s="2">
        <v>5</v>
      </c>
      <c r="BR25" s="2">
        <v>7</v>
      </c>
      <c r="BS25" s="2">
        <v>3</v>
      </c>
      <c r="BT25" s="2">
        <v>3</v>
      </c>
      <c r="BU25" s="2">
        <v>4</v>
      </c>
      <c r="BV25" s="2">
        <v>5</v>
      </c>
      <c r="BW25" s="2">
        <v>6</v>
      </c>
      <c r="BX25" s="2">
        <v>8</v>
      </c>
      <c r="BY25" s="2">
        <v>1</v>
      </c>
      <c r="BZ25" s="2">
        <v>3</v>
      </c>
      <c r="CA25" s="2">
        <v>5</v>
      </c>
      <c r="CB25" s="2">
        <v>5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2">
        <v>170</v>
      </c>
      <c r="CP25" s="2">
        <v>112</v>
      </c>
      <c r="CQ25" s="2">
        <v>189</v>
      </c>
      <c r="CR25" s="2">
        <v>169</v>
      </c>
      <c r="CS25" s="2">
        <v>-20</v>
      </c>
      <c r="CT25" s="5">
        <v>1529.84</v>
      </c>
      <c r="CU25" s="5">
        <v>1363.46</v>
      </c>
      <c r="CV25" s="5">
        <v>1495.31</v>
      </c>
      <c r="CW25" s="5">
        <v>1211.7</v>
      </c>
      <c r="CX25" s="5">
        <v>-283.6099999999999</v>
      </c>
      <c r="CY25" s="5">
        <v>1320.92</v>
      </c>
      <c r="CZ25" s="5">
        <v>1132.69</v>
      </c>
      <c r="DA25" s="2">
        <v>3</v>
      </c>
      <c r="DB25" s="2">
        <v>3</v>
      </c>
      <c r="DC25" s="13">
        <v>1444.28</v>
      </c>
      <c r="DD25" s="11">
        <v>1377.2692307692307</v>
      </c>
      <c r="DE25" s="2">
        <v>417</v>
      </c>
      <c r="DF25" s="2">
        <v>403.42</v>
      </c>
      <c r="DG25" s="2">
        <v>13</v>
      </c>
      <c r="DH25" s="3"/>
      <c r="DI25" s="2">
        <v>1</v>
      </c>
      <c r="DJ25" s="3"/>
      <c r="DK25" s="2">
        <v>1</v>
      </c>
      <c r="DL25" s="3"/>
      <c r="DM25" s="2">
        <v>1</v>
      </c>
      <c r="DN25" s="3"/>
      <c r="DO25" s="2">
        <v>0</v>
      </c>
      <c r="DP25" s="3"/>
      <c r="DQ25" s="3"/>
      <c r="DR25" s="2">
        <v>26</v>
      </c>
      <c r="DS25" s="3"/>
    </row>
    <row r="26" spans="1:123" ht="16" customHeight="1" x14ac:dyDescent="0.2">
      <c r="A26" s="2">
        <v>41</v>
      </c>
      <c r="B26" s="2">
        <v>3</v>
      </c>
      <c r="C26" s="2">
        <v>3</v>
      </c>
      <c r="D26" s="2">
        <v>26</v>
      </c>
      <c r="E26" s="2">
        <v>27</v>
      </c>
      <c r="F26" s="2">
        <v>4</v>
      </c>
      <c r="G26" s="2">
        <v>3</v>
      </c>
      <c r="H26" s="2">
        <v>20</v>
      </c>
      <c r="I26" s="2">
        <v>20</v>
      </c>
      <c r="J26" s="2">
        <v>0</v>
      </c>
      <c r="K26" s="2">
        <v>14</v>
      </c>
      <c r="L26" s="2">
        <v>9</v>
      </c>
      <c r="M26" s="2">
        <v>84</v>
      </c>
      <c r="N26" s="2">
        <v>66</v>
      </c>
      <c r="O26" s="2">
        <v>-18</v>
      </c>
      <c r="P26" s="2">
        <v>26</v>
      </c>
      <c r="Q26" s="2">
        <v>-14</v>
      </c>
      <c r="R26" s="2">
        <v>6</v>
      </c>
      <c r="S26" s="2">
        <v>6</v>
      </c>
      <c r="T26" s="2">
        <v>0</v>
      </c>
      <c r="U26" s="2">
        <v>52</v>
      </c>
      <c r="V26" s="2">
        <v>-4</v>
      </c>
      <c r="W26" s="5">
        <f t="shared" si="1"/>
        <v>52</v>
      </c>
      <c r="X26" s="5">
        <f>(V26/U26)*100</f>
        <v>-7.6923076923076925</v>
      </c>
      <c r="Y26" s="2">
        <v>0</v>
      </c>
      <c r="Z26" s="2">
        <v>0</v>
      </c>
      <c r="AA26" s="2"/>
      <c r="AB26" s="2">
        <v>36</v>
      </c>
      <c r="AC26" s="2">
        <v>17</v>
      </c>
      <c r="AD26" s="2">
        <v>20</v>
      </c>
      <c r="AE26" s="2">
        <v>13</v>
      </c>
      <c r="AF26" s="2">
        <v>13</v>
      </c>
      <c r="AG26" s="2">
        <v>1</v>
      </c>
      <c r="AH26" s="2">
        <v>3</v>
      </c>
      <c r="AI26" s="2">
        <v>3</v>
      </c>
      <c r="AJ26" s="2">
        <v>21</v>
      </c>
      <c r="AK26" s="2">
        <v>20</v>
      </c>
      <c r="AL26" s="2">
        <v>26</v>
      </c>
      <c r="AM26" s="2">
        <v>24</v>
      </c>
      <c r="AN26" s="2">
        <v>13</v>
      </c>
      <c r="AO26" s="2">
        <v>19</v>
      </c>
      <c r="AP26" s="2">
        <v>20</v>
      </c>
      <c r="AQ26" s="2">
        <v>18</v>
      </c>
      <c r="AR26" s="2">
        <v>15</v>
      </c>
      <c r="AS26" s="2">
        <v>16</v>
      </c>
      <c r="AT26" s="2">
        <v>13.91</v>
      </c>
      <c r="AU26" s="2">
        <v>12.95</v>
      </c>
      <c r="AV26" s="2">
        <v>12.79</v>
      </c>
      <c r="AW26" s="2">
        <v>13.02</v>
      </c>
      <c r="AX26" s="2">
        <v>0.23000000000000043</v>
      </c>
      <c r="AY26" s="2">
        <v>8.0299999999999994</v>
      </c>
      <c r="AZ26" s="2">
        <v>8.3699999999999992</v>
      </c>
      <c r="BA26">
        <v>-1.120000000000001</v>
      </c>
      <c r="BB26">
        <v>7.0000000000000284E-2</v>
      </c>
      <c r="BC26" s="2">
        <v>1.1900000000000013</v>
      </c>
      <c r="BD26" s="2">
        <v>37</v>
      </c>
      <c r="BE26" s="2">
        <v>37</v>
      </c>
      <c r="BF26" s="2">
        <v>10</v>
      </c>
      <c r="BG26" s="2">
        <v>6</v>
      </c>
      <c r="BH26" s="2">
        <v>2</v>
      </c>
      <c r="BI26" s="2">
        <v>2</v>
      </c>
      <c r="BJ26" s="2">
        <v>12</v>
      </c>
      <c r="BK26" s="2">
        <v>16</v>
      </c>
      <c r="BL26" s="2">
        <v>4</v>
      </c>
      <c r="BM26" s="2">
        <v>8</v>
      </c>
      <c r="BN26" s="2">
        <v>8</v>
      </c>
      <c r="BO26" s="2">
        <v>0</v>
      </c>
      <c r="BP26" s="2">
        <v>3</v>
      </c>
      <c r="BQ26" s="2">
        <v>2</v>
      </c>
      <c r="BR26" s="2">
        <v>1</v>
      </c>
      <c r="BS26" s="2">
        <v>0</v>
      </c>
      <c r="BT26" s="2">
        <v>0</v>
      </c>
      <c r="BU26" s="2">
        <v>3</v>
      </c>
      <c r="BV26" s="2">
        <v>1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2">
        <v>166.2</v>
      </c>
      <c r="CP26" s="2">
        <v>60</v>
      </c>
      <c r="CQ26" s="2">
        <v>205</v>
      </c>
      <c r="CR26" s="2">
        <v>62</v>
      </c>
      <c r="CS26" s="2">
        <v>-143</v>
      </c>
      <c r="CT26" s="5">
        <v>1688.92</v>
      </c>
      <c r="CU26" s="10"/>
      <c r="CV26" s="5">
        <v>1222.33</v>
      </c>
      <c r="CW26" s="10"/>
      <c r="CX26" s="10"/>
      <c r="CY26" s="5">
        <v>1115.31</v>
      </c>
      <c r="CZ26" s="10"/>
      <c r="DA26" s="2">
        <v>0</v>
      </c>
      <c r="DB26" s="10"/>
      <c r="DC26" s="11">
        <v>1202.2</v>
      </c>
      <c r="DD26" s="14"/>
      <c r="DE26" s="2">
        <v>428.18</v>
      </c>
      <c r="DF26" s="2">
        <v>430.1395</v>
      </c>
      <c r="DG26" s="2">
        <v>15</v>
      </c>
      <c r="DH26" s="2">
        <v>11</v>
      </c>
      <c r="DI26" s="2">
        <v>1</v>
      </c>
      <c r="DJ26" s="2">
        <v>4</v>
      </c>
      <c r="DK26" s="2">
        <v>0</v>
      </c>
      <c r="DL26" s="2">
        <v>1</v>
      </c>
      <c r="DM26" s="2">
        <v>0</v>
      </c>
      <c r="DN26" s="2">
        <v>0</v>
      </c>
      <c r="DO26" s="2">
        <v>0</v>
      </c>
      <c r="DP26" s="2">
        <v>0</v>
      </c>
      <c r="DQ26" s="2"/>
      <c r="DR26" s="2">
        <v>27</v>
      </c>
      <c r="DS26" s="2">
        <v>12</v>
      </c>
    </row>
    <row r="27" spans="1:123" ht="16" customHeight="1" x14ac:dyDescent="0.2">
      <c r="A27" s="2">
        <v>44</v>
      </c>
      <c r="B27" s="2">
        <v>3</v>
      </c>
      <c r="C27" s="2">
        <v>3</v>
      </c>
      <c r="D27" s="2">
        <v>22</v>
      </c>
      <c r="E27" s="2">
        <v>22</v>
      </c>
      <c r="F27" s="2">
        <v>5</v>
      </c>
      <c r="G27" s="2">
        <v>4</v>
      </c>
      <c r="H27" s="2">
        <v>1</v>
      </c>
      <c r="I27" s="2">
        <v>3</v>
      </c>
      <c r="J27" s="2">
        <v>2</v>
      </c>
      <c r="K27" s="2">
        <v>9</v>
      </c>
      <c r="L27" s="2">
        <v>5</v>
      </c>
      <c r="M27" s="2">
        <v>95</v>
      </c>
      <c r="N27" s="2">
        <v>95</v>
      </c>
      <c r="O27" s="2">
        <v>0</v>
      </c>
      <c r="P27" s="2">
        <v>10</v>
      </c>
      <c r="Q27" s="2">
        <v>3</v>
      </c>
      <c r="R27" s="2">
        <v>17</v>
      </c>
      <c r="S27" s="2">
        <v>26</v>
      </c>
      <c r="T27" s="2">
        <v>9</v>
      </c>
      <c r="U27" s="2">
        <v>64</v>
      </c>
      <c r="V27" s="2">
        <v>-8</v>
      </c>
      <c r="W27" s="5"/>
      <c r="X27" s="5"/>
      <c r="Y27" s="2">
        <v>4</v>
      </c>
      <c r="Z27" s="2">
        <v>0</v>
      </c>
      <c r="AA27" s="2"/>
      <c r="AB27" s="2">
        <v>41</v>
      </c>
      <c r="AC27" s="2">
        <v>30</v>
      </c>
      <c r="AD27" s="2">
        <v>26</v>
      </c>
      <c r="AE27" s="2">
        <v>29</v>
      </c>
      <c r="AF27" s="2">
        <v>12</v>
      </c>
      <c r="AG27" s="2">
        <v>0</v>
      </c>
      <c r="AH27" s="2">
        <v>3</v>
      </c>
      <c r="AI27" s="2">
        <v>1</v>
      </c>
      <c r="AJ27" s="2">
        <v>32</v>
      </c>
      <c r="AK27" s="2">
        <v>28</v>
      </c>
      <c r="AL27" s="2">
        <v>31</v>
      </c>
      <c r="AM27" s="2">
        <v>35</v>
      </c>
      <c r="AN27" s="2">
        <v>19</v>
      </c>
      <c r="AO27" s="2">
        <v>8</v>
      </c>
      <c r="AP27" s="2">
        <v>9</v>
      </c>
      <c r="AQ27" s="2">
        <v>8</v>
      </c>
      <c r="AR27" s="2">
        <v>11</v>
      </c>
      <c r="AS27" s="2">
        <v>8</v>
      </c>
      <c r="AT27" s="2">
        <v>20.93</v>
      </c>
      <c r="AU27" s="3"/>
      <c r="AV27" s="2">
        <v>25.38</v>
      </c>
      <c r="AW27" s="3"/>
      <c r="AX27" s="2"/>
      <c r="AY27" s="2">
        <v>21.04</v>
      </c>
      <c r="AZ27" s="3"/>
      <c r="BA27">
        <v>4.4499999999999993</v>
      </c>
      <c r="BB27" s="1"/>
      <c r="BC27" s="2"/>
      <c r="BD27" s="2">
        <v>57</v>
      </c>
      <c r="BE27" s="2">
        <v>43</v>
      </c>
      <c r="BF27" s="2">
        <v>29</v>
      </c>
      <c r="BG27" s="2">
        <v>26</v>
      </c>
      <c r="BH27" s="2">
        <v>12</v>
      </c>
      <c r="BI27" s="2">
        <v>9</v>
      </c>
      <c r="BJ27" s="2">
        <v>2</v>
      </c>
      <c r="BK27" s="2">
        <v>1</v>
      </c>
      <c r="BL27" s="2">
        <v>-1</v>
      </c>
      <c r="BM27" s="2">
        <v>0</v>
      </c>
      <c r="BN27" s="2">
        <v>0</v>
      </c>
      <c r="BO27" s="2">
        <v>5</v>
      </c>
      <c r="BP27" s="2">
        <v>1</v>
      </c>
      <c r="BQ27" s="2">
        <v>3</v>
      </c>
      <c r="BR27" s="2">
        <v>1</v>
      </c>
      <c r="BS27" s="2">
        <v>3</v>
      </c>
      <c r="BT27" s="2">
        <v>3</v>
      </c>
      <c r="BU27" s="2">
        <v>3</v>
      </c>
      <c r="BV27" s="2">
        <v>2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1"/>
      <c r="CD27" s="2">
        <v>16</v>
      </c>
      <c r="CE27" s="2"/>
      <c r="CF27" s="1"/>
      <c r="CG27" s="3"/>
      <c r="CH27" s="1"/>
      <c r="CI27" s="2">
        <v>18</v>
      </c>
      <c r="CJ27" s="1"/>
      <c r="CK27" s="2">
        <v>1100</v>
      </c>
      <c r="CL27" s="1"/>
      <c r="CM27" s="2"/>
      <c r="CN27" s="2"/>
      <c r="CO27" s="2">
        <v>283</v>
      </c>
      <c r="CP27" s="2">
        <v>444</v>
      </c>
      <c r="CQ27" s="2">
        <v>532</v>
      </c>
      <c r="CR27" s="2">
        <v>315</v>
      </c>
      <c r="CS27" s="2">
        <v>-217</v>
      </c>
      <c r="CT27" s="7"/>
      <c r="CU27" s="3"/>
      <c r="CV27" s="7"/>
      <c r="CW27" s="3"/>
      <c r="CX27" s="3"/>
      <c r="CY27" s="8"/>
      <c r="CZ27" s="3"/>
      <c r="DA27" s="7"/>
      <c r="DB27" s="3"/>
      <c r="DC27" s="11">
        <v>2534</v>
      </c>
      <c r="DD27" s="14"/>
      <c r="DE27" s="6"/>
      <c r="DF27" s="3"/>
      <c r="DG27" s="2">
        <v>8</v>
      </c>
      <c r="DH27" s="2">
        <v>6</v>
      </c>
      <c r="DI27" s="2">
        <v>6</v>
      </c>
      <c r="DJ27" s="2">
        <v>4</v>
      </c>
      <c r="DK27" s="2">
        <v>1</v>
      </c>
      <c r="DL27" s="2">
        <v>5</v>
      </c>
      <c r="DM27" s="2">
        <v>1</v>
      </c>
      <c r="DN27" s="2">
        <v>1</v>
      </c>
      <c r="DO27" s="2">
        <v>0</v>
      </c>
      <c r="DP27" s="2">
        <v>0</v>
      </c>
      <c r="DQ27" s="2"/>
      <c r="DR27" s="3"/>
      <c r="DS27" s="1"/>
    </row>
    <row r="28" spans="1:123" ht="16" customHeight="1" x14ac:dyDescent="0.2">
      <c r="A28" s="2">
        <v>45</v>
      </c>
      <c r="B28" s="2">
        <v>2</v>
      </c>
      <c r="C28" s="2">
        <v>2</v>
      </c>
      <c r="D28" s="2">
        <v>24</v>
      </c>
      <c r="E28" s="2">
        <v>28</v>
      </c>
      <c r="F28" s="2">
        <v>4</v>
      </c>
      <c r="G28" s="2">
        <v>5</v>
      </c>
      <c r="H28" s="2">
        <v>19</v>
      </c>
      <c r="I28" s="2">
        <v>9</v>
      </c>
      <c r="J28" s="2">
        <v>-10</v>
      </c>
      <c r="K28" s="2">
        <v>25</v>
      </c>
      <c r="L28" s="2">
        <v>22</v>
      </c>
      <c r="M28" s="2">
        <v>73</v>
      </c>
      <c r="N28" s="2">
        <v>65</v>
      </c>
      <c r="O28" s="2">
        <v>-8</v>
      </c>
      <c r="P28" s="2">
        <v>28</v>
      </c>
      <c r="Q28" s="2">
        <v>-5</v>
      </c>
      <c r="R28" s="2">
        <v>14</v>
      </c>
      <c r="S28" s="2">
        <v>9</v>
      </c>
      <c r="T28" s="2">
        <v>-5</v>
      </c>
      <c r="U28" s="2">
        <v>29</v>
      </c>
      <c r="V28" s="2">
        <v>-5</v>
      </c>
      <c r="W28" s="5">
        <f t="shared" si="1"/>
        <v>29</v>
      </c>
      <c r="X28" s="5">
        <f>(V28/U28)*100</f>
        <v>-17.241379310344829</v>
      </c>
      <c r="Y28" s="2">
        <v>2</v>
      </c>
      <c r="Z28" s="2">
        <v>9</v>
      </c>
      <c r="AA28" s="2"/>
      <c r="AB28" s="2">
        <v>58</v>
      </c>
      <c r="AC28" s="2">
        <v>41</v>
      </c>
      <c r="AD28" s="2">
        <v>26</v>
      </c>
      <c r="AE28" s="2">
        <v>18</v>
      </c>
      <c r="AF28" s="2">
        <v>27</v>
      </c>
      <c r="AG28" s="2">
        <v>20</v>
      </c>
      <c r="AH28" s="2">
        <v>5</v>
      </c>
      <c r="AI28" s="2">
        <v>3</v>
      </c>
      <c r="AJ28" s="2">
        <v>25</v>
      </c>
      <c r="AK28" s="2">
        <v>30</v>
      </c>
      <c r="AL28" s="2">
        <v>21</v>
      </c>
      <c r="AM28" s="2">
        <v>27</v>
      </c>
      <c r="AN28" s="2">
        <v>13</v>
      </c>
      <c r="AO28" s="2">
        <v>18</v>
      </c>
      <c r="AP28" s="2">
        <v>19</v>
      </c>
      <c r="AQ28" s="2">
        <v>18</v>
      </c>
      <c r="AR28" s="2">
        <v>18</v>
      </c>
      <c r="AS28" s="2">
        <v>19</v>
      </c>
      <c r="AT28" s="2">
        <v>12.38</v>
      </c>
      <c r="AU28" s="2">
        <v>11.85</v>
      </c>
      <c r="AV28" s="2">
        <v>14.64</v>
      </c>
      <c r="AW28" s="2">
        <v>12.13</v>
      </c>
      <c r="AX28" s="2">
        <v>-2.5099999999999998</v>
      </c>
      <c r="AY28" s="2">
        <v>7.34</v>
      </c>
      <c r="AZ28" s="2">
        <v>7.15</v>
      </c>
      <c r="BA28">
        <v>2.2599999999999998</v>
      </c>
      <c r="BB28">
        <v>0.28000000000000114</v>
      </c>
      <c r="BC28" s="2">
        <v>-1.9799999999999986</v>
      </c>
      <c r="BD28" s="2">
        <v>43</v>
      </c>
      <c r="BE28" s="2">
        <v>28</v>
      </c>
      <c r="BF28" s="2">
        <v>6</v>
      </c>
      <c r="BG28" s="2">
        <v>3</v>
      </c>
      <c r="BH28" s="2">
        <v>5</v>
      </c>
      <c r="BI28" s="2">
        <v>2</v>
      </c>
      <c r="BJ28" s="2">
        <v>10</v>
      </c>
      <c r="BK28" s="2">
        <v>5</v>
      </c>
      <c r="BL28" s="2">
        <v>-5</v>
      </c>
      <c r="BM28" s="2">
        <v>0</v>
      </c>
      <c r="BN28" s="2">
        <v>0</v>
      </c>
      <c r="BO28" s="2">
        <v>2</v>
      </c>
      <c r="BP28" s="2">
        <v>1</v>
      </c>
      <c r="BQ28" s="2">
        <v>10</v>
      </c>
      <c r="BR28" s="2">
        <v>7</v>
      </c>
      <c r="BS28" s="2">
        <v>1</v>
      </c>
      <c r="BT28" s="2">
        <v>3</v>
      </c>
      <c r="BU28" s="2">
        <v>9</v>
      </c>
      <c r="BV28" s="2">
        <v>7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1"/>
      <c r="CD28" s="2">
        <v>22</v>
      </c>
      <c r="CE28" s="2"/>
      <c r="CF28" s="1"/>
      <c r="CG28" s="2">
        <v>59</v>
      </c>
      <c r="CH28" s="1"/>
      <c r="CI28" s="2">
        <v>20</v>
      </c>
      <c r="CJ28" s="1"/>
      <c r="CK28" s="2">
        <v>1420</v>
      </c>
      <c r="CL28" s="1"/>
      <c r="CM28" s="2"/>
      <c r="CN28" s="2"/>
      <c r="CO28" s="2">
        <v>89.14</v>
      </c>
      <c r="CP28" s="2">
        <v>85.2</v>
      </c>
      <c r="CQ28" s="2">
        <v>95.4</v>
      </c>
      <c r="CR28" s="2">
        <v>90.2</v>
      </c>
      <c r="CS28" s="2">
        <v>-5.2000000000000028</v>
      </c>
      <c r="CT28" s="5">
        <v>1088.42</v>
      </c>
      <c r="CU28" s="5">
        <v>977.04</v>
      </c>
      <c r="CV28" s="5">
        <v>981.62</v>
      </c>
      <c r="CW28" s="5">
        <v>1024.67</v>
      </c>
      <c r="CX28" s="5">
        <v>43.050000000000068</v>
      </c>
      <c r="CY28" s="5">
        <v>933.38</v>
      </c>
      <c r="CZ28" s="5">
        <v>827.08</v>
      </c>
      <c r="DA28" s="2">
        <v>0</v>
      </c>
      <c r="DB28" s="2">
        <v>0</v>
      </c>
      <c r="DC28" s="11">
        <v>1287.96</v>
      </c>
      <c r="DD28" s="11">
        <v>1037.28</v>
      </c>
      <c r="DE28" s="2">
        <v>412.84</v>
      </c>
      <c r="DF28" s="2">
        <v>427.32</v>
      </c>
      <c r="DG28" s="2">
        <v>15</v>
      </c>
      <c r="DH28" s="2">
        <v>16</v>
      </c>
      <c r="DI28" s="2">
        <v>1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/>
      <c r="DR28" s="3"/>
      <c r="DS28" s="1"/>
    </row>
    <row r="29" spans="1:123" ht="16" customHeight="1" x14ac:dyDescent="0.2">
      <c r="A29" s="2">
        <v>46</v>
      </c>
      <c r="B29" s="2">
        <v>2</v>
      </c>
      <c r="C29" s="2">
        <v>3</v>
      </c>
      <c r="D29" s="2">
        <v>23</v>
      </c>
      <c r="E29" s="2">
        <v>26</v>
      </c>
      <c r="F29" s="2">
        <v>3</v>
      </c>
      <c r="G29" s="2">
        <v>4</v>
      </c>
      <c r="H29" s="2">
        <v>11</v>
      </c>
      <c r="I29" s="2">
        <v>4</v>
      </c>
      <c r="J29" s="2">
        <v>-7</v>
      </c>
      <c r="K29" s="2">
        <v>8</v>
      </c>
      <c r="L29" s="2">
        <v>8</v>
      </c>
      <c r="M29" s="2">
        <v>62</v>
      </c>
      <c r="N29" s="2">
        <v>35</v>
      </c>
      <c r="O29" s="2">
        <v>-27</v>
      </c>
      <c r="P29" s="2">
        <v>14</v>
      </c>
      <c r="Q29" s="2">
        <v>-11</v>
      </c>
      <c r="R29" s="2">
        <v>16</v>
      </c>
      <c r="S29" s="2">
        <v>7</v>
      </c>
      <c r="T29" s="2">
        <v>-9</v>
      </c>
      <c r="U29" s="2">
        <v>24</v>
      </c>
      <c r="V29" s="2">
        <v>-7</v>
      </c>
      <c r="W29" s="5">
        <f t="shared" si="1"/>
        <v>24</v>
      </c>
      <c r="X29" s="5">
        <f>(V29/U29)*100</f>
        <v>-29.166666666666668</v>
      </c>
      <c r="Y29" s="2">
        <v>8</v>
      </c>
      <c r="Z29" s="2">
        <v>8</v>
      </c>
      <c r="AA29" s="2"/>
      <c r="AB29" s="2">
        <v>14</v>
      </c>
      <c r="AC29" s="2">
        <v>12</v>
      </c>
      <c r="AD29" s="2">
        <v>11</v>
      </c>
      <c r="AE29" s="2">
        <v>7</v>
      </c>
      <c r="AF29" s="2">
        <v>1</v>
      </c>
      <c r="AG29" s="2">
        <v>3</v>
      </c>
      <c r="AH29" s="2">
        <v>2</v>
      </c>
      <c r="AI29" s="2">
        <v>2</v>
      </c>
      <c r="AJ29" s="2">
        <v>29</v>
      </c>
      <c r="AK29" s="2">
        <v>33</v>
      </c>
      <c r="AL29" s="2">
        <v>38</v>
      </c>
      <c r="AM29" s="2">
        <v>40</v>
      </c>
      <c r="AN29" s="2">
        <v>16</v>
      </c>
      <c r="AO29" s="2">
        <v>16</v>
      </c>
      <c r="AP29" s="2">
        <v>18</v>
      </c>
      <c r="AQ29" s="2">
        <v>20</v>
      </c>
      <c r="AR29" s="2">
        <v>13</v>
      </c>
      <c r="AS29" s="2">
        <v>18</v>
      </c>
      <c r="AT29" s="2">
        <v>20.68</v>
      </c>
      <c r="AU29" s="2">
        <v>15.14</v>
      </c>
      <c r="AV29" s="2">
        <v>21.9</v>
      </c>
      <c r="AW29" s="2">
        <v>15.2</v>
      </c>
      <c r="AX29" s="2">
        <v>-6.6999999999999993</v>
      </c>
      <c r="AY29" s="2">
        <v>15.07</v>
      </c>
      <c r="AZ29" s="2">
        <v>11.6</v>
      </c>
      <c r="BA29">
        <v>1.2199999999999989</v>
      </c>
      <c r="BB29">
        <v>5.9999999999998721E-2</v>
      </c>
      <c r="BC29" s="2">
        <v>-1.1600000000000001</v>
      </c>
      <c r="BD29" s="2">
        <v>28</v>
      </c>
      <c r="BE29" s="2">
        <v>14</v>
      </c>
      <c r="BF29" s="2">
        <v>17</v>
      </c>
      <c r="BG29" s="2">
        <v>9</v>
      </c>
      <c r="BH29" s="2">
        <v>3</v>
      </c>
      <c r="BI29" s="2">
        <v>0</v>
      </c>
      <c r="BJ29" s="2">
        <v>4</v>
      </c>
      <c r="BK29" s="2">
        <v>2</v>
      </c>
      <c r="BL29" s="2">
        <v>-2</v>
      </c>
      <c r="BM29" s="2">
        <v>0</v>
      </c>
      <c r="BN29" s="2">
        <v>0</v>
      </c>
      <c r="BO29" s="2">
        <v>0</v>
      </c>
      <c r="BP29" s="2">
        <v>0</v>
      </c>
      <c r="BQ29" s="2">
        <v>1</v>
      </c>
      <c r="BR29" s="2">
        <v>1</v>
      </c>
      <c r="BS29" s="2">
        <v>0</v>
      </c>
      <c r="BT29" s="2">
        <v>0</v>
      </c>
      <c r="BU29" s="2">
        <v>3</v>
      </c>
      <c r="BV29" s="2">
        <v>2</v>
      </c>
      <c r="BW29" s="2">
        <v>5</v>
      </c>
      <c r="BX29" s="2">
        <v>3</v>
      </c>
      <c r="BY29" s="2">
        <v>0</v>
      </c>
      <c r="BZ29" s="2">
        <v>0</v>
      </c>
      <c r="CA29" s="2">
        <v>5</v>
      </c>
      <c r="CB29" s="2">
        <v>3</v>
      </c>
      <c r="CC29" s="2">
        <v>24</v>
      </c>
      <c r="CD29" s="2">
        <v>16</v>
      </c>
      <c r="CE29" s="2">
        <v>-8</v>
      </c>
      <c r="CF29" s="1"/>
      <c r="CG29" s="2">
        <v>48</v>
      </c>
      <c r="CH29" s="2">
        <v>11</v>
      </c>
      <c r="CI29" s="2">
        <v>7</v>
      </c>
      <c r="CJ29" s="2">
        <v>970</v>
      </c>
      <c r="CK29" s="3"/>
      <c r="CL29" s="2"/>
      <c r="CM29" s="3"/>
      <c r="CN29" s="3"/>
      <c r="CO29" s="2">
        <v>89.29</v>
      </c>
      <c r="CP29" s="2">
        <v>85.9</v>
      </c>
      <c r="CQ29" s="2">
        <v>93.6</v>
      </c>
      <c r="CR29" s="2">
        <v>85.4</v>
      </c>
      <c r="CS29" s="2">
        <v>-8.1999999999999886</v>
      </c>
      <c r="CT29" s="5">
        <v>1078.6400000000001</v>
      </c>
      <c r="CU29" s="5">
        <v>1051.8800000000001</v>
      </c>
      <c r="CV29" s="5">
        <v>858.58</v>
      </c>
      <c r="CW29" s="5">
        <v>942.83</v>
      </c>
      <c r="CX29" s="5">
        <v>84.25</v>
      </c>
      <c r="CY29" s="5">
        <v>965.77</v>
      </c>
      <c r="CZ29" s="5">
        <v>932.39</v>
      </c>
      <c r="DA29" s="2">
        <v>0</v>
      </c>
      <c r="DB29" s="2">
        <v>0</v>
      </c>
      <c r="DC29" s="11">
        <v>1128.8800000000001</v>
      </c>
      <c r="DD29" s="11">
        <v>1208.2307692307693</v>
      </c>
      <c r="DE29" s="2">
        <v>439.36</v>
      </c>
      <c r="DF29" s="2">
        <v>440.88</v>
      </c>
      <c r="DG29" s="2">
        <v>14</v>
      </c>
      <c r="DH29" s="2">
        <v>14</v>
      </c>
      <c r="DI29" s="2">
        <v>1</v>
      </c>
      <c r="DJ29" s="2">
        <v>0</v>
      </c>
      <c r="DK29" s="2">
        <v>1</v>
      </c>
      <c r="DL29" s="2">
        <v>1</v>
      </c>
      <c r="DM29" s="2">
        <v>0</v>
      </c>
      <c r="DN29" s="2">
        <v>1</v>
      </c>
      <c r="DO29" s="2">
        <v>0</v>
      </c>
      <c r="DP29" s="2">
        <v>0</v>
      </c>
      <c r="DQ29" s="2"/>
      <c r="DR29" s="3"/>
      <c r="DS29" s="1"/>
    </row>
    <row r="30" spans="1:123" ht="16" customHeight="1" x14ac:dyDescent="0.2">
      <c r="A30" s="2">
        <v>48</v>
      </c>
      <c r="B30" s="2">
        <v>3</v>
      </c>
      <c r="C30" s="2">
        <v>3</v>
      </c>
      <c r="D30" s="2">
        <v>25</v>
      </c>
      <c r="E30" s="2">
        <v>27</v>
      </c>
      <c r="F30" s="2">
        <v>5</v>
      </c>
      <c r="G30" s="2">
        <v>5</v>
      </c>
      <c r="H30" s="2">
        <v>9</v>
      </c>
      <c r="I30" s="2">
        <v>8</v>
      </c>
      <c r="J30" s="2">
        <v>-1</v>
      </c>
      <c r="K30" s="2">
        <v>8</v>
      </c>
      <c r="L30" s="2">
        <v>17</v>
      </c>
      <c r="M30" s="2">
        <v>46</v>
      </c>
      <c r="N30" s="2">
        <v>48</v>
      </c>
      <c r="O30" s="2">
        <v>2</v>
      </c>
      <c r="P30" s="2">
        <v>8</v>
      </c>
      <c r="Q30" s="2">
        <v>1</v>
      </c>
      <c r="R30" s="2">
        <v>4</v>
      </c>
      <c r="S30" s="2">
        <v>7</v>
      </c>
      <c r="T30" s="2">
        <v>3</v>
      </c>
      <c r="U30" s="2">
        <v>34</v>
      </c>
      <c r="V30" s="2">
        <v>-2</v>
      </c>
      <c r="W30" s="5">
        <f t="shared" si="1"/>
        <v>34</v>
      </c>
      <c r="X30" s="5">
        <f>(V30/U30)*100</f>
        <v>-5.8823529411764701</v>
      </c>
      <c r="Y30" s="2">
        <v>0</v>
      </c>
      <c r="Z30" s="2">
        <v>0</v>
      </c>
      <c r="AA30" s="2"/>
      <c r="AB30" s="2">
        <v>29</v>
      </c>
      <c r="AC30" s="2">
        <v>33</v>
      </c>
      <c r="AD30" s="2">
        <v>16</v>
      </c>
      <c r="AE30" s="2">
        <v>18</v>
      </c>
      <c r="AF30" s="2">
        <v>10</v>
      </c>
      <c r="AG30" s="2">
        <v>12</v>
      </c>
      <c r="AH30" s="2">
        <v>3</v>
      </c>
      <c r="AI30" s="2">
        <v>3</v>
      </c>
      <c r="AJ30" s="2">
        <v>31</v>
      </c>
      <c r="AK30" s="2">
        <v>28</v>
      </c>
      <c r="AL30" s="2">
        <v>34</v>
      </c>
      <c r="AM30" s="2">
        <v>31</v>
      </c>
      <c r="AN30" s="2">
        <v>18</v>
      </c>
      <c r="AO30" s="2">
        <v>18</v>
      </c>
      <c r="AP30" s="2">
        <v>18</v>
      </c>
      <c r="AQ30" s="2">
        <v>18</v>
      </c>
      <c r="AR30" s="2">
        <v>17</v>
      </c>
      <c r="AS30" s="2">
        <v>15</v>
      </c>
      <c r="AT30" s="2">
        <v>12.49</v>
      </c>
      <c r="AU30" s="2">
        <v>11.9</v>
      </c>
      <c r="AV30" s="2">
        <v>13.1</v>
      </c>
      <c r="AW30" s="2">
        <v>12.2</v>
      </c>
      <c r="AX30" s="2">
        <v>-0.90000000000000036</v>
      </c>
      <c r="AY30" s="2">
        <v>10.220000000000001</v>
      </c>
      <c r="AZ30" s="2">
        <v>10.3</v>
      </c>
      <c r="BA30">
        <v>0.60999999999999943</v>
      </c>
      <c r="BB30">
        <v>0.29999999999999893</v>
      </c>
      <c r="BC30" s="2">
        <v>-0.3100000000000005</v>
      </c>
      <c r="BD30" s="2">
        <v>28</v>
      </c>
      <c r="BE30" s="2">
        <v>20</v>
      </c>
      <c r="BF30" s="2">
        <v>10</v>
      </c>
      <c r="BG30" s="2">
        <v>8</v>
      </c>
      <c r="BH30" s="2">
        <v>2</v>
      </c>
      <c r="BI30" s="2">
        <v>0</v>
      </c>
      <c r="BJ30" s="2">
        <v>5</v>
      </c>
      <c r="BK30" s="2">
        <v>5</v>
      </c>
      <c r="BL30" s="2">
        <v>0</v>
      </c>
      <c r="BM30" s="2">
        <v>2</v>
      </c>
      <c r="BN30" s="2">
        <v>1</v>
      </c>
      <c r="BO30" s="2">
        <v>0</v>
      </c>
      <c r="BP30" s="2">
        <v>1</v>
      </c>
      <c r="BQ30" s="2">
        <v>3</v>
      </c>
      <c r="BR30" s="2">
        <v>4</v>
      </c>
      <c r="BS30" s="2">
        <v>0</v>
      </c>
      <c r="BT30" s="2">
        <v>1</v>
      </c>
      <c r="BU30" s="2">
        <v>6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21</v>
      </c>
      <c r="CD30" s="2">
        <v>18</v>
      </c>
      <c r="CE30" s="2">
        <v>-3</v>
      </c>
      <c r="CF30" s="2">
        <v>61</v>
      </c>
      <c r="CG30" s="2">
        <v>54</v>
      </c>
      <c r="CH30" s="2">
        <v>8</v>
      </c>
      <c r="CI30" s="2">
        <v>10</v>
      </c>
      <c r="CJ30" s="2">
        <v>1300</v>
      </c>
      <c r="CK30" s="2">
        <v>1420</v>
      </c>
      <c r="CL30" s="2">
        <v>81.25</v>
      </c>
      <c r="CM30" s="2">
        <v>88.75</v>
      </c>
      <c r="CN30" s="2">
        <v>7.5</v>
      </c>
      <c r="CO30" s="2">
        <v>162.6</v>
      </c>
      <c r="CP30" s="2">
        <v>117.4</v>
      </c>
      <c r="CQ30" s="2">
        <v>178.1</v>
      </c>
      <c r="CR30" s="2">
        <v>112.1</v>
      </c>
      <c r="CS30" s="2">
        <v>-66</v>
      </c>
      <c r="CT30" s="5">
        <v>2008.76</v>
      </c>
      <c r="CU30" s="5">
        <v>1537.48</v>
      </c>
      <c r="CV30" s="5">
        <v>1462.77</v>
      </c>
      <c r="CW30" s="5">
        <v>896.17</v>
      </c>
      <c r="CX30" s="5">
        <v>-566.6</v>
      </c>
      <c r="CY30" s="5">
        <v>1667.33</v>
      </c>
      <c r="CZ30" s="5">
        <v>1216.31</v>
      </c>
      <c r="DA30" s="2">
        <v>1</v>
      </c>
      <c r="DB30" s="2">
        <v>1</v>
      </c>
      <c r="DC30" s="11">
        <v>1604.3181818181818</v>
      </c>
      <c r="DD30" s="11">
        <v>1571.0833333333333</v>
      </c>
      <c r="DE30" s="2">
        <v>455.04</v>
      </c>
      <c r="DF30" s="2">
        <v>467.78</v>
      </c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1"/>
    </row>
    <row r="31" spans="1:123" s="40" customFormat="1" ht="16" customHeight="1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5"/>
      <c r="X31" s="5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2"/>
      <c r="CF31" s="39"/>
      <c r="CG31" s="39"/>
      <c r="CH31" s="39"/>
      <c r="CI31" s="39"/>
      <c r="CJ31" s="39"/>
      <c r="CK31" s="39"/>
      <c r="CL31" s="39"/>
      <c r="CM31" s="39"/>
      <c r="CN31" s="2"/>
      <c r="CO31" s="39"/>
      <c r="CP31" s="39"/>
      <c r="CQ31" s="39"/>
      <c r="CR31" s="39"/>
      <c r="CS31" s="2"/>
      <c r="CT31" s="42"/>
      <c r="CU31" s="42"/>
      <c r="CV31" s="42"/>
      <c r="CW31" s="42"/>
      <c r="CX31" s="5"/>
      <c r="CY31" s="42"/>
      <c r="CZ31" s="42"/>
      <c r="DA31" s="39"/>
      <c r="DB31" s="39"/>
      <c r="DC31" s="44"/>
      <c r="DD31" s="44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</row>
    <row r="32" spans="1:123" ht="16" customHeight="1" x14ac:dyDescent="0.2">
      <c r="A32" s="2">
        <v>51</v>
      </c>
      <c r="B32" s="2">
        <v>3</v>
      </c>
      <c r="C32" s="2">
        <v>2</v>
      </c>
      <c r="D32" s="2">
        <v>27</v>
      </c>
      <c r="E32" s="2">
        <v>25</v>
      </c>
      <c r="F32" s="2">
        <v>4</v>
      </c>
      <c r="G32" s="2">
        <v>4</v>
      </c>
      <c r="H32" s="2">
        <v>12</v>
      </c>
      <c r="I32" s="2">
        <v>7</v>
      </c>
      <c r="J32" s="2">
        <v>-5</v>
      </c>
      <c r="K32" s="2">
        <v>23</v>
      </c>
      <c r="L32" s="2">
        <v>28</v>
      </c>
      <c r="M32" s="2">
        <v>63</v>
      </c>
      <c r="N32" s="2">
        <v>49</v>
      </c>
      <c r="O32" s="2">
        <v>-14</v>
      </c>
      <c r="P32" s="2">
        <v>15</v>
      </c>
      <c r="Q32" s="2">
        <v>-1</v>
      </c>
      <c r="R32" s="2">
        <v>9</v>
      </c>
      <c r="S32" s="2">
        <v>6</v>
      </c>
      <c r="T32" s="2">
        <v>-3</v>
      </c>
      <c r="U32" s="2">
        <v>39</v>
      </c>
      <c r="V32" s="2">
        <v>-10</v>
      </c>
      <c r="W32" s="5">
        <f t="shared" si="1"/>
        <v>39</v>
      </c>
      <c r="X32" s="5">
        <f>(V32/U32)*100</f>
        <v>-25.641025641025639</v>
      </c>
      <c r="Y32" s="2">
        <v>0</v>
      </c>
      <c r="Z32" s="2">
        <v>0</v>
      </c>
      <c r="AA32" s="2"/>
      <c r="AB32" s="2">
        <v>39</v>
      </c>
      <c r="AC32" s="2">
        <v>41</v>
      </c>
      <c r="AD32" s="2">
        <v>18</v>
      </c>
      <c r="AE32" s="2">
        <v>18</v>
      </c>
      <c r="AF32" s="2">
        <v>16</v>
      </c>
      <c r="AG32" s="2">
        <v>18</v>
      </c>
      <c r="AH32" s="2">
        <v>5</v>
      </c>
      <c r="AI32" s="2">
        <v>5</v>
      </c>
      <c r="AJ32" s="2">
        <v>25</v>
      </c>
      <c r="AK32" s="2">
        <v>24</v>
      </c>
      <c r="AL32" s="2">
        <v>18</v>
      </c>
      <c r="AM32" s="2">
        <v>21</v>
      </c>
      <c r="AN32" s="2">
        <v>12</v>
      </c>
      <c r="AO32" s="2">
        <v>12</v>
      </c>
      <c r="AP32" s="2">
        <v>13</v>
      </c>
      <c r="AQ32" s="2">
        <v>11</v>
      </c>
      <c r="AR32" s="2">
        <v>16</v>
      </c>
      <c r="AS32" s="2">
        <v>14</v>
      </c>
      <c r="AT32" s="2">
        <v>14.2</v>
      </c>
      <c r="AU32" s="2">
        <v>12.94</v>
      </c>
      <c r="AV32" s="2">
        <v>18.63</v>
      </c>
      <c r="AW32" s="2">
        <v>13.83</v>
      </c>
      <c r="AX32" s="2">
        <v>-4.7999999999999989</v>
      </c>
      <c r="AY32" s="2">
        <v>11.7</v>
      </c>
      <c r="AZ32" s="2">
        <v>9.2799999999999994</v>
      </c>
      <c r="BA32">
        <v>4.43</v>
      </c>
      <c r="BB32">
        <v>0.89000000000000057</v>
      </c>
      <c r="BC32" s="2">
        <v>-3.5399999999999991</v>
      </c>
      <c r="BD32" s="2">
        <v>28</v>
      </c>
      <c r="BE32" s="2">
        <v>44</v>
      </c>
      <c r="BF32" s="2">
        <v>4</v>
      </c>
      <c r="BG32" s="2">
        <v>8</v>
      </c>
      <c r="BH32" s="2">
        <v>2</v>
      </c>
      <c r="BI32" s="2">
        <v>3</v>
      </c>
      <c r="BJ32" s="2">
        <v>7</v>
      </c>
      <c r="BK32" s="2">
        <v>9</v>
      </c>
      <c r="BL32" s="2">
        <v>2</v>
      </c>
      <c r="BM32" s="2">
        <v>4</v>
      </c>
      <c r="BN32" s="2">
        <v>5</v>
      </c>
      <c r="BO32" s="2">
        <v>1</v>
      </c>
      <c r="BP32" s="2">
        <v>3</v>
      </c>
      <c r="BQ32" s="2">
        <v>4</v>
      </c>
      <c r="BR32" s="2">
        <v>6</v>
      </c>
      <c r="BS32" s="2">
        <v>2</v>
      </c>
      <c r="BT32" s="2">
        <v>3</v>
      </c>
      <c r="BU32" s="2">
        <v>4</v>
      </c>
      <c r="BV32" s="2">
        <v>7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21</v>
      </c>
      <c r="CD32" s="2">
        <v>20</v>
      </c>
      <c r="CE32" s="2">
        <v>-1</v>
      </c>
      <c r="CF32" s="2">
        <v>70</v>
      </c>
      <c r="CG32" s="2">
        <v>61</v>
      </c>
      <c r="CH32" s="2">
        <v>14</v>
      </c>
      <c r="CI32" s="2">
        <v>14</v>
      </c>
      <c r="CJ32" s="2">
        <v>1300</v>
      </c>
      <c r="CK32" s="2">
        <v>1470</v>
      </c>
      <c r="CL32" s="2">
        <v>81.25</v>
      </c>
      <c r="CM32" s="2">
        <v>91.875</v>
      </c>
      <c r="CN32" s="2">
        <v>10.625</v>
      </c>
      <c r="CO32" s="2">
        <v>134.69999999999999</v>
      </c>
      <c r="CP32" s="2">
        <v>120</v>
      </c>
      <c r="CQ32" s="2">
        <v>234.8</v>
      </c>
      <c r="CR32" s="2">
        <v>185</v>
      </c>
      <c r="CS32" s="2">
        <v>-49.800000000000011</v>
      </c>
      <c r="CT32" s="5">
        <v>1535.4</v>
      </c>
      <c r="CU32" s="5">
        <v>1286.5999999999999</v>
      </c>
      <c r="CV32" s="5">
        <v>1270.6199999999999</v>
      </c>
      <c r="CW32" s="5">
        <v>1179.69</v>
      </c>
      <c r="CX32" s="5">
        <v>-90.929999999999836</v>
      </c>
      <c r="CY32" s="5">
        <v>1535</v>
      </c>
      <c r="CZ32" s="5">
        <v>1132.58</v>
      </c>
      <c r="DA32" s="2">
        <v>3</v>
      </c>
      <c r="DB32" s="2">
        <v>2</v>
      </c>
      <c r="DC32" s="11">
        <v>1428.1785714285713</v>
      </c>
      <c r="DD32" s="11">
        <v>1445.5217391304348</v>
      </c>
      <c r="DE32" s="2">
        <v>440.86</v>
      </c>
      <c r="DF32" s="2"/>
      <c r="DG32" s="2">
        <v>4</v>
      </c>
      <c r="DH32" s="3"/>
      <c r="DI32" s="2">
        <v>6</v>
      </c>
      <c r="DJ32" s="3"/>
      <c r="DK32" s="2">
        <v>4</v>
      </c>
      <c r="DL32" s="3"/>
      <c r="DM32" s="2">
        <v>2</v>
      </c>
      <c r="DN32" s="3"/>
      <c r="DO32" s="2">
        <v>0</v>
      </c>
      <c r="DP32" s="3"/>
      <c r="DQ32" s="3"/>
      <c r="DR32" s="3"/>
      <c r="DS32" s="1"/>
    </row>
    <row r="33" spans="1:123" ht="16" customHeight="1" x14ac:dyDescent="0.2">
      <c r="A33" s="2">
        <v>52</v>
      </c>
      <c r="B33" s="2">
        <v>2</v>
      </c>
      <c r="C33" s="2">
        <v>3</v>
      </c>
      <c r="D33" s="2">
        <v>22</v>
      </c>
      <c r="E33" s="2">
        <v>24</v>
      </c>
      <c r="F33" s="2">
        <v>4</v>
      </c>
      <c r="G33" s="2">
        <v>3</v>
      </c>
      <c r="H33" s="2">
        <v>13</v>
      </c>
      <c r="I33" s="2">
        <v>4</v>
      </c>
      <c r="J33" s="2">
        <v>-9</v>
      </c>
      <c r="K33" s="2">
        <v>5</v>
      </c>
      <c r="L33" s="2">
        <v>4</v>
      </c>
      <c r="M33" s="2">
        <v>72</v>
      </c>
      <c r="N33" s="2">
        <v>56</v>
      </c>
      <c r="O33" s="2">
        <v>-16</v>
      </c>
      <c r="P33" s="2">
        <v>12</v>
      </c>
      <c r="Q33" s="2">
        <v>-3</v>
      </c>
      <c r="R33" s="2">
        <v>8</v>
      </c>
      <c r="S33" s="2">
        <v>4</v>
      </c>
      <c r="T33" s="2">
        <v>-4</v>
      </c>
      <c r="U33" s="2">
        <v>52</v>
      </c>
      <c r="V33" s="2">
        <v>-10</v>
      </c>
      <c r="W33" s="5">
        <f t="shared" si="1"/>
        <v>52</v>
      </c>
      <c r="X33" s="5">
        <f>(V33/U33)*100</f>
        <v>-19.230769230769234</v>
      </c>
      <c r="Y33" s="2">
        <v>0</v>
      </c>
      <c r="Z33" s="2">
        <v>1</v>
      </c>
      <c r="AA33" s="2"/>
      <c r="AB33" s="2">
        <v>25</v>
      </c>
      <c r="AC33" s="2">
        <v>30</v>
      </c>
      <c r="AD33" s="2">
        <v>12</v>
      </c>
      <c r="AE33" s="2">
        <v>12</v>
      </c>
      <c r="AF33" s="2">
        <v>11</v>
      </c>
      <c r="AG33" s="2">
        <v>14</v>
      </c>
      <c r="AH33" s="2">
        <v>2</v>
      </c>
      <c r="AI33" s="2">
        <v>4</v>
      </c>
      <c r="AJ33" s="2">
        <v>29</v>
      </c>
      <c r="AK33" s="2">
        <v>31</v>
      </c>
      <c r="AL33" s="2">
        <v>32</v>
      </c>
      <c r="AM33" s="2">
        <v>29</v>
      </c>
      <c r="AN33" s="2">
        <v>19</v>
      </c>
      <c r="AO33" s="2">
        <v>20</v>
      </c>
      <c r="AP33" s="2">
        <v>17</v>
      </c>
      <c r="AQ33" s="2">
        <v>19</v>
      </c>
      <c r="AR33" s="2">
        <v>17</v>
      </c>
      <c r="AS33" s="2">
        <v>19</v>
      </c>
      <c r="AT33" s="2">
        <v>13.63</v>
      </c>
      <c r="AU33" s="2">
        <v>13.4</v>
      </c>
      <c r="AV33" s="2">
        <v>24.03</v>
      </c>
      <c r="AW33" s="2">
        <v>18.489999999999998</v>
      </c>
      <c r="AX33" s="2">
        <v>-5.5400000000000027</v>
      </c>
      <c r="AY33" s="2">
        <v>12</v>
      </c>
      <c r="AZ33" s="2">
        <v>11.39</v>
      </c>
      <c r="BA33">
        <v>10.4</v>
      </c>
      <c r="BB33">
        <v>5.0899999999999981</v>
      </c>
      <c r="BC33" s="2">
        <v>-5.3100000000000023</v>
      </c>
      <c r="BD33" s="2">
        <v>24</v>
      </c>
      <c r="BE33" s="2">
        <v>27</v>
      </c>
      <c r="BF33" s="2">
        <v>5</v>
      </c>
      <c r="BG33" s="2">
        <v>5</v>
      </c>
      <c r="BH33" s="2">
        <v>0</v>
      </c>
      <c r="BI33" s="2">
        <v>1</v>
      </c>
      <c r="BJ33" s="2">
        <v>9</v>
      </c>
      <c r="BK33" s="2">
        <v>7</v>
      </c>
      <c r="BL33" s="2">
        <v>-2</v>
      </c>
      <c r="BM33" s="2">
        <v>6</v>
      </c>
      <c r="BN33" s="2">
        <v>4</v>
      </c>
      <c r="BO33" s="2">
        <v>1</v>
      </c>
      <c r="BP33" s="2">
        <v>2</v>
      </c>
      <c r="BQ33" s="2">
        <v>2</v>
      </c>
      <c r="BR33" s="2">
        <v>4</v>
      </c>
      <c r="BS33" s="2">
        <v>1</v>
      </c>
      <c r="BT33" s="2">
        <v>3</v>
      </c>
      <c r="BU33" s="2">
        <v>0</v>
      </c>
      <c r="BV33" s="2">
        <v>1</v>
      </c>
      <c r="BW33" s="2">
        <v>5</v>
      </c>
      <c r="BX33" s="2">
        <v>2</v>
      </c>
      <c r="BY33" s="2">
        <v>3</v>
      </c>
      <c r="BZ33" s="2">
        <v>2</v>
      </c>
      <c r="CA33" s="2">
        <v>0</v>
      </c>
      <c r="CB33" s="2">
        <v>0</v>
      </c>
      <c r="CC33" s="2">
        <v>23</v>
      </c>
      <c r="CD33" s="2">
        <v>22</v>
      </c>
      <c r="CE33" s="2">
        <v>-1</v>
      </c>
      <c r="CF33" s="2">
        <v>52</v>
      </c>
      <c r="CG33" s="2">
        <v>52</v>
      </c>
      <c r="CH33" s="2">
        <v>7</v>
      </c>
      <c r="CI33" s="2">
        <v>4</v>
      </c>
      <c r="CJ33" s="2">
        <v>1590</v>
      </c>
      <c r="CK33" s="2">
        <v>1670</v>
      </c>
      <c r="CL33" s="2">
        <v>99.375</v>
      </c>
      <c r="CM33" s="2">
        <v>104.375</v>
      </c>
      <c r="CN33" s="2">
        <v>5</v>
      </c>
      <c r="CO33" s="3"/>
      <c r="CP33" s="3"/>
      <c r="CQ33" s="3"/>
      <c r="CR33" s="3"/>
      <c r="CS33" s="3"/>
      <c r="CT33" s="5">
        <v>1168.6500000000001</v>
      </c>
      <c r="CU33" s="5">
        <v>1086.6300000000001</v>
      </c>
      <c r="CV33" s="5">
        <v>1119.55</v>
      </c>
      <c r="CW33" s="5">
        <v>1308.58</v>
      </c>
      <c r="CX33" s="5">
        <v>189.02999999999997</v>
      </c>
      <c r="CY33" s="5">
        <v>1053.67</v>
      </c>
      <c r="CZ33" s="5">
        <v>1639.71</v>
      </c>
      <c r="DA33" s="2">
        <v>3</v>
      </c>
      <c r="DB33" s="2">
        <v>5</v>
      </c>
      <c r="DC33" s="14"/>
      <c r="DD33" s="11">
        <v>1359.44</v>
      </c>
      <c r="DE33" s="16"/>
      <c r="DF33" s="2">
        <v>488.9</v>
      </c>
      <c r="DG33" s="2">
        <v>20</v>
      </c>
      <c r="DH33" s="2">
        <v>20</v>
      </c>
      <c r="DI33" s="2">
        <v>3</v>
      </c>
      <c r="DJ33" s="2">
        <v>3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/>
      <c r="DR33" s="3"/>
      <c r="DS33" s="1"/>
    </row>
    <row r="34" spans="1:123" ht="16" customHeight="1" x14ac:dyDescent="0.2">
      <c r="A34" s="2">
        <v>55</v>
      </c>
      <c r="B34" s="2">
        <v>2</v>
      </c>
      <c r="C34" s="2">
        <v>2</v>
      </c>
      <c r="D34" s="2">
        <v>27</v>
      </c>
      <c r="E34" s="2">
        <v>26</v>
      </c>
      <c r="F34" s="2">
        <v>4</v>
      </c>
      <c r="G34" s="2">
        <v>5</v>
      </c>
      <c r="H34" s="2">
        <v>4</v>
      </c>
      <c r="I34" s="2">
        <v>4</v>
      </c>
      <c r="J34" s="2">
        <v>0</v>
      </c>
      <c r="K34" s="2">
        <v>10</v>
      </c>
      <c r="L34" s="2">
        <v>10</v>
      </c>
      <c r="M34" s="2">
        <v>74</v>
      </c>
      <c r="N34" s="2">
        <v>67</v>
      </c>
      <c r="O34" s="2">
        <v>-7</v>
      </c>
      <c r="P34" s="2">
        <v>11</v>
      </c>
      <c r="Q34" s="2">
        <v>1</v>
      </c>
      <c r="R34" s="2">
        <v>15</v>
      </c>
      <c r="S34" s="2">
        <v>17</v>
      </c>
      <c r="T34" s="2">
        <v>2</v>
      </c>
      <c r="U34" s="2">
        <v>45</v>
      </c>
      <c r="V34" s="2">
        <v>-11</v>
      </c>
      <c r="W34" s="5">
        <f t="shared" si="1"/>
        <v>45</v>
      </c>
      <c r="X34" s="5">
        <f>(V34/U34)*100</f>
        <v>-24.444444444444443</v>
      </c>
      <c r="Y34" s="2">
        <v>3</v>
      </c>
      <c r="Z34" s="2">
        <v>4</v>
      </c>
      <c r="AA34" s="2"/>
      <c r="AB34" s="2">
        <v>28</v>
      </c>
      <c r="AC34" s="2">
        <v>28</v>
      </c>
      <c r="AD34" s="2">
        <v>11</v>
      </c>
      <c r="AE34" s="2">
        <v>12</v>
      </c>
      <c r="AF34" s="2">
        <v>14</v>
      </c>
      <c r="AG34" s="2">
        <v>13</v>
      </c>
      <c r="AH34" s="2">
        <v>3</v>
      </c>
      <c r="AI34" s="2">
        <v>3</v>
      </c>
      <c r="AJ34" s="2">
        <v>30</v>
      </c>
      <c r="AK34" s="2">
        <v>34</v>
      </c>
      <c r="AL34" s="2">
        <v>33</v>
      </c>
      <c r="AM34" s="2">
        <v>37</v>
      </c>
      <c r="AN34" s="2">
        <v>16</v>
      </c>
      <c r="AO34" s="2">
        <v>17</v>
      </c>
      <c r="AP34" s="2">
        <v>14</v>
      </c>
      <c r="AQ34" s="2">
        <v>17</v>
      </c>
      <c r="AR34" s="2">
        <v>18</v>
      </c>
      <c r="AS34" s="2">
        <v>19</v>
      </c>
      <c r="AT34" s="2">
        <v>11.15</v>
      </c>
      <c r="AU34" s="2">
        <v>11.86</v>
      </c>
      <c r="AV34" s="2">
        <v>18.29</v>
      </c>
      <c r="AW34" s="2">
        <v>14.56</v>
      </c>
      <c r="AX34" s="2">
        <v>-3.7299999999999986</v>
      </c>
      <c r="AY34" s="2">
        <v>9.19</v>
      </c>
      <c r="AZ34" s="2">
        <v>8.89</v>
      </c>
      <c r="BA34">
        <v>7.1399999999999988</v>
      </c>
      <c r="BB34">
        <v>2.7000000000000011</v>
      </c>
      <c r="BC34" s="2">
        <v>-4.4399999999999977</v>
      </c>
      <c r="BD34" s="2">
        <v>23</v>
      </c>
      <c r="BE34" s="2">
        <v>16</v>
      </c>
      <c r="BF34" s="2">
        <v>6</v>
      </c>
      <c r="BG34" s="2">
        <v>0</v>
      </c>
      <c r="BH34" s="2">
        <v>8</v>
      </c>
      <c r="BI34" s="2">
        <v>7</v>
      </c>
      <c r="BJ34" s="2">
        <v>1</v>
      </c>
      <c r="BK34" s="2">
        <v>0</v>
      </c>
      <c r="BL34" s="2">
        <v>-1</v>
      </c>
      <c r="BM34" s="2">
        <v>2</v>
      </c>
      <c r="BN34" s="2">
        <v>0</v>
      </c>
      <c r="BO34" s="2">
        <v>0</v>
      </c>
      <c r="BP34" s="2">
        <v>0</v>
      </c>
      <c r="BQ34" s="2">
        <v>2</v>
      </c>
      <c r="BR34" s="2">
        <v>3</v>
      </c>
      <c r="BS34" s="2">
        <v>2</v>
      </c>
      <c r="BT34" s="2">
        <v>3</v>
      </c>
      <c r="BU34" s="2">
        <v>2</v>
      </c>
      <c r="BV34" s="2">
        <v>3</v>
      </c>
      <c r="BW34" s="2">
        <v>1</v>
      </c>
      <c r="BX34" s="2">
        <v>0</v>
      </c>
      <c r="BY34" s="2">
        <v>1</v>
      </c>
      <c r="BZ34" s="2">
        <v>0</v>
      </c>
      <c r="CA34" s="2">
        <v>0</v>
      </c>
      <c r="CB34" s="2">
        <v>0</v>
      </c>
      <c r="CC34" s="2">
        <v>17</v>
      </c>
      <c r="CD34" s="2">
        <v>17</v>
      </c>
      <c r="CE34" s="2">
        <v>0</v>
      </c>
      <c r="CF34" s="2">
        <v>52</v>
      </c>
      <c r="CG34" s="2">
        <v>45</v>
      </c>
      <c r="CH34" s="2">
        <v>11</v>
      </c>
      <c r="CI34" s="2">
        <v>14</v>
      </c>
      <c r="CJ34" s="2">
        <v>1270</v>
      </c>
      <c r="CK34" s="2">
        <v>1580</v>
      </c>
      <c r="CL34" s="2">
        <v>79.375</v>
      </c>
      <c r="CM34" s="2">
        <v>98.75</v>
      </c>
      <c r="CN34" s="2">
        <v>19.375</v>
      </c>
      <c r="CO34" s="3"/>
      <c r="CP34" s="3"/>
      <c r="CQ34" s="3"/>
      <c r="CR34" s="3"/>
      <c r="CS34" s="3"/>
      <c r="CT34" s="5">
        <v>1938.88</v>
      </c>
      <c r="CU34" s="5">
        <v>1396.29</v>
      </c>
      <c r="CV34" s="5">
        <v>1768.75</v>
      </c>
      <c r="CW34" s="5">
        <v>1073.43</v>
      </c>
      <c r="CX34" s="5">
        <v>-695.31999999999994</v>
      </c>
      <c r="CY34" s="5">
        <v>1382</v>
      </c>
      <c r="CZ34" s="5">
        <v>1337.67</v>
      </c>
      <c r="DA34" s="2">
        <v>3</v>
      </c>
      <c r="DB34" s="2">
        <v>1</v>
      </c>
      <c r="DC34" s="11">
        <v>1061.4814814814815</v>
      </c>
      <c r="DD34" s="11">
        <v>990.91666666666663</v>
      </c>
      <c r="DE34" s="16"/>
      <c r="DF34" s="16"/>
      <c r="DG34" s="2">
        <v>12</v>
      </c>
      <c r="DH34" s="2">
        <v>14</v>
      </c>
      <c r="DI34" s="2">
        <v>1</v>
      </c>
      <c r="DJ34" s="2">
        <v>1</v>
      </c>
      <c r="DK34" s="2">
        <v>0</v>
      </c>
      <c r="DL34" s="2">
        <v>0</v>
      </c>
      <c r="DM34" s="2">
        <v>3</v>
      </c>
      <c r="DN34" s="2">
        <v>1</v>
      </c>
      <c r="DO34" s="2">
        <v>0</v>
      </c>
      <c r="DP34" s="2">
        <v>0</v>
      </c>
      <c r="DQ34" s="2"/>
      <c r="DR34" s="3"/>
      <c r="DS34" s="1"/>
    </row>
    <row r="35" spans="1:123" ht="16" customHeight="1" x14ac:dyDescent="0.2">
      <c r="A35" s="2">
        <v>56</v>
      </c>
      <c r="B35" s="2">
        <v>2</v>
      </c>
      <c r="C35" s="2">
        <v>2</v>
      </c>
      <c r="D35" s="2">
        <v>26</v>
      </c>
      <c r="E35" s="2">
        <v>26</v>
      </c>
      <c r="F35" s="2">
        <v>3</v>
      </c>
      <c r="G35" s="2">
        <v>3</v>
      </c>
      <c r="H35" s="2">
        <v>13</v>
      </c>
      <c r="I35" s="2">
        <v>11</v>
      </c>
      <c r="J35" s="2">
        <v>-2</v>
      </c>
      <c r="K35" s="2">
        <v>29</v>
      </c>
      <c r="L35" s="2">
        <v>25</v>
      </c>
      <c r="M35" s="2">
        <v>56</v>
      </c>
      <c r="N35" s="2">
        <v>55</v>
      </c>
      <c r="O35" s="2">
        <v>-1</v>
      </c>
      <c r="P35" s="2">
        <v>1</v>
      </c>
      <c r="Q35" s="2">
        <v>1</v>
      </c>
      <c r="R35" s="2">
        <v>13</v>
      </c>
      <c r="S35" s="2">
        <v>14</v>
      </c>
      <c r="T35" s="2">
        <v>1</v>
      </c>
      <c r="U35" s="2">
        <v>39</v>
      </c>
      <c r="V35" s="2">
        <v>-3</v>
      </c>
      <c r="W35" s="5">
        <f t="shared" si="1"/>
        <v>39</v>
      </c>
      <c r="X35" s="5">
        <f>(V35/U35)*100</f>
        <v>-7.6923076923076925</v>
      </c>
      <c r="Y35" s="2">
        <v>3</v>
      </c>
      <c r="Z35" s="2">
        <v>3</v>
      </c>
      <c r="AA35" s="2"/>
      <c r="AB35" s="2">
        <v>39</v>
      </c>
      <c r="AC35" s="2">
        <v>45</v>
      </c>
      <c r="AD35" s="2">
        <v>17</v>
      </c>
      <c r="AE35" s="2">
        <v>20</v>
      </c>
      <c r="AF35" s="2">
        <v>18</v>
      </c>
      <c r="AG35" s="2">
        <v>19</v>
      </c>
      <c r="AH35" s="2">
        <v>4</v>
      </c>
      <c r="AI35" s="2">
        <v>6</v>
      </c>
      <c r="AJ35" s="2">
        <v>21</v>
      </c>
      <c r="AK35" s="2">
        <v>26</v>
      </c>
      <c r="AL35" s="2">
        <v>34</v>
      </c>
      <c r="AM35" s="2">
        <v>32</v>
      </c>
      <c r="AN35" s="2">
        <v>17</v>
      </c>
      <c r="AO35" s="2">
        <v>16</v>
      </c>
      <c r="AP35" s="2">
        <v>20</v>
      </c>
      <c r="AQ35" s="2">
        <v>20</v>
      </c>
      <c r="AR35" s="2">
        <v>20</v>
      </c>
      <c r="AS35" s="2">
        <v>17</v>
      </c>
      <c r="AT35" s="2">
        <v>11.62</v>
      </c>
      <c r="AU35" s="3"/>
      <c r="AV35" s="2">
        <v>13.43</v>
      </c>
      <c r="AW35" s="3"/>
      <c r="AX35" s="2"/>
      <c r="AY35" s="2">
        <v>9.67</v>
      </c>
      <c r="AZ35" s="3"/>
      <c r="BA35">
        <v>1.8100000000000005</v>
      </c>
      <c r="BB35" s="1"/>
      <c r="BC35" s="2"/>
      <c r="BD35" s="2">
        <v>48</v>
      </c>
      <c r="BE35" s="2">
        <v>31</v>
      </c>
      <c r="BF35" s="2">
        <v>7</v>
      </c>
      <c r="BG35" s="2">
        <v>2</v>
      </c>
      <c r="BH35" s="2">
        <v>5</v>
      </c>
      <c r="BI35" s="2">
        <v>3</v>
      </c>
      <c r="BJ35" s="2">
        <v>6</v>
      </c>
      <c r="BK35" s="2">
        <v>6</v>
      </c>
      <c r="BL35" s="2">
        <v>0</v>
      </c>
      <c r="BM35" s="2">
        <v>14</v>
      </c>
      <c r="BN35" s="2">
        <v>12</v>
      </c>
      <c r="BO35" s="2">
        <v>0</v>
      </c>
      <c r="BP35" s="2">
        <v>0</v>
      </c>
      <c r="BQ35" s="2">
        <v>4</v>
      </c>
      <c r="BR35" s="2">
        <v>1</v>
      </c>
      <c r="BS35" s="2">
        <v>11</v>
      </c>
      <c r="BT35" s="2">
        <v>4</v>
      </c>
      <c r="BU35" s="2">
        <v>1</v>
      </c>
      <c r="BV35" s="2">
        <v>3</v>
      </c>
      <c r="BW35" s="2">
        <v>4</v>
      </c>
      <c r="BX35" s="2">
        <v>0</v>
      </c>
      <c r="BY35" s="2">
        <v>0</v>
      </c>
      <c r="BZ35" s="2">
        <v>0</v>
      </c>
      <c r="CA35" s="2">
        <v>4</v>
      </c>
      <c r="CB35" s="2">
        <v>0</v>
      </c>
      <c r="CC35" s="2">
        <v>20</v>
      </c>
      <c r="CD35" s="2">
        <v>17</v>
      </c>
      <c r="CE35" s="2">
        <v>-3</v>
      </c>
      <c r="CF35" s="2">
        <v>64</v>
      </c>
      <c r="CG35" s="2">
        <v>51</v>
      </c>
      <c r="CH35" s="2">
        <v>11</v>
      </c>
      <c r="CI35" s="2">
        <v>12</v>
      </c>
      <c r="CJ35" s="2">
        <v>1470</v>
      </c>
      <c r="CK35" s="2">
        <v>1500</v>
      </c>
      <c r="CL35" s="2">
        <v>91.875</v>
      </c>
      <c r="CM35" s="2">
        <v>93.75</v>
      </c>
      <c r="CN35" s="2">
        <v>1.875</v>
      </c>
      <c r="CO35" s="2">
        <v>98.38</v>
      </c>
      <c r="CP35" s="3"/>
      <c r="CQ35" s="2">
        <v>120</v>
      </c>
      <c r="CR35" s="3"/>
      <c r="CS35" s="3"/>
      <c r="CT35" s="10"/>
      <c r="CU35" s="5">
        <v>1361.96</v>
      </c>
      <c r="CV35" s="10"/>
      <c r="CW35" s="5">
        <v>1151.1500000000001</v>
      </c>
      <c r="CX35" s="5"/>
      <c r="CY35" s="10"/>
      <c r="CZ35" s="5">
        <v>1159.1500000000001</v>
      </c>
      <c r="DA35" s="10"/>
      <c r="DB35" s="5">
        <v>2</v>
      </c>
      <c r="DC35" s="14"/>
      <c r="DD35" s="11">
        <v>1153.5925925925926</v>
      </c>
      <c r="DE35" s="16"/>
      <c r="DF35" s="16"/>
      <c r="DG35" s="2">
        <v>9</v>
      </c>
      <c r="DH35" s="2">
        <v>10</v>
      </c>
      <c r="DI35" s="2">
        <v>7</v>
      </c>
      <c r="DJ35" s="2">
        <v>3</v>
      </c>
      <c r="DK35" s="2">
        <v>0</v>
      </c>
      <c r="DL35" s="2">
        <v>3</v>
      </c>
      <c r="DM35" s="2">
        <v>0</v>
      </c>
      <c r="DN35" s="2">
        <v>0</v>
      </c>
      <c r="DO35" s="2">
        <v>0</v>
      </c>
      <c r="DP35" s="2">
        <v>0</v>
      </c>
      <c r="DQ35" s="2"/>
      <c r="DR35" s="3"/>
      <c r="DS35" s="1"/>
    </row>
    <row r="36" spans="1:123" ht="16" customHeight="1" x14ac:dyDescent="0.2">
      <c r="A36" s="2">
        <v>58</v>
      </c>
      <c r="B36" s="2">
        <v>2</v>
      </c>
      <c r="C36" s="2">
        <v>2</v>
      </c>
      <c r="D36" s="2">
        <v>27</v>
      </c>
      <c r="E36" s="2">
        <v>29</v>
      </c>
      <c r="F36" s="2">
        <v>4</v>
      </c>
      <c r="G36" s="2">
        <v>5</v>
      </c>
      <c r="H36" s="2">
        <v>7</v>
      </c>
      <c r="I36" s="2">
        <v>4</v>
      </c>
      <c r="J36" s="2">
        <v>-3</v>
      </c>
      <c r="K36" s="2">
        <v>11</v>
      </c>
      <c r="L36" s="2">
        <v>9</v>
      </c>
      <c r="M36" s="2">
        <v>37</v>
      </c>
      <c r="N36" s="2">
        <v>27</v>
      </c>
      <c r="O36" s="2">
        <v>-10</v>
      </c>
      <c r="P36" s="2">
        <v>11</v>
      </c>
      <c r="Q36" s="2">
        <v>-6</v>
      </c>
      <c r="R36" s="2">
        <v>3</v>
      </c>
      <c r="S36" s="2">
        <v>2</v>
      </c>
      <c r="T36" s="2">
        <v>-1</v>
      </c>
      <c r="U36" s="2">
        <v>19</v>
      </c>
      <c r="V36" s="2">
        <v>-2</v>
      </c>
      <c r="W36" s="5"/>
      <c r="X36" s="5"/>
      <c r="Y36" s="2">
        <v>4</v>
      </c>
      <c r="Z36" s="2">
        <v>3</v>
      </c>
      <c r="AA36" s="2"/>
      <c r="AB36" s="2">
        <v>15</v>
      </c>
      <c r="AC36" s="2">
        <v>6</v>
      </c>
      <c r="AD36" s="2">
        <v>6</v>
      </c>
      <c r="AE36" s="2">
        <v>4</v>
      </c>
      <c r="AF36" s="2">
        <v>9</v>
      </c>
      <c r="AG36" s="2">
        <v>2</v>
      </c>
      <c r="AH36" s="2">
        <v>0</v>
      </c>
      <c r="AI36" s="2">
        <v>0</v>
      </c>
      <c r="AJ36" s="2">
        <v>33</v>
      </c>
      <c r="AK36" s="2">
        <v>34</v>
      </c>
      <c r="AL36" s="2">
        <v>40</v>
      </c>
      <c r="AM36" s="2">
        <v>40</v>
      </c>
      <c r="AN36" s="2">
        <v>16</v>
      </c>
      <c r="AO36" s="2">
        <v>20</v>
      </c>
      <c r="AP36" s="2">
        <v>20</v>
      </c>
      <c r="AQ36" s="2">
        <v>20</v>
      </c>
      <c r="AR36" s="2">
        <v>20</v>
      </c>
      <c r="AS36" s="2">
        <v>20</v>
      </c>
      <c r="AT36" s="2">
        <v>9.77</v>
      </c>
      <c r="AU36" s="2">
        <v>8.31</v>
      </c>
      <c r="AV36" s="2">
        <v>9.85</v>
      </c>
      <c r="AW36" s="2">
        <v>8.6300000000000008</v>
      </c>
      <c r="AX36" s="2">
        <v>-1.2199999999999989</v>
      </c>
      <c r="AY36" s="2">
        <v>7.61</v>
      </c>
      <c r="AZ36" s="2">
        <v>6.86</v>
      </c>
      <c r="BA36">
        <v>8.0000000000000071E-2</v>
      </c>
      <c r="BB36">
        <v>0.32000000000000028</v>
      </c>
      <c r="BC36" s="2">
        <v>0.24000000000000021</v>
      </c>
      <c r="BD36" s="2">
        <v>12</v>
      </c>
      <c r="BE36" s="2">
        <v>10</v>
      </c>
      <c r="BF36" s="2">
        <v>0</v>
      </c>
      <c r="BG36" s="2">
        <v>1</v>
      </c>
      <c r="BH36" s="2">
        <v>0</v>
      </c>
      <c r="BI36" s="2">
        <v>0</v>
      </c>
      <c r="BJ36" s="2">
        <v>7</v>
      </c>
      <c r="BK36" s="2">
        <v>5</v>
      </c>
      <c r="BL36" s="2">
        <v>-2</v>
      </c>
      <c r="BM36" s="2">
        <v>1</v>
      </c>
      <c r="BN36" s="2">
        <v>2</v>
      </c>
      <c r="BO36" s="2">
        <v>0</v>
      </c>
      <c r="BP36" s="2">
        <v>0</v>
      </c>
      <c r="BQ36" s="2">
        <v>2</v>
      </c>
      <c r="BR36" s="2">
        <v>1</v>
      </c>
      <c r="BS36" s="2">
        <v>0</v>
      </c>
      <c r="BT36" s="2">
        <v>0</v>
      </c>
      <c r="BU36" s="2">
        <v>2</v>
      </c>
      <c r="BV36" s="2">
        <v>1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18</v>
      </c>
      <c r="CD36" s="2">
        <v>20</v>
      </c>
      <c r="CE36" s="2">
        <v>2</v>
      </c>
      <c r="CF36" s="2">
        <v>41</v>
      </c>
      <c r="CG36" s="2">
        <v>47</v>
      </c>
      <c r="CH36" s="2">
        <v>7</v>
      </c>
      <c r="CI36" s="2">
        <v>6</v>
      </c>
      <c r="CJ36" s="2">
        <v>1140</v>
      </c>
      <c r="CK36" s="2">
        <v>1610</v>
      </c>
      <c r="CL36" s="2">
        <v>71.25</v>
      </c>
      <c r="CM36" s="2">
        <v>100.625</v>
      </c>
      <c r="CN36" s="2">
        <v>29.375</v>
      </c>
      <c r="CO36" s="3"/>
      <c r="CP36" s="2">
        <v>109.6</v>
      </c>
      <c r="CQ36" s="3"/>
      <c r="CR36" s="2">
        <v>101.07</v>
      </c>
      <c r="CS36" s="2"/>
      <c r="CT36" s="10"/>
      <c r="CU36" s="5">
        <v>931.04</v>
      </c>
      <c r="CV36" s="10"/>
      <c r="CW36" s="5">
        <v>829.92</v>
      </c>
      <c r="CX36" s="5"/>
      <c r="CY36" s="10"/>
      <c r="CZ36" s="5">
        <v>821.57</v>
      </c>
      <c r="DA36" s="10"/>
      <c r="DB36" s="5">
        <v>0</v>
      </c>
      <c r="DC36" s="14"/>
      <c r="DD36" s="11">
        <v>1023.28</v>
      </c>
      <c r="DE36" s="16"/>
      <c r="DF36" s="2">
        <v>444.34</v>
      </c>
      <c r="DG36" s="2">
        <v>13</v>
      </c>
      <c r="DH36" s="2">
        <v>15</v>
      </c>
      <c r="DI36" s="2">
        <v>2</v>
      </c>
      <c r="DJ36" s="2">
        <v>1</v>
      </c>
      <c r="DK36" s="2">
        <v>1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/>
      <c r="DR36" s="3"/>
      <c r="DS36" s="1"/>
    </row>
    <row r="37" spans="1:123" s="40" customFormat="1" ht="16" customHeight="1" x14ac:dyDescent="0.2">
      <c r="A37" s="39">
        <v>60</v>
      </c>
      <c r="B37" s="39">
        <v>4</v>
      </c>
      <c r="C37" s="39">
        <v>4</v>
      </c>
      <c r="D37" s="39">
        <v>22</v>
      </c>
      <c r="E37" s="39">
        <v>25</v>
      </c>
      <c r="F37" s="39">
        <v>3</v>
      </c>
      <c r="G37" s="39">
        <v>3</v>
      </c>
      <c r="H37" s="39">
        <v>41</v>
      </c>
      <c r="I37" s="39">
        <v>19</v>
      </c>
      <c r="J37" s="39">
        <v>-22</v>
      </c>
      <c r="K37" s="39">
        <v>43</v>
      </c>
      <c r="L37" s="39">
        <v>45</v>
      </c>
      <c r="M37" s="39">
        <v>117</v>
      </c>
      <c r="N37" s="39">
        <v>118</v>
      </c>
      <c r="O37" s="39">
        <v>1</v>
      </c>
      <c r="P37" s="39">
        <v>37</v>
      </c>
      <c r="Q37" s="39">
        <v>-2</v>
      </c>
      <c r="R37" s="39">
        <v>29</v>
      </c>
      <c r="S37" s="39">
        <v>30</v>
      </c>
      <c r="T37" s="39">
        <v>1</v>
      </c>
      <c r="U37" s="39">
        <v>47</v>
      </c>
      <c r="V37" s="39">
        <v>1</v>
      </c>
      <c r="W37" s="5">
        <f t="shared" si="1"/>
        <v>47</v>
      </c>
      <c r="X37" s="5">
        <f>(V37/U37)*100</f>
        <v>2.1276595744680851</v>
      </c>
      <c r="Y37" s="39">
        <v>4</v>
      </c>
      <c r="Z37" s="39">
        <v>5</v>
      </c>
      <c r="AA37" s="39"/>
      <c r="AB37" s="39">
        <v>55</v>
      </c>
      <c r="AC37" s="39">
        <v>60</v>
      </c>
      <c r="AD37" s="39">
        <v>26</v>
      </c>
      <c r="AE37" s="39">
        <v>25</v>
      </c>
      <c r="AF37" s="39">
        <v>26</v>
      </c>
      <c r="AG37" s="39">
        <v>29</v>
      </c>
      <c r="AH37" s="39">
        <v>3</v>
      </c>
      <c r="AI37" s="39">
        <v>6</v>
      </c>
      <c r="AJ37" s="39">
        <v>26</v>
      </c>
      <c r="AK37" s="39"/>
      <c r="AL37" s="39">
        <v>20</v>
      </c>
      <c r="AM37" s="39"/>
      <c r="AN37" s="39">
        <v>7</v>
      </c>
      <c r="AO37" s="39"/>
      <c r="AP37" s="39">
        <v>15</v>
      </c>
      <c r="AQ37" s="39"/>
      <c r="AR37" s="39">
        <v>9</v>
      </c>
      <c r="AS37" s="46"/>
      <c r="AU37" s="39"/>
      <c r="AV37" s="39"/>
      <c r="AW37" s="39"/>
      <c r="AX37" s="39"/>
      <c r="AY37" s="39"/>
      <c r="AZ37" s="39"/>
      <c r="BC37" s="39"/>
      <c r="BD37" s="39">
        <v>100</v>
      </c>
      <c r="BE37" s="39">
        <v>112</v>
      </c>
      <c r="BF37" s="39">
        <v>33</v>
      </c>
      <c r="BG37" s="39">
        <v>34</v>
      </c>
      <c r="BH37" s="39">
        <v>11</v>
      </c>
      <c r="BI37" s="39">
        <v>15</v>
      </c>
      <c r="BJ37" s="39">
        <v>19</v>
      </c>
      <c r="BK37" s="39">
        <v>15</v>
      </c>
      <c r="BL37" s="2">
        <v>-4</v>
      </c>
      <c r="BM37" s="39">
        <v>6</v>
      </c>
      <c r="BN37" s="39">
        <v>10</v>
      </c>
      <c r="BO37" s="39">
        <v>6</v>
      </c>
      <c r="BP37" s="39">
        <v>8</v>
      </c>
      <c r="BQ37" s="39">
        <v>7</v>
      </c>
      <c r="BR37" s="39">
        <v>11</v>
      </c>
      <c r="BS37" s="39">
        <v>9</v>
      </c>
      <c r="BT37" s="39">
        <v>10</v>
      </c>
      <c r="BU37" s="39">
        <v>9</v>
      </c>
      <c r="BV37" s="39">
        <v>9</v>
      </c>
      <c r="BW37" s="39">
        <v>2</v>
      </c>
      <c r="BX37" s="39"/>
      <c r="BY37" s="39">
        <v>1</v>
      </c>
      <c r="BZ37" s="39"/>
      <c r="CA37" s="39">
        <v>0</v>
      </c>
      <c r="CB37" s="39"/>
      <c r="CC37" s="39">
        <v>28</v>
      </c>
      <c r="CD37" s="39"/>
      <c r="CE37" s="39"/>
      <c r="CF37" s="39">
        <v>57</v>
      </c>
      <c r="CG37" s="39"/>
      <c r="CH37" s="39">
        <v>9</v>
      </c>
      <c r="CI37" s="39">
        <v>12</v>
      </c>
      <c r="CJ37" s="39">
        <v>290</v>
      </c>
      <c r="CK37" s="39"/>
      <c r="CL37" s="39"/>
      <c r="CM37" s="39"/>
      <c r="CN37" s="2"/>
      <c r="CO37" s="39"/>
      <c r="CP37" s="39"/>
      <c r="CQ37" s="39"/>
      <c r="CR37" s="39"/>
      <c r="CS37" s="39"/>
      <c r="CT37" s="39">
        <v>1233</v>
      </c>
      <c r="CU37" s="43"/>
      <c r="CV37" s="39">
        <v>811.82</v>
      </c>
      <c r="CW37" s="43"/>
      <c r="CX37" s="43"/>
      <c r="CY37" s="39">
        <v>875.69</v>
      </c>
      <c r="CZ37" s="43"/>
      <c r="DA37" s="39">
        <v>11</v>
      </c>
      <c r="DB37" s="43"/>
      <c r="DC37" s="44">
        <v>2042.7333333333333</v>
      </c>
      <c r="DD37" s="44"/>
      <c r="DE37" s="42">
        <v>437.16</v>
      </c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</row>
    <row r="38" spans="1:123" ht="16" customHeight="1" x14ac:dyDescent="0.2">
      <c r="A38" s="2">
        <v>61</v>
      </c>
      <c r="B38" s="2">
        <v>3</v>
      </c>
      <c r="C38" s="2">
        <v>2</v>
      </c>
      <c r="D38" s="2">
        <v>25</v>
      </c>
      <c r="E38" s="2">
        <v>30</v>
      </c>
      <c r="F38" s="2">
        <v>2</v>
      </c>
      <c r="G38" s="2">
        <v>5</v>
      </c>
      <c r="H38" s="2">
        <v>3</v>
      </c>
      <c r="I38" s="2">
        <v>8</v>
      </c>
      <c r="J38" s="2">
        <v>5</v>
      </c>
      <c r="K38" s="2">
        <v>0</v>
      </c>
      <c r="L38" s="2">
        <v>4</v>
      </c>
      <c r="M38" s="2">
        <v>65</v>
      </c>
      <c r="N38" s="2">
        <v>52</v>
      </c>
      <c r="O38" s="2">
        <v>-13</v>
      </c>
      <c r="P38" s="2">
        <v>5</v>
      </c>
      <c r="Q38" s="2">
        <v>4</v>
      </c>
      <c r="R38" s="2">
        <v>16</v>
      </c>
      <c r="S38" s="2">
        <v>16</v>
      </c>
      <c r="T38" s="2">
        <v>0</v>
      </c>
      <c r="U38" s="2">
        <v>39</v>
      </c>
      <c r="V38" s="2">
        <v>-17</v>
      </c>
      <c r="W38" s="5">
        <f t="shared" si="1"/>
        <v>39</v>
      </c>
      <c r="X38" s="5">
        <f>(V38/U38)*100</f>
        <v>-43.589743589743591</v>
      </c>
      <c r="Y38" s="2">
        <v>5</v>
      </c>
      <c r="Z38" s="2">
        <v>5</v>
      </c>
      <c r="AA38" s="2"/>
      <c r="AB38" s="2">
        <v>5</v>
      </c>
      <c r="AC38" s="2">
        <v>17</v>
      </c>
      <c r="AD38" s="2">
        <v>5</v>
      </c>
      <c r="AE38" s="2">
        <v>14</v>
      </c>
      <c r="AF38" s="2">
        <v>0</v>
      </c>
      <c r="AG38" s="2">
        <v>2</v>
      </c>
      <c r="AH38" s="2">
        <v>0</v>
      </c>
      <c r="AI38" s="2">
        <v>1</v>
      </c>
      <c r="AJ38" s="2">
        <v>40</v>
      </c>
      <c r="AK38" s="2">
        <v>39</v>
      </c>
      <c r="AL38" s="2">
        <v>40</v>
      </c>
      <c r="AM38" s="2">
        <v>37</v>
      </c>
      <c r="AN38" s="2">
        <v>16</v>
      </c>
      <c r="AO38" s="2">
        <v>15</v>
      </c>
      <c r="AP38" s="2">
        <v>20</v>
      </c>
      <c r="AQ38" s="2">
        <v>15</v>
      </c>
      <c r="AR38" s="2">
        <v>19</v>
      </c>
      <c r="AS38" s="2">
        <v>19</v>
      </c>
      <c r="AT38" s="2">
        <v>12.35</v>
      </c>
      <c r="AU38" s="2">
        <v>14.28</v>
      </c>
      <c r="AV38" s="2">
        <v>12.6</v>
      </c>
      <c r="AW38" s="2">
        <v>14.94</v>
      </c>
      <c r="AX38" s="2">
        <v>2.34</v>
      </c>
      <c r="AY38" s="2">
        <v>10</v>
      </c>
      <c r="AZ38" s="2">
        <v>8.44</v>
      </c>
      <c r="BA38">
        <v>0.25</v>
      </c>
      <c r="BB38">
        <v>0.66000000000000014</v>
      </c>
      <c r="BC38" s="2">
        <v>0.41000000000000014</v>
      </c>
      <c r="BD38" s="2">
        <v>15</v>
      </c>
      <c r="BE38" s="2">
        <v>26</v>
      </c>
      <c r="BF38" s="2">
        <v>6</v>
      </c>
      <c r="BG38" s="2">
        <v>11</v>
      </c>
      <c r="BH38" s="2">
        <v>4</v>
      </c>
      <c r="BI38" s="2">
        <v>5</v>
      </c>
      <c r="BJ38" s="2">
        <v>1</v>
      </c>
      <c r="BK38" s="2">
        <v>4</v>
      </c>
      <c r="BL38" s="2">
        <v>3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2</v>
      </c>
      <c r="BT38" s="2">
        <v>4</v>
      </c>
      <c r="BU38" s="2">
        <v>2</v>
      </c>
      <c r="BV38" s="2">
        <v>2</v>
      </c>
      <c r="BW38" s="2">
        <v>1</v>
      </c>
      <c r="BX38" s="2">
        <v>2</v>
      </c>
      <c r="BY38" s="2">
        <v>1</v>
      </c>
      <c r="BZ38" s="2">
        <v>2</v>
      </c>
      <c r="CA38" s="2">
        <v>0</v>
      </c>
      <c r="CB38" s="2">
        <v>0</v>
      </c>
      <c r="CC38" s="2">
        <v>17</v>
      </c>
      <c r="CD38" s="2">
        <v>9</v>
      </c>
      <c r="CE38" s="2">
        <v>-8</v>
      </c>
      <c r="CF38" s="2">
        <v>40</v>
      </c>
      <c r="CG38" s="2">
        <v>40</v>
      </c>
      <c r="CH38" s="2">
        <v>4</v>
      </c>
      <c r="CI38" s="2">
        <v>3</v>
      </c>
      <c r="CJ38" s="2">
        <v>1450</v>
      </c>
      <c r="CK38" s="2">
        <v>1540</v>
      </c>
      <c r="CL38" s="2">
        <v>90.625</v>
      </c>
      <c r="CM38" s="2">
        <v>96.25</v>
      </c>
      <c r="CN38" s="2">
        <v>5.625</v>
      </c>
      <c r="CO38" s="2">
        <v>119.12</v>
      </c>
      <c r="CP38" s="2">
        <v>110</v>
      </c>
      <c r="CQ38" s="2">
        <v>248.12</v>
      </c>
      <c r="CR38" s="2">
        <v>133</v>
      </c>
      <c r="CS38" s="2">
        <v>-115.12</v>
      </c>
      <c r="CT38" s="2">
        <v>1134.2</v>
      </c>
      <c r="CU38" s="5">
        <v>1120.68</v>
      </c>
      <c r="CV38" s="2">
        <v>1175.42</v>
      </c>
      <c r="CW38" s="5">
        <v>715.31</v>
      </c>
      <c r="CX38" s="5">
        <v>-460.11000000000013</v>
      </c>
      <c r="CY38" s="2">
        <v>946.31</v>
      </c>
      <c r="CZ38" s="5">
        <v>802.62</v>
      </c>
      <c r="DA38" s="2">
        <v>2</v>
      </c>
      <c r="DB38" s="5">
        <v>2</v>
      </c>
      <c r="DC38" s="11">
        <v>1432.2173913043478</v>
      </c>
      <c r="DD38" s="11">
        <v>1383.875</v>
      </c>
      <c r="DE38" s="16"/>
      <c r="DF38" s="2">
        <v>401.26</v>
      </c>
      <c r="DG38" s="2">
        <v>12</v>
      </c>
      <c r="DH38" s="2">
        <v>16</v>
      </c>
      <c r="DI38" s="2">
        <v>1</v>
      </c>
      <c r="DJ38" s="2">
        <v>0</v>
      </c>
      <c r="DK38" s="2">
        <v>2</v>
      </c>
      <c r="DL38" s="2">
        <v>0</v>
      </c>
      <c r="DM38" s="2">
        <v>1</v>
      </c>
      <c r="DN38" s="2">
        <v>0</v>
      </c>
      <c r="DO38" s="2">
        <v>0</v>
      </c>
      <c r="DP38" s="2">
        <v>0</v>
      </c>
      <c r="DQ38" s="2"/>
      <c r="DR38" s="3"/>
      <c r="DS38" s="1"/>
    </row>
    <row r="39" spans="1:123" ht="16" customHeight="1" x14ac:dyDescent="0.2">
      <c r="A39" s="2">
        <v>63</v>
      </c>
      <c r="B39" s="2">
        <v>2</v>
      </c>
      <c r="C39" s="2">
        <v>2</v>
      </c>
      <c r="D39" s="2">
        <v>21</v>
      </c>
      <c r="E39" s="2">
        <v>27</v>
      </c>
      <c r="F39" s="2">
        <v>4</v>
      </c>
      <c r="G39" s="2">
        <v>5</v>
      </c>
      <c r="H39" s="2">
        <v>11</v>
      </c>
      <c r="I39" s="2">
        <v>12</v>
      </c>
      <c r="J39" s="2">
        <v>1</v>
      </c>
      <c r="K39" s="2">
        <v>8</v>
      </c>
      <c r="L39" s="2">
        <v>11</v>
      </c>
      <c r="M39" s="2">
        <v>58</v>
      </c>
      <c r="N39" s="2">
        <v>52</v>
      </c>
      <c r="O39" s="2">
        <v>-6</v>
      </c>
      <c r="P39" s="2">
        <v>18</v>
      </c>
      <c r="Q39" s="2">
        <v>2</v>
      </c>
      <c r="R39" s="2">
        <v>6</v>
      </c>
      <c r="S39" s="2">
        <v>14</v>
      </c>
      <c r="T39" s="2">
        <v>8</v>
      </c>
      <c r="U39" s="2">
        <v>34</v>
      </c>
      <c r="V39" s="2">
        <v>-16</v>
      </c>
      <c r="W39" s="5">
        <f t="shared" si="1"/>
        <v>34</v>
      </c>
      <c r="X39" s="5">
        <f>(V39/U39)*100</f>
        <v>-47.058823529411761</v>
      </c>
      <c r="Y39" s="2">
        <v>0</v>
      </c>
      <c r="Z39" s="2">
        <v>0</v>
      </c>
      <c r="AA39" s="2"/>
      <c r="AB39" s="2">
        <v>40</v>
      </c>
      <c r="AC39" s="2">
        <v>39</v>
      </c>
      <c r="AD39" s="2">
        <v>14</v>
      </c>
      <c r="AE39" s="2">
        <v>16</v>
      </c>
      <c r="AF39" s="2">
        <v>24</v>
      </c>
      <c r="AG39" s="2">
        <v>20</v>
      </c>
      <c r="AH39" s="2">
        <v>2</v>
      </c>
      <c r="AI39" s="2">
        <v>3</v>
      </c>
      <c r="AJ39" s="2">
        <v>16</v>
      </c>
      <c r="AK39" s="2">
        <v>13</v>
      </c>
      <c r="AL39" s="2">
        <v>19</v>
      </c>
      <c r="AM39" s="2">
        <v>15</v>
      </c>
      <c r="AN39" s="2">
        <v>16</v>
      </c>
      <c r="AO39" s="2">
        <v>15</v>
      </c>
      <c r="AP39" s="2">
        <v>7</v>
      </c>
      <c r="AQ39" s="2">
        <v>14</v>
      </c>
      <c r="AR39" s="2">
        <v>14</v>
      </c>
      <c r="AS39" s="2">
        <v>17</v>
      </c>
      <c r="AT39" s="2">
        <v>10.130000000000001</v>
      </c>
      <c r="AU39" s="2">
        <v>10.61</v>
      </c>
      <c r="AV39" s="2">
        <v>13</v>
      </c>
      <c r="AW39" s="2">
        <v>11.21</v>
      </c>
      <c r="AX39" s="2">
        <v>-1.7899999999999991</v>
      </c>
      <c r="AY39" s="2">
        <v>7.57</v>
      </c>
      <c r="AZ39" s="2">
        <v>7.88</v>
      </c>
      <c r="BA39">
        <v>2.8699999999999992</v>
      </c>
      <c r="BB39">
        <v>0.60000000000000142</v>
      </c>
      <c r="BC39" s="2">
        <v>-2.2699999999999978</v>
      </c>
      <c r="BD39" s="2">
        <v>31</v>
      </c>
      <c r="BE39" s="2">
        <v>18</v>
      </c>
      <c r="BF39" s="2">
        <v>4</v>
      </c>
      <c r="BG39" s="2">
        <v>1</v>
      </c>
      <c r="BH39" s="2">
        <v>1</v>
      </c>
      <c r="BI39" s="2">
        <v>1</v>
      </c>
      <c r="BJ39" s="2">
        <v>14</v>
      </c>
      <c r="BK39" s="2">
        <v>8</v>
      </c>
      <c r="BL39" s="2">
        <v>-6</v>
      </c>
      <c r="BM39" s="2">
        <v>2</v>
      </c>
      <c r="BN39" s="2">
        <v>1</v>
      </c>
      <c r="BO39" s="2">
        <v>1</v>
      </c>
      <c r="BP39" s="2">
        <v>1</v>
      </c>
      <c r="BQ39" s="2">
        <v>5</v>
      </c>
      <c r="BR39" s="2">
        <v>5</v>
      </c>
      <c r="BS39" s="2">
        <v>2</v>
      </c>
      <c r="BT39" s="2">
        <v>1</v>
      </c>
      <c r="BU39" s="2">
        <v>2</v>
      </c>
      <c r="BV39" s="2">
        <v>0</v>
      </c>
      <c r="BW39" s="3"/>
      <c r="BX39" s="2">
        <v>2</v>
      </c>
      <c r="BY39" s="3"/>
      <c r="BZ39" s="2">
        <v>2</v>
      </c>
      <c r="CA39" s="3"/>
      <c r="CB39" s="2">
        <v>0</v>
      </c>
      <c r="CC39" s="3"/>
      <c r="CD39" s="2">
        <v>27</v>
      </c>
      <c r="CE39" s="2"/>
      <c r="CF39" s="3"/>
      <c r="CG39" s="2">
        <v>51</v>
      </c>
      <c r="CH39" s="2">
        <v>15</v>
      </c>
      <c r="CI39" s="2">
        <v>16</v>
      </c>
      <c r="CJ39" s="3"/>
      <c r="CK39" s="2">
        <v>1600</v>
      </c>
      <c r="CL39" s="3"/>
      <c r="CM39" s="2"/>
      <c r="CN39" s="2"/>
      <c r="CO39" s="3"/>
      <c r="CP39" s="2">
        <v>110.8</v>
      </c>
      <c r="CQ39" s="3"/>
      <c r="CR39" s="2">
        <v>115.2</v>
      </c>
      <c r="CS39" s="2"/>
      <c r="CT39" s="10"/>
      <c r="CU39" s="2">
        <v>1676.72</v>
      </c>
      <c r="CV39" s="10"/>
      <c r="CW39" s="2">
        <v>1186.08</v>
      </c>
      <c r="CX39" s="2"/>
      <c r="CY39" s="10"/>
      <c r="CZ39" s="2">
        <v>1326.83</v>
      </c>
      <c r="DA39" s="10"/>
      <c r="DB39" s="2">
        <v>9</v>
      </c>
      <c r="DC39" s="10"/>
      <c r="DD39" s="2">
        <v>1109.6666666666667</v>
      </c>
      <c r="DE39" s="16"/>
      <c r="DF39" s="16"/>
      <c r="DG39" s="2">
        <v>15</v>
      </c>
      <c r="DH39" s="2">
        <v>16</v>
      </c>
      <c r="DI39" s="2">
        <v>0</v>
      </c>
      <c r="DJ39" s="2">
        <v>0</v>
      </c>
      <c r="DK39" s="2">
        <v>1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/>
      <c r="DR39" s="3"/>
      <c r="DS39" s="1"/>
    </row>
    <row r="40" spans="1:123" ht="16" customHeight="1" x14ac:dyDescent="0.2">
      <c r="A40" s="2">
        <v>64</v>
      </c>
      <c r="B40" s="2">
        <v>2</v>
      </c>
      <c r="C40" s="2">
        <v>2</v>
      </c>
      <c r="D40" s="2">
        <v>29</v>
      </c>
      <c r="E40" s="2">
        <v>29</v>
      </c>
      <c r="F40" s="2">
        <v>5</v>
      </c>
      <c r="G40" s="2">
        <v>4</v>
      </c>
      <c r="H40" s="2">
        <v>3</v>
      </c>
      <c r="I40" s="2">
        <v>0</v>
      </c>
      <c r="J40" s="2">
        <v>-3</v>
      </c>
      <c r="K40" s="2">
        <v>13</v>
      </c>
      <c r="L40" s="2">
        <v>7</v>
      </c>
      <c r="M40" s="2">
        <v>51</v>
      </c>
      <c r="N40" s="2">
        <v>40</v>
      </c>
      <c r="O40" s="2">
        <v>-11</v>
      </c>
      <c r="P40" s="2">
        <v>4</v>
      </c>
      <c r="Q40" s="2">
        <v>1</v>
      </c>
      <c r="R40" s="2">
        <v>13</v>
      </c>
      <c r="S40" s="2">
        <v>14</v>
      </c>
      <c r="T40" s="2">
        <v>1</v>
      </c>
      <c r="U40" s="2">
        <v>25</v>
      </c>
      <c r="V40" s="2">
        <v>-14</v>
      </c>
      <c r="W40" s="5">
        <f t="shared" si="1"/>
        <v>25</v>
      </c>
      <c r="X40" s="5">
        <f>(V40/U40)*100</f>
        <v>-56.000000000000007</v>
      </c>
      <c r="Y40" s="2">
        <v>9</v>
      </c>
      <c r="Z40" s="2">
        <v>10</v>
      </c>
      <c r="AA40" s="2"/>
      <c r="AB40" s="2">
        <v>0</v>
      </c>
      <c r="AC40" s="2">
        <v>23</v>
      </c>
      <c r="AD40" s="2">
        <v>0</v>
      </c>
      <c r="AE40" s="2">
        <v>13</v>
      </c>
      <c r="AF40" s="2">
        <v>0</v>
      </c>
      <c r="AG40" s="2">
        <v>8</v>
      </c>
      <c r="AH40" s="2">
        <v>0</v>
      </c>
      <c r="AI40" s="2">
        <v>2</v>
      </c>
      <c r="AJ40" s="2">
        <v>38</v>
      </c>
      <c r="AK40" s="2">
        <v>34</v>
      </c>
      <c r="AL40" s="2">
        <v>40</v>
      </c>
      <c r="AM40" s="2">
        <v>40</v>
      </c>
      <c r="AN40" s="2">
        <v>19</v>
      </c>
      <c r="AO40" s="2">
        <v>17</v>
      </c>
      <c r="AP40" s="2">
        <v>19</v>
      </c>
      <c r="AQ40" s="2">
        <v>19</v>
      </c>
      <c r="AR40" s="2">
        <v>20</v>
      </c>
      <c r="AS40" s="2">
        <v>20</v>
      </c>
      <c r="AT40" s="2">
        <v>8.8000000000000007</v>
      </c>
      <c r="AU40" s="2">
        <v>11.3</v>
      </c>
      <c r="AV40" s="2">
        <v>11.64</v>
      </c>
      <c r="AW40" s="2">
        <v>12.85</v>
      </c>
      <c r="AX40" s="2">
        <v>1.2099999999999991</v>
      </c>
      <c r="AY40" s="2">
        <v>7.78</v>
      </c>
      <c r="AZ40" s="2">
        <v>8.16</v>
      </c>
      <c r="BA40">
        <v>2.84</v>
      </c>
      <c r="BB40">
        <v>1.5499999999999989</v>
      </c>
      <c r="BC40" s="2">
        <v>-1.2900000000000009</v>
      </c>
      <c r="BD40" s="2">
        <v>2</v>
      </c>
      <c r="BE40" s="2">
        <v>32</v>
      </c>
      <c r="BF40" s="2">
        <v>0</v>
      </c>
      <c r="BG40" s="2">
        <v>8</v>
      </c>
      <c r="BH40" s="2">
        <v>1</v>
      </c>
      <c r="BI40" s="2">
        <v>7</v>
      </c>
      <c r="BJ40" s="2">
        <v>0</v>
      </c>
      <c r="BK40" s="2">
        <v>0</v>
      </c>
      <c r="BL40" s="2">
        <v>0</v>
      </c>
      <c r="BM40" s="2">
        <v>0</v>
      </c>
      <c r="BN40" s="2">
        <v>6</v>
      </c>
      <c r="BO40" s="2">
        <v>0</v>
      </c>
      <c r="BP40" s="2">
        <v>0</v>
      </c>
      <c r="BQ40" s="2">
        <v>1</v>
      </c>
      <c r="BR40" s="2">
        <v>5</v>
      </c>
      <c r="BS40" s="2">
        <v>0</v>
      </c>
      <c r="BT40" s="2">
        <v>5</v>
      </c>
      <c r="BU40" s="2">
        <v>0</v>
      </c>
      <c r="BV40" s="2">
        <v>1</v>
      </c>
      <c r="BW40" s="2">
        <v>2</v>
      </c>
      <c r="BX40" s="1"/>
      <c r="BY40" s="2">
        <v>2</v>
      </c>
      <c r="BZ40" s="3"/>
      <c r="CA40" s="2">
        <v>0</v>
      </c>
      <c r="CB40" s="1"/>
      <c r="CC40" s="2">
        <v>20</v>
      </c>
      <c r="CD40" s="2">
        <v>24</v>
      </c>
      <c r="CE40" s="2">
        <v>4</v>
      </c>
      <c r="CF40" s="2">
        <v>40</v>
      </c>
      <c r="CG40" s="2">
        <v>38</v>
      </c>
      <c r="CH40" s="2">
        <v>4</v>
      </c>
      <c r="CI40" s="2">
        <v>3</v>
      </c>
      <c r="CJ40" s="2">
        <v>1360</v>
      </c>
      <c r="CK40" s="2">
        <v>1440</v>
      </c>
      <c r="CL40" s="2">
        <v>85</v>
      </c>
      <c r="CM40" s="2">
        <v>90</v>
      </c>
      <c r="CN40" s="2">
        <v>5</v>
      </c>
      <c r="CO40" s="2">
        <v>110.8</v>
      </c>
      <c r="CP40" s="2">
        <v>108</v>
      </c>
      <c r="CQ40" s="2">
        <v>115.2</v>
      </c>
      <c r="CR40" s="2">
        <v>114</v>
      </c>
      <c r="CS40" s="2">
        <v>-1.2000000000000028</v>
      </c>
      <c r="CT40" s="2">
        <v>914.92</v>
      </c>
      <c r="CU40" s="2">
        <v>847.31</v>
      </c>
      <c r="CV40" s="2">
        <v>761.14</v>
      </c>
      <c r="CW40" s="2">
        <v>704.25</v>
      </c>
      <c r="CX40" s="5">
        <v>-56.889999999999986</v>
      </c>
      <c r="CY40" s="2">
        <v>807.25</v>
      </c>
      <c r="CZ40" s="2">
        <v>745.92</v>
      </c>
      <c r="DA40" s="2">
        <v>5</v>
      </c>
      <c r="DB40" s="2">
        <v>4</v>
      </c>
      <c r="DC40" s="11">
        <v>1109.6659999999999</v>
      </c>
      <c r="DD40" s="11">
        <v>1064.68</v>
      </c>
      <c r="DE40" s="16"/>
      <c r="DF40" s="16"/>
      <c r="DG40" s="2">
        <v>13</v>
      </c>
      <c r="DH40" s="2">
        <v>15</v>
      </c>
      <c r="DI40" s="2">
        <v>2</v>
      </c>
      <c r="DJ40" s="2">
        <v>1</v>
      </c>
      <c r="DK40" s="2">
        <v>1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/>
      <c r="DR40" s="3"/>
      <c r="DS40" s="1"/>
    </row>
    <row r="41" spans="1:123" ht="16" customHeight="1" thickBot="1" x14ac:dyDescent="0.25">
      <c r="AS41" s="2"/>
    </row>
    <row r="42" spans="1:123" ht="16" customHeight="1" x14ac:dyDescent="0.2">
      <c r="A42" t="s">
        <v>119</v>
      </c>
      <c r="B42">
        <f t="shared" ref="B42:BV42" si="2">AVERAGE(B2:B40)</f>
        <v>2.3684210526315788</v>
      </c>
      <c r="C42">
        <f t="shared" si="2"/>
        <v>2.4473684210526314</v>
      </c>
      <c r="D42">
        <f t="shared" si="2"/>
        <v>26.184210526315791</v>
      </c>
      <c r="E42">
        <f t="shared" si="2"/>
        <v>26.567567567567568</v>
      </c>
      <c r="F42">
        <f t="shared" si="2"/>
        <v>4.1315789473684212</v>
      </c>
      <c r="G42">
        <f t="shared" si="2"/>
        <v>4.1891891891891895</v>
      </c>
      <c r="H42">
        <f t="shared" si="2"/>
        <v>10.631578947368421</v>
      </c>
      <c r="I42">
        <f t="shared" si="2"/>
        <v>8.1944444444444446</v>
      </c>
      <c r="J42" s="71">
        <f t="shared" si="2"/>
        <v>-2.7567567567567566</v>
      </c>
      <c r="K42">
        <f t="shared" si="2"/>
        <v>14.523809523809524</v>
      </c>
      <c r="L42">
        <f t="shared" si="2"/>
        <v>12.904761904761905</v>
      </c>
      <c r="M42" s="61">
        <f t="shared" si="2"/>
        <v>67.815789473684205</v>
      </c>
      <c r="N42" s="62">
        <f t="shared" si="2"/>
        <v>59.210526315789473</v>
      </c>
      <c r="O42" s="63">
        <f t="shared" si="2"/>
        <v>-8.6052631578947363</v>
      </c>
      <c r="P42" s="49">
        <f t="shared" si="2"/>
        <v>14.315789473684211</v>
      </c>
      <c r="Q42" s="56">
        <f t="shared" si="2"/>
        <v>-2.1578947368421053</v>
      </c>
      <c r="R42">
        <f t="shared" si="2"/>
        <v>12.447368421052632</v>
      </c>
      <c r="S42">
        <f t="shared" si="2"/>
        <v>11.763157894736842</v>
      </c>
      <c r="T42">
        <f t="shared" si="2"/>
        <v>-0.68421052631578949</v>
      </c>
      <c r="U42" s="48">
        <f t="shared" si="2"/>
        <v>36.973684210526315</v>
      </c>
      <c r="V42" s="50">
        <f t="shared" si="2"/>
        <v>-5.4473684210526319</v>
      </c>
      <c r="W42" s="86"/>
      <c r="X42" s="86"/>
      <c r="Y42">
        <f t="shared" si="2"/>
        <v>4.0789473684210522</v>
      </c>
      <c r="Z42">
        <f t="shared" si="2"/>
        <v>3.763157894736842</v>
      </c>
      <c r="AB42">
        <f t="shared" si="2"/>
        <v>30.633333333333333</v>
      </c>
      <c r="AC42">
        <f t="shared" si="2"/>
        <v>29.2</v>
      </c>
      <c r="AD42">
        <f t="shared" si="2"/>
        <v>15.666666666666666</v>
      </c>
      <c r="AE42">
        <f t="shared" si="2"/>
        <v>14.4</v>
      </c>
      <c r="AF42">
        <f t="shared" si="2"/>
        <v>12.580645161290322</v>
      </c>
      <c r="AG42">
        <f t="shared" si="2"/>
        <v>11.709677419354838</v>
      </c>
      <c r="AH42">
        <f t="shared" si="2"/>
        <v>2.7419354838709675</v>
      </c>
      <c r="AI42">
        <f t="shared" si="2"/>
        <v>2.7419354838709675</v>
      </c>
      <c r="AJ42">
        <f t="shared" si="2"/>
        <v>29.129032258064516</v>
      </c>
      <c r="AK42">
        <f t="shared" si="2"/>
        <v>30</v>
      </c>
      <c r="AL42">
        <f t="shared" si="2"/>
        <v>32.064516129032256</v>
      </c>
      <c r="AM42">
        <f t="shared" si="2"/>
        <v>32.6</v>
      </c>
      <c r="AN42">
        <f t="shared" si="2"/>
        <v>16.032258064516128</v>
      </c>
      <c r="AO42">
        <f t="shared" si="2"/>
        <v>15.733333333333333</v>
      </c>
      <c r="AP42">
        <f t="shared" si="2"/>
        <v>16.566666666666666</v>
      </c>
      <c r="AQ42">
        <f t="shared" si="2"/>
        <v>16.433333333333334</v>
      </c>
      <c r="AR42">
        <f t="shared" si="2"/>
        <v>16.35483870967742</v>
      </c>
      <c r="AS42">
        <f t="shared" si="2"/>
        <v>16.8</v>
      </c>
      <c r="AT42">
        <f t="shared" si="2"/>
        <v>12.263513513513516</v>
      </c>
      <c r="AU42">
        <f t="shared" si="2"/>
        <v>11.595599999999999</v>
      </c>
      <c r="AV42">
        <f t="shared" si="2"/>
        <v>15.081891891891894</v>
      </c>
      <c r="AW42">
        <f t="shared" si="2"/>
        <v>13.223428571428567</v>
      </c>
      <c r="AX42" s="50">
        <f t="shared" si="2"/>
        <v>-1.6114285714285712</v>
      </c>
      <c r="AY42">
        <f t="shared" si="2"/>
        <v>9.3144444444444439</v>
      </c>
      <c r="AZ42">
        <f t="shared" si="2"/>
        <v>8.8451428571428572</v>
      </c>
      <c r="BA42">
        <f t="shared" si="2"/>
        <v>2.8183783783783793</v>
      </c>
      <c r="BB42">
        <f t="shared" si="2"/>
        <v>1.627828571428571</v>
      </c>
      <c r="BC42" s="50">
        <f t="shared" si="2"/>
        <v>-1.1727428571428571</v>
      </c>
      <c r="BD42">
        <f t="shared" si="2"/>
        <v>34.421052631578945</v>
      </c>
      <c r="BE42">
        <f t="shared" si="2"/>
        <v>32.432432432432435</v>
      </c>
      <c r="BF42">
        <f t="shared" si="2"/>
        <v>9.526315789473685</v>
      </c>
      <c r="BG42">
        <f t="shared" si="2"/>
        <v>9.513513513513514</v>
      </c>
      <c r="BH42">
        <f t="shared" si="2"/>
        <v>4.9736842105263159</v>
      </c>
      <c r="BI42">
        <f t="shared" si="2"/>
        <v>4.3513513513513518</v>
      </c>
      <c r="BJ42">
        <f t="shared" si="2"/>
        <v>6.2631578947368425</v>
      </c>
      <c r="BK42">
        <f t="shared" si="2"/>
        <v>5.1621621621621623</v>
      </c>
      <c r="BL42" s="50">
        <f t="shared" si="2"/>
        <v>-0.97297297297297303</v>
      </c>
      <c r="BM42">
        <f t="shared" si="2"/>
        <v>3.0789473684210527</v>
      </c>
      <c r="BN42">
        <f t="shared" si="2"/>
        <v>2.9189189189189189</v>
      </c>
      <c r="BO42">
        <f t="shared" si="2"/>
        <v>1.2894736842105263</v>
      </c>
      <c r="BP42">
        <f t="shared" si="2"/>
        <v>1.3783783783783783</v>
      </c>
      <c r="BQ42">
        <f t="shared" si="2"/>
        <v>3.3421052631578947</v>
      </c>
      <c r="BR42">
        <f t="shared" si="2"/>
        <v>3.6216216216216215</v>
      </c>
      <c r="BS42">
        <f t="shared" si="2"/>
        <v>2.2105263157894739</v>
      </c>
      <c r="BT42">
        <f t="shared" si="2"/>
        <v>1.972972972972973</v>
      </c>
      <c r="BU42">
        <f t="shared" si="2"/>
        <v>3.736842105263158</v>
      </c>
      <c r="BV42">
        <f t="shared" si="2"/>
        <v>3.6486486486486487</v>
      </c>
      <c r="BW42">
        <f t="shared" ref="BW42:DP42" si="3">AVERAGE(BW2:BW40)</f>
        <v>2.7027027027027026</v>
      </c>
      <c r="BX42">
        <f t="shared" si="3"/>
        <v>2.1764705882352939</v>
      </c>
      <c r="BY42">
        <f t="shared" si="3"/>
        <v>1.3513513513513513</v>
      </c>
      <c r="BZ42">
        <f t="shared" si="3"/>
        <v>1.0294117647058822</v>
      </c>
      <c r="CA42">
        <f t="shared" si="3"/>
        <v>1.0540540540540539</v>
      </c>
      <c r="CB42">
        <f t="shared" si="3"/>
        <v>1</v>
      </c>
      <c r="CC42">
        <f t="shared" si="3"/>
        <v>20.9</v>
      </c>
      <c r="CD42">
        <f t="shared" si="3"/>
        <v>19</v>
      </c>
      <c r="CF42">
        <f t="shared" si="3"/>
        <v>53</v>
      </c>
      <c r="CG42">
        <f t="shared" si="3"/>
        <v>49.636363636363633</v>
      </c>
      <c r="CH42">
        <f t="shared" si="3"/>
        <v>9.1818181818181817</v>
      </c>
      <c r="CI42">
        <f t="shared" si="3"/>
        <v>10.692307692307692</v>
      </c>
      <c r="CJ42">
        <f t="shared" si="3"/>
        <v>1214</v>
      </c>
      <c r="CK42">
        <f t="shared" si="3"/>
        <v>1486.3636363636363</v>
      </c>
      <c r="CL42">
        <f t="shared" si="3"/>
        <v>85</v>
      </c>
      <c r="CM42">
        <f t="shared" si="3"/>
        <v>95.546875</v>
      </c>
      <c r="CN42">
        <f t="shared" si="3"/>
        <v>10.546875</v>
      </c>
      <c r="CO42">
        <f t="shared" si="3"/>
        <v>127.8608</v>
      </c>
      <c r="CP42">
        <f t="shared" si="3"/>
        <v>126.676</v>
      </c>
      <c r="CQ42">
        <f t="shared" si="3"/>
        <v>162.20240000000001</v>
      </c>
      <c r="CR42">
        <f t="shared" si="3"/>
        <v>135.87879999999998</v>
      </c>
      <c r="CS42">
        <f t="shared" si="3"/>
        <v>-29.754782608695653</v>
      </c>
      <c r="CT42">
        <f t="shared" si="3"/>
        <v>1351.8137497233201</v>
      </c>
      <c r="CU42">
        <f t="shared" si="3"/>
        <v>1242.4220699633702</v>
      </c>
      <c r="CV42">
        <f t="shared" si="3"/>
        <v>1134.943796456876</v>
      </c>
      <c r="CW42">
        <f t="shared" si="3"/>
        <v>987.86600388500381</v>
      </c>
      <c r="CX42">
        <f t="shared" si="3"/>
        <v>-170.1161054319418</v>
      </c>
      <c r="CY42">
        <f t="shared" si="3"/>
        <v>1100.5240459401709</v>
      </c>
      <c r="CZ42">
        <f t="shared" si="3"/>
        <v>1047.5983532634032</v>
      </c>
      <c r="DA42">
        <f t="shared" si="3"/>
        <v>3.44</v>
      </c>
      <c r="DB42">
        <f t="shared" si="3"/>
        <v>2.6538461538461537</v>
      </c>
      <c r="DC42">
        <f t="shared" si="3"/>
        <v>1350.3848207079677</v>
      </c>
      <c r="DD42">
        <f t="shared" si="3"/>
        <v>1222.5937971062133</v>
      </c>
      <c r="DE42">
        <f t="shared" si="3"/>
        <v>422.20364285714288</v>
      </c>
      <c r="DF42">
        <f t="shared" si="3"/>
        <v>428.1714047619048</v>
      </c>
      <c r="DG42">
        <f t="shared" si="3"/>
        <v>12.777777777777779</v>
      </c>
      <c r="DH42">
        <f t="shared" si="3"/>
        <v>13.5</v>
      </c>
      <c r="DI42">
        <f t="shared" si="3"/>
        <v>2.0555555555555554</v>
      </c>
      <c r="DJ42">
        <f t="shared" si="3"/>
        <v>1.606060606060606</v>
      </c>
      <c r="DK42">
        <f t="shared" si="3"/>
        <v>0.80555555555555558</v>
      </c>
      <c r="DL42">
        <f t="shared" si="3"/>
        <v>0.78787878787878785</v>
      </c>
      <c r="DM42">
        <f t="shared" si="3"/>
        <v>0.52777777777777779</v>
      </c>
      <c r="DN42">
        <f t="shared" si="3"/>
        <v>0.39393939393939392</v>
      </c>
      <c r="DO42">
        <f t="shared" si="3"/>
        <v>0</v>
      </c>
      <c r="DP42">
        <f t="shared" si="3"/>
        <v>0</v>
      </c>
      <c r="DR42">
        <f>AVERAGE(DR2:DR40)</f>
        <v>25.78</v>
      </c>
      <c r="DS42">
        <f>AVERAGE(DS2:DS40)</f>
        <v>28.086956521739129</v>
      </c>
    </row>
    <row r="43" spans="1:123" ht="16" customHeight="1" x14ac:dyDescent="0.2">
      <c r="A43" t="s">
        <v>118</v>
      </c>
      <c r="B43">
        <f t="shared" ref="B43:BV43" si="4">_xlfn.STDEV.S(B2:B40)</f>
        <v>0.54132233648468664</v>
      </c>
      <c r="C43">
        <f t="shared" si="4"/>
        <v>0.55494671870138979</v>
      </c>
      <c r="D43">
        <f t="shared" si="4"/>
        <v>2.2523892798524661</v>
      </c>
      <c r="E43">
        <f t="shared" si="4"/>
        <v>3.3709588195887723</v>
      </c>
      <c r="F43">
        <f t="shared" si="4"/>
        <v>0.84377057953934365</v>
      </c>
      <c r="G43">
        <f t="shared" si="4"/>
        <v>0.96717911238582588</v>
      </c>
      <c r="H43">
        <f t="shared" si="4"/>
        <v>7.5995058610041673</v>
      </c>
      <c r="I43">
        <f t="shared" si="4"/>
        <v>5.9704962437661235</v>
      </c>
      <c r="J43" s="72">
        <f t="shared" si="4"/>
        <v>6.4610173150011558</v>
      </c>
      <c r="K43">
        <f t="shared" si="4"/>
        <v>11.276608743851352</v>
      </c>
      <c r="L43">
        <f t="shared" si="4"/>
        <v>10.718697504383458</v>
      </c>
      <c r="M43" s="64">
        <f t="shared" si="4"/>
        <v>18.333038059607613</v>
      </c>
      <c r="N43">
        <f t="shared" si="4"/>
        <v>21.02785526421566</v>
      </c>
      <c r="O43" s="65">
        <f t="shared" si="4"/>
        <v>9.7358059500199481</v>
      </c>
      <c r="P43">
        <f t="shared" si="4"/>
        <v>8.2890525757247691</v>
      </c>
      <c r="Q43" s="57">
        <f t="shared" si="4"/>
        <v>4.4571613544913937</v>
      </c>
      <c r="R43">
        <f t="shared" si="4"/>
        <v>6.206785164383704</v>
      </c>
      <c r="S43">
        <f t="shared" si="4"/>
        <v>7.0994259780378508</v>
      </c>
      <c r="T43">
        <f t="shared" si="4"/>
        <v>4.30025306079924</v>
      </c>
      <c r="U43" s="51">
        <f t="shared" si="4"/>
        <v>10.463545061255919</v>
      </c>
      <c r="V43" s="52">
        <f t="shared" si="4"/>
        <v>6.3997355030693326</v>
      </c>
      <c r="W43" s="86"/>
      <c r="X43" s="86"/>
      <c r="Y43">
        <f t="shared" si="4"/>
        <v>4.0160595111570565</v>
      </c>
      <c r="Z43">
        <f t="shared" si="4"/>
        <v>3.7663819510801706</v>
      </c>
      <c r="AB43">
        <f t="shared" si="4"/>
        <v>16.861470736632047</v>
      </c>
      <c r="AC43">
        <f t="shared" si="4"/>
        <v>13.916995315824808</v>
      </c>
      <c r="AD43">
        <f t="shared" si="4"/>
        <v>8.2182863107254605</v>
      </c>
      <c r="AE43">
        <f t="shared" si="4"/>
        <v>6.9856996786291923</v>
      </c>
      <c r="AF43">
        <f t="shared" si="4"/>
        <v>8.8384545917197812</v>
      </c>
      <c r="AG43">
        <f t="shared" si="4"/>
        <v>7.68632356152622</v>
      </c>
      <c r="AH43">
        <f t="shared" si="4"/>
        <v>1.9316269815103859</v>
      </c>
      <c r="AI43">
        <f t="shared" si="4"/>
        <v>2.0811493929314455</v>
      </c>
      <c r="AJ43">
        <f t="shared" si="4"/>
        <v>6.2542888510411858</v>
      </c>
      <c r="AK43">
        <f t="shared" si="4"/>
        <v>6.2367100080200881</v>
      </c>
      <c r="AL43">
        <f t="shared" si="4"/>
        <v>7.0660478528003559</v>
      </c>
      <c r="AM43">
        <f t="shared" si="4"/>
        <v>6.8511262602934702</v>
      </c>
      <c r="AN43">
        <f t="shared" si="4"/>
        <v>3.0711981480386656</v>
      </c>
      <c r="AO43">
        <f t="shared" si="4"/>
        <v>3.3828505968959885</v>
      </c>
      <c r="AP43">
        <f t="shared" si="4"/>
        <v>3.7663055467213984</v>
      </c>
      <c r="AQ43">
        <f t="shared" si="4"/>
        <v>4.2724727019029336</v>
      </c>
      <c r="AR43">
        <f t="shared" si="4"/>
        <v>3.430727688569629</v>
      </c>
      <c r="AS43">
        <f t="shared" si="4"/>
        <v>3.5174442132183734</v>
      </c>
      <c r="AT43">
        <f t="shared" si="4"/>
        <v>3.6105510630621156</v>
      </c>
      <c r="AU43">
        <f t="shared" si="4"/>
        <v>2.4773914079602593</v>
      </c>
      <c r="AV43">
        <f t="shared" si="4"/>
        <v>6.14151892080897</v>
      </c>
      <c r="AW43">
        <f t="shared" si="4"/>
        <v>3.8634577189635055</v>
      </c>
      <c r="AX43" s="52">
        <f t="shared" si="4"/>
        <v>3.8573994156816109</v>
      </c>
      <c r="AY43">
        <f t="shared" si="4"/>
        <v>3.076563430141257</v>
      </c>
      <c r="AZ43">
        <f t="shared" si="4"/>
        <v>2.5880714730431693</v>
      </c>
      <c r="BA43">
        <f t="shared" si="4"/>
        <v>3.4010443767838208</v>
      </c>
      <c r="BB43">
        <f t="shared" si="4"/>
        <v>2.0567339255081429</v>
      </c>
      <c r="BC43" s="52">
        <f t="shared" si="4"/>
        <v>2.6496003732289743</v>
      </c>
      <c r="BD43">
        <f t="shared" si="4"/>
        <v>21.792177593517941</v>
      </c>
      <c r="BE43">
        <f t="shared" si="4"/>
        <v>23.13191703222164</v>
      </c>
      <c r="BF43">
        <f t="shared" si="4"/>
        <v>9.0396628797020337</v>
      </c>
      <c r="BG43">
        <f t="shared" si="4"/>
        <v>9.8280257473253538</v>
      </c>
      <c r="BH43">
        <f t="shared" si="4"/>
        <v>3.537343957824878</v>
      </c>
      <c r="BI43">
        <f t="shared" si="4"/>
        <v>3.9526096598479241</v>
      </c>
      <c r="BJ43">
        <f t="shared" si="4"/>
        <v>4.8417341684750967</v>
      </c>
      <c r="BK43">
        <f t="shared" si="4"/>
        <v>4.3430245062469846</v>
      </c>
      <c r="BL43" s="52">
        <f t="shared" si="4"/>
        <v>2.7232179339736868</v>
      </c>
      <c r="BM43">
        <f t="shared" si="4"/>
        <v>3.2993167101555749</v>
      </c>
      <c r="BN43">
        <f t="shared" si="4"/>
        <v>3.0765996596023775</v>
      </c>
      <c r="BO43">
        <f t="shared" si="4"/>
        <v>2.2887255362690047</v>
      </c>
      <c r="BP43">
        <f t="shared" si="4"/>
        <v>1.8907868930884504</v>
      </c>
      <c r="BQ43">
        <f t="shared" si="4"/>
        <v>2.5285004186273285</v>
      </c>
      <c r="BR43">
        <f t="shared" si="4"/>
        <v>2.7320256155394964</v>
      </c>
      <c r="BS43">
        <f t="shared" si="4"/>
        <v>2.3499039053020079</v>
      </c>
      <c r="BT43">
        <f t="shared" si="4"/>
        <v>2.0205401709895754</v>
      </c>
      <c r="BU43">
        <f t="shared" si="4"/>
        <v>3.1851361761912056</v>
      </c>
      <c r="BV43">
        <f t="shared" si="4"/>
        <v>2.9365154729922884</v>
      </c>
      <c r="BW43">
        <f t="shared" ref="BW43:DP43" si="5">_xlfn.STDEV.S(BW2:BW40)</f>
        <v>3.3405327657664365</v>
      </c>
      <c r="BX43">
        <f t="shared" si="5"/>
        <v>3.2796026018988127</v>
      </c>
      <c r="BY43">
        <f t="shared" si="5"/>
        <v>1.5314520382125407</v>
      </c>
      <c r="BZ43">
        <f t="shared" si="5"/>
        <v>1.2906492168941639</v>
      </c>
      <c r="CA43">
        <f t="shared" si="5"/>
        <v>2.4601936006242582</v>
      </c>
      <c r="CB43">
        <f t="shared" si="5"/>
        <v>2.0150945537631877</v>
      </c>
      <c r="CC43">
        <f t="shared" si="5"/>
        <v>3.4140233677518252</v>
      </c>
      <c r="CD43">
        <f t="shared" si="5"/>
        <v>4.6319051646752714</v>
      </c>
      <c r="CF43">
        <f t="shared" si="5"/>
        <v>11.034038245356955</v>
      </c>
      <c r="CG43">
        <f t="shared" si="5"/>
        <v>7.1031363111336665</v>
      </c>
      <c r="CH43">
        <f t="shared" si="5"/>
        <v>3.6281725928677044</v>
      </c>
      <c r="CI43">
        <f t="shared" si="5"/>
        <v>5.7210811242954094</v>
      </c>
      <c r="CJ43">
        <f t="shared" si="5"/>
        <v>368.27525937356512</v>
      </c>
      <c r="CK43">
        <f t="shared" si="5"/>
        <v>153.05376357820984</v>
      </c>
      <c r="CL43">
        <f t="shared" si="5"/>
        <v>8.7372355876607628</v>
      </c>
      <c r="CM43">
        <f t="shared" si="5"/>
        <v>5.4531026145672339</v>
      </c>
      <c r="CN43">
        <f t="shared" si="5"/>
        <v>9.2788973088323985</v>
      </c>
      <c r="CO43">
        <f t="shared" si="5"/>
        <v>41.597255610596861</v>
      </c>
      <c r="CP43">
        <f t="shared" si="5"/>
        <v>72.559850468423662</v>
      </c>
      <c r="CQ43">
        <f t="shared" si="5"/>
        <v>91.200249875388693</v>
      </c>
      <c r="CR43">
        <f t="shared" si="5"/>
        <v>54.611189201481416</v>
      </c>
      <c r="CS43">
        <f t="shared" si="5"/>
        <v>63.442191644302547</v>
      </c>
      <c r="CT43">
        <f t="shared" si="5"/>
        <v>290.80563590349493</v>
      </c>
      <c r="CU43">
        <f t="shared" si="5"/>
        <v>296.38103362448976</v>
      </c>
      <c r="CV43">
        <f t="shared" si="5"/>
        <v>317.88469465040231</v>
      </c>
      <c r="CW43">
        <f t="shared" si="5"/>
        <v>194.42512850470871</v>
      </c>
      <c r="CX43">
        <f t="shared" si="5"/>
        <v>248.47196910864335</v>
      </c>
      <c r="CY43">
        <f t="shared" si="5"/>
        <v>223.36700185563902</v>
      </c>
      <c r="CZ43">
        <f t="shared" si="5"/>
        <v>209.70395471035252</v>
      </c>
      <c r="DA43">
        <f t="shared" si="5"/>
        <v>3.3050466461660317</v>
      </c>
      <c r="DB43">
        <f t="shared" si="5"/>
        <v>2.6373063180799865</v>
      </c>
      <c r="DC43">
        <f t="shared" si="5"/>
        <v>315.24961754949874</v>
      </c>
      <c r="DD43">
        <f t="shared" si="5"/>
        <v>176.28242050283558</v>
      </c>
      <c r="DE43">
        <f t="shared" si="5"/>
        <v>29.46142004687777</v>
      </c>
      <c r="DF43">
        <f t="shared" si="5"/>
        <v>37.707582850674427</v>
      </c>
      <c r="DG43">
        <f t="shared" si="5"/>
        <v>3.8030898048155626</v>
      </c>
      <c r="DH43">
        <f t="shared" si="5"/>
        <v>3.1261361570998907</v>
      </c>
      <c r="DI43">
        <f t="shared" si="5"/>
        <v>2.3536530202395043</v>
      </c>
      <c r="DJ43">
        <f t="shared" si="5"/>
        <v>1.6382039315091761</v>
      </c>
      <c r="DK43">
        <f t="shared" si="5"/>
        <v>1.5084418535020916</v>
      </c>
      <c r="DL43">
        <f t="shared" si="5"/>
        <v>1.2687980473063807</v>
      </c>
      <c r="DM43">
        <f t="shared" si="5"/>
        <v>0.81015381647512241</v>
      </c>
      <c r="DN43">
        <f t="shared" si="5"/>
        <v>0.6092717958449424</v>
      </c>
      <c r="DO43">
        <f t="shared" si="5"/>
        <v>0</v>
      </c>
      <c r="DP43">
        <f t="shared" si="5"/>
        <v>0</v>
      </c>
      <c r="DR43">
        <f>_xlfn.STDEV.S(DR2:DR40)</f>
        <v>9.3686978817763169</v>
      </c>
      <c r="DS43">
        <f>_xlfn.STDEV.S(DS2:DS40)</f>
        <v>7.2089782624816348</v>
      </c>
    </row>
    <row r="44" spans="1:123" ht="16" customHeight="1" x14ac:dyDescent="0.2">
      <c r="A44" t="s">
        <v>120</v>
      </c>
      <c r="B44" s="2"/>
      <c r="D44" s="2"/>
      <c r="E44" s="37">
        <f>TTEST(D2:D40,E2:E40,2,1)</f>
        <v>0.40843508442010013</v>
      </c>
      <c r="F44" s="2"/>
      <c r="G44" s="37">
        <f>TTEST(F2:F40,G2:G40,2,1)</f>
        <v>0.60829293975240972</v>
      </c>
      <c r="H44" s="73">
        <f>_xlfn.T.TEST(H2:H40,I2:I40,2,1)</f>
        <v>2.5010400291119141E-2</v>
      </c>
      <c r="J44" s="55"/>
      <c r="K44" t="s">
        <v>11</v>
      </c>
      <c r="L44" t="s">
        <v>66</v>
      </c>
      <c r="M44" s="66">
        <f>_xlfn.T.TEST(M2:M40,N2:N40,2,1)</f>
        <v>3.5045991154690493E-6</v>
      </c>
      <c r="O44" s="67"/>
      <c r="P44" s="54" t="e">
        <f>_xlfn.T.TEST(P2:P40,#REF!,2,1)</f>
        <v>#REF!</v>
      </c>
      <c r="Q44" s="55"/>
      <c r="R44" t="s">
        <v>14</v>
      </c>
      <c r="S44" t="s">
        <v>69</v>
      </c>
      <c r="U44" s="53" t="e">
        <f>_xlfn.T.TEST(U2:U40,#REF!,2,1)</f>
        <v>#REF!</v>
      </c>
      <c r="V44" s="55"/>
      <c r="Y44" t="s">
        <v>18</v>
      </c>
      <c r="Z44" t="s">
        <v>71</v>
      </c>
      <c r="AV44">
        <f>_xlfn.T.TEST(AV2:AV40,AW2:AW40,2,1)</f>
        <v>1.8623930042427159E-2</v>
      </c>
      <c r="AX44" s="55"/>
      <c r="BA44">
        <f>_xlfn.T.TEST(BA2:BA40,BB2:BB40,2,1)</f>
        <v>1.3094071755483987E-2</v>
      </c>
      <c r="BC44" s="55"/>
      <c r="BJ44">
        <f>_xlfn.T.TEST(BJ2:BJ40,BK2:BK40,2,1)</f>
        <v>3.6416541401324158E-2</v>
      </c>
      <c r="BL44" s="55"/>
      <c r="BW44">
        <f>_xlfn.T.TEST(BW2:BW40,BX2:BX40,2,1)</f>
        <v>0.44210793391805836</v>
      </c>
      <c r="CC44">
        <f>_xlfn.T.TEST(CC2:CC40,CD2:CD40,2,1)</f>
        <v>0.17789815279512558</v>
      </c>
      <c r="CL44">
        <f>_xlfn.T.TEST(CL2:CL40,CM2:CM40,2,1)</f>
        <v>1.4756659115011398E-2</v>
      </c>
      <c r="CQ44">
        <f>_xlfn.T.TEST(CQ2:CQ40,CR2:CR40,2,1)</f>
        <v>3.4836270991941365E-2</v>
      </c>
      <c r="CT44">
        <f>_xlfn.T.TEST(CT2:CT40,CU2:CU40,2,1)</f>
        <v>2.7180466979023526E-2</v>
      </c>
      <c r="CV44">
        <f>_xlfn.T.TEST(CV2:CV40,CW2:CW40,2,1)</f>
        <v>4.1922163046731803E-3</v>
      </c>
      <c r="CY44">
        <f>_xlfn.T.TEST(CY2:CY40,CZ2:CZ40,2,1)</f>
        <v>5.2103656613034316E-2</v>
      </c>
      <c r="DA44">
        <f>_xlfn.T.TEST(DA2:DA40,DB2:DB40,2,1)</f>
        <v>6.0934820976783939E-2</v>
      </c>
      <c r="DC44">
        <f>_xlfn.T.TEST(DC2:DC40,DD2:DD40,2,1)</f>
        <v>9.7081486468218833E-2</v>
      </c>
      <c r="DE44">
        <f>_xlfn.T.TEST(DE2:DE40,DF2:DF40,2,1)</f>
        <v>0.60819969439686594</v>
      </c>
    </row>
    <row r="45" spans="1:123" ht="16" customHeight="1" thickBot="1" x14ac:dyDescent="0.25">
      <c r="B45" s="2"/>
      <c r="D45" s="2"/>
      <c r="M45" s="64"/>
      <c r="O45" s="67"/>
      <c r="CX45" s="59">
        <f>MIN(CX9:CX40)</f>
        <v>-695.31999999999994</v>
      </c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</row>
    <row r="46" spans="1:123" ht="18" customHeight="1" thickBot="1" x14ac:dyDescent="0.25">
      <c r="A46" t="s">
        <v>115</v>
      </c>
      <c r="B46" t="s">
        <v>17</v>
      </c>
      <c r="C46" t="s">
        <v>62</v>
      </c>
      <c r="D46" t="s">
        <v>8</v>
      </c>
      <c r="E46" t="s">
        <v>63</v>
      </c>
      <c r="F46" t="s">
        <v>9</v>
      </c>
      <c r="G46" t="s">
        <v>64</v>
      </c>
      <c r="H46" t="s">
        <v>10</v>
      </c>
      <c r="I46" t="s">
        <v>65</v>
      </c>
      <c r="K46" s="74"/>
      <c r="L46" s="75"/>
      <c r="M46" s="75" t="s">
        <v>12</v>
      </c>
      <c r="N46" s="85" t="s">
        <v>67</v>
      </c>
      <c r="O46" s="70"/>
      <c r="P46" s="1" t="s">
        <v>13</v>
      </c>
      <c r="U46" s="1" t="s">
        <v>141</v>
      </c>
      <c r="AB46" t="s">
        <v>19</v>
      </c>
      <c r="AC46" t="s">
        <v>72</v>
      </c>
      <c r="AD46" t="s">
        <v>20</v>
      </c>
      <c r="AE46" t="s">
        <v>73</v>
      </c>
      <c r="AF46" t="s">
        <v>21</v>
      </c>
      <c r="AG46" t="s">
        <v>74</v>
      </c>
      <c r="AH46" t="s">
        <v>22</v>
      </c>
      <c r="AI46" t="s">
        <v>75</v>
      </c>
      <c r="AJ46" t="s">
        <v>23</v>
      </c>
      <c r="AK46" t="s">
        <v>76</v>
      </c>
      <c r="AL46" t="s">
        <v>24</v>
      </c>
      <c r="AM46" t="s">
        <v>77</v>
      </c>
      <c r="AN46" t="s">
        <v>25</v>
      </c>
      <c r="AO46" t="s">
        <v>78</v>
      </c>
      <c r="AP46" t="s">
        <v>26</v>
      </c>
      <c r="AQ46" t="s">
        <v>79</v>
      </c>
      <c r="AR46" t="s">
        <v>27</v>
      </c>
      <c r="AS46" t="s">
        <v>80</v>
      </c>
      <c r="AT46" t="s">
        <v>28</v>
      </c>
      <c r="AU46" t="s">
        <v>81</v>
      </c>
      <c r="AV46" t="s">
        <v>29</v>
      </c>
      <c r="AW46" t="s">
        <v>82</v>
      </c>
      <c r="AY46" t="s">
        <v>30</v>
      </c>
      <c r="AZ46" t="s">
        <v>83</v>
      </c>
      <c r="BA46" t="s">
        <v>31</v>
      </c>
      <c r="BB46" t="s">
        <v>84</v>
      </c>
      <c r="BD46" t="s">
        <v>32</v>
      </c>
      <c r="BE46" t="s">
        <v>85</v>
      </c>
      <c r="BF46" t="s">
        <v>33</v>
      </c>
      <c r="BG46" t="s">
        <v>86</v>
      </c>
      <c r="BH46" t="s">
        <v>34</v>
      </c>
      <c r="BI46" t="s">
        <v>87</v>
      </c>
      <c r="BJ46" t="s">
        <v>35</v>
      </c>
      <c r="BK46" t="s">
        <v>88</v>
      </c>
      <c r="BM46" t="s">
        <v>36</v>
      </c>
      <c r="BN46" t="s">
        <v>89</v>
      </c>
      <c r="BO46" t="s">
        <v>37</v>
      </c>
      <c r="BP46" t="s">
        <v>90</v>
      </c>
      <c r="BQ46" t="s">
        <v>38</v>
      </c>
      <c r="BR46" t="s">
        <v>91</v>
      </c>
      <c r="BS46" t="s">
        <v>39</v>
      </c>
      <c r="BT46" t="s">
        <v>92</v>
      </c>
      <c r="BU46" t="s">
        <v>40</v>
      </c>
      <c r="BV46" t="s">
        <v>93</v>
      </c>
      <c r="BW46" t="s">
        <v>41</v>
      </c>
      <c r="BX46" t="s">
        <v>94</v>
      </c>
      <c r="BY46" t="s">
        <v>42</v>
      </c>
      <c r="BZ46" t="s">
        <v>95</v>
      </c>
      <c r="CA46" t="s">
        <v>43</v>
      </c>
      <c r="CB46" t="s">
        <v>96</v>
      </c>
      <c r="CC46" t="s">
        <v>44</v>
      </c>
      <c r="CD46" t="s">
        <v>97</v>
      </c>
      <c r="CF46" t="s">
        <v>45</v>
      </c>
      <c r="CG46" t="s">
        <v>98</v>
      </c>
      <c r="CH46" t="s">
        <v>46</v>
      </c>
      <c r="CI46" t="s">
        <v>99</v>
      </c>
      <c r="CJ46" t="s">
        <v>47</v>
      </c>
      <c r="CK46" t="s">
        <v>100</v>
      </c>
      <c r="CL46" t="s">
        <v>48</v>
      </c>
      <c r="CM46" t="s">
        <v>101</v>
      </c>
      <c r="CO46" t="s">
        <v>49</v>
      </c>
      <c r="CP46" t="s">
        <v>102</v>
      </c>
      <c r="CQ46" t="s">
        <v>50</v>
      </c>
      <c r="CR46" t="s">
        <v>103</v>
      </c>
      <c r="CT46" t="s">
        <v>51</v>
      </c>
      <c r="CU46" t="s">
        <v>104</v>
      </c>
      <c r="CV46" t="s">
        <v>52</v>
      </c>
      <c r="CW46" t="s">
        <v>105</v>
      </c>
      <c r="CX46" s="59">
        <f>MAX(CX9:CX41)</f>
        <v>189.02999999999997</v>
      </c>
      <c r="CY46" t="s">
        <v>53</v>
      </c>
      <c r="CZ46" t="s">
        <v>106</v>
      </c>
      <c r="DA46" t="s">
        <v>54</v>
      </c>
      <c r="DB46" t="s">
        <v>107</v>
      </c>
      <c r="DC46" t="s">
        <v>55</v>
      </c>
      <c r="DD46" t="s">
        <v>108</v>
      </c>
      <c r="DE46" t="s">
        <v>117</v>
      </c>
      <c r="DF46" t="s">
        <v>116</v>
      </c>
      <c r="DG46" t="s">
        <v>56</v>
      </c>
      <c r="DH46" t="s">
        <v>109</v>
      </c>
      <c r="DI46" t="s">
        <v>57</v>
      </c>
      <c r="DJ46" t="s">
        <v>110</v>
      </c>
      <c r="DK46" t="s">
        <v>58</v>
      </c>
      <c r="DL46" t="s">
        <v>111</v>
      </c>
      <c r="DM46" t="s">
        <v>59</v>
      </c>
      <c r="DN46" t="s">
        <v>112</v>
      </c>
      <c r="DO46" t="s">
        <v>60</v>
      </c>
      <c r="DP46" t="s">
        <v>113</v>
      </c>
      <c r="DQ46" t="s">
        <v>121</v>
      </c>
      <c r="DR46" t="s">
        <v>61</v>
      </c>
      <c r="DS46" t="s">
        <v>114</v>
      </c>
    </row>
    <row r="47" spans="1:123" ht="16" customHeight="1" x14ac:dyDescent="0.2">
      <c r="B47" s="2"/>
      <c r="D47" s="2"/>
      <c r="K47" s="76"/>
      <c r="L47" s="77"/>
      <c r="M47" s="77"/>
      <c r="N47" s="78"/>
      <c r="O47">
        <f>PEARSON(M2:M40,O2:O40)</f>
        <v>3.161154952178781E-2</v>
      </c>
      <c r="Q47">
        <f>PEARSON(P2:P40,Q2:Q40)</f>
        <v>-0.41851494244910475</v>
      </c>
      <c r="V47">
        <f>PEARSON(U2:U40,V2:V40)</f>
        <v>-1.2692340380932844E-2</v>
      </c>
      <c r="X47">
        <f>PEARSON(W2:W40,X2:X40)</f>
        <v>0.4463699506670506</v>
      </c>
      <c r="CO47" s="2"/>
      <c r="CP47" s="2"/>
      <c r="CQ47" s="2"/>
      <c r="CR47" s="2"/>
      <c r="CS47" s="2"/>
      <c r="CT47" s="2"/>
      <c r="CU47" s="2"/>
      <c r="CV47" s="6"/>
      <c r="CW47" s="2"/>
      <c r="CX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</row>
    <row r="48" spans="1:123" ht="16" customHeight="1" x14ac:dyDescent="0.2">
      <c r="B48" s="2"/>
      <c r="D48" s="2"/>
      <c r="K48" s="76"/>
      <c r="L48" s="77"/>
      <c r="M48" s="77"/>
      <c r="N48" s="78"/>
      <c r="O48">
        <f>MAX(O2:O40)</f>
        <v>11</v>
      </c>
      <c r="CO48" s="2"/>
      <c r="CP48" s="2"/>
      <c r="CQ48" s="2"/>
      <c r="CR48" s="2"/>
      <c r="CS48" s="2"/>
      <c r="CT48" s="2"/>
      <c r="CU48" s="2"/>
      <c r="CV48" s="6"/>
      <c r="CW48" s="2"/>
      <c r="CX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</row>
    <row r="49" spans="1:122" ht="16" customHeight="1" x14ac:dyDescent="0.2">
      <c r="B49" s="2"/>
      <c r="D49" s="2"/>
      <c r="K49" s="76"/>
      <c r="L49" s="77"/>
      <c r="M49" s="77"/>
      <c r="N49" s="78"/>
      <c r="CO49" s="2"/>
      <c r="CP49" s="2"/>
      <c r="CQ49" s="2"/>
      <c r="CR49" s="2"/>
      <c r="CS49" s="2"/>
      <c r="CT49" s="2"/>
      <c r="CU49" s="2"/>
      <c r="CV49" s="6"/>
      <c r="CW49" s="2"/>
      <c r="CX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</row>
    <row r="50" spans="1:122" ht="16" customHeight="1" x14ac:dyDescent="0.2">
      <c r="A50" t="s">
        <v>17</v>
      </c>
      <c r="D50" s="2"/>
      <c r="K50" s="76" t="s">
        <v>122</v>
      </c>
      <c r="L50" s="77"/>
      <c r="M50" s="77"/>
      <c r="N50" s="78"/>
      <c r="P50" t="s">
        <v>122</v>
      </c>
      <c r="U50" t="s">
        <v>122</v>
      </c>
      <c r="CO50" s="2"/>
      <c r="CP50" s="2"/>
      <c r="CQ50" s="2"/>
      <c r="CR50" s="2"/>
      <c r="CS50" s="2"/>
      <c r="CT50" s="2"/>
      <c r="CU50" s="2"/>
      <c r="CV50" s="6"/>
      <c r="CW50" s="2"/>
      <c r="CX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</row>
    <row r="51" spans="1:122" ht="16" customHeight="1" x14ac:dyDescent="0.2">
      <c r="A51">
        <v>2</v>
      </c>
      <c r="C51">
        <f>DCOUNT($B$1:$B$40,$B$1,A50:A51)</f>
        <v>25</v>
      </c>
      <c r="D51" s="2"/>
      <c r="K51" s="76" t="s">
        <v>127</v>
      </c>
      <c r="L51" s="77"/>
      <c r="M51" s="77">
        <f>DCOUNT($O$1:$O$40,$O$1,K50:K51)</f>
        <v>2</v>
      </c>
      <c r="N51" s="79">
        <f>M51/36*100</f>
        <v>5.5555555555555554</v>
      </c>
      <c r="P51" t="s">
        <v>129</v>
      </c>
      <c r="Q51">
        <f>DCOUNT($Q$1:$Q$40,$Q$1,P50:P51)</f>
        <v>6</v>
      </c>
      <c r="R51" s="59">
        <f>Q51/38*100</f>
        <v>15.789473684210526</v>
      </c>
      <c r="U51" t="s">
        <v>123</v>
      </c>
      <c r="V51">
        <f>DCOUNT($V$1:$V$40,$V$1,U50:U51)</f>
        <v>2</v>
      </c>
      <c r="Y51" s="59">
        <f>V51/38*100</f>
        <v>5.2631578947368416</v>
      </c>
      <c r="CO51" s="2"/>
      <c r="CP51" s="2"/>
      <c r="CQ51" s="2"/>
      <c r="CR51" s="2"/>
      <c r="CS51" s="2"/>
      <c r="CT51" s="2"/>
      <c r="CU51" s="2"/>
      <c r="CV51" s="6"/>
      <c r="CW51" s="2"/>
      <c r="CX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</row>
    <row r="52" spans="1:122" ht="16" customHeight="1" x14ac:dyDescent="0.2">
      <c r="D52" s="2"/>
      <c r="K52" s="76"/>
      <c r="L52" s="77"/>
      <c r="M52" s="77"/>
      <c r="N52" s="78"/>
      <c r="U52" t="s">
        <v>122</v>
      </c>
      <c r="CW52" s="6"/>
      <c r="CX52" s="6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</row>
    <row r="53" spans="1:122" ht="16" customHeight="1" x14ac:dyDescent="0.2">
      <c r="A53" t="s">
        <v>17</v>
      </c>
      <c r="D53" s="2"/>
      <c r="K53" s="76" t="s">
        <v>122</v>
      </c>
      <c r="L53" s="77" t="s">
        <v>122</v>
      </c>
      <c r="M53" s="77"/>
      <c r="N53" s="78"/>
      <c r="P53" t="s">
        <v>122</v>
      </c>
      <c r="U53" t="s">
        <v>124</v>
      </c>
      <c r="V53">
        <f>DCOUNT($V$1:$V$40,$V$1,U52:U53)</f>
        <v>36</v>
      </c>
      <c r="Y53" s="59">
        <f>V53/38*100</f>
        <v>94.73684210526315</v>
      </c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</row>
    <row r="54" spans="1:122" ht="16" customHeight="1" x14ac:dyDescent="0.2">
      <c r="A54">
        <v>3</v>
      </c>
      <c r="C54">
        <f>DCOUNT($B$1:$B$40,$B$1,A53:A54)</f>
        <v>12</v>
      </c>
      <c r="D54" s="2"/>
      <c r="K54" s="76" t="s">
        <v>133</v>
      </c>
      <c r="L54" s="77" t="s">
        <v>125</v>
      </c>
      <c r="M54" s="77">
        <f>DCOUNT($O$1:$O$40,$O$1,K53:L54)</f>
        <v>5</v>
      </c>
      <c r="N54" s="79">
        <f>M54/36*100</f>
        <v>13.888888888888889</v>
      </c>
      <c r="P54" t="s">
        <v>131</v>
      </c>
      <c r="Q54">
        <f>DCOUNT($Q$1:$Q$40,$Q$1,P53:P54)</f>
        <v>32</v>
      </c>
      <c r="R54" s="59">
        <f>Q54/38*100</f>
        <v>84.210526315789465</v>
      </c>
      <c r="U54" t="s">
        <v>122</v>
      </c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</row>
    <row r="55" spans="1:122" ht="16" customHeight="1" x14ac:dyDescent="0.2">
      <c r="B55" s="2"/>
      <c r="D55" s="2"/>
      <c r="K55" s="76"/>
      <c r="L55" s="77"/>
      <c r="M55" s="77"/>
      <c r="N55" s="78"/>
      <c r="U55" t="s">
        <v>126</v>
      </c>
      <c r="V55">
        <f>DCOUNT($V$1:$V$40,$V$1,U54:U55)</f>
        <v>31</v>
      </c>
      <c r="Y55" s="59">
        <f>V55/38*100</f>
        <v>81.578947368421055</v>
      </c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</row>
    <row r="56" spans="1:122" ht="16" customHeight="1" x14ac:dyDescent="0.2">
      <c r="B56" s="2"/>
      <c r="D56" s="2"/>
      <c r="K56" s="76" t="s">
        <v>122</v>
      </c>
      <c r="L56" s="77" t="s">
        <v>122</v>
      </c>
      <c r="M56" s="77"/>
      <c r="N56" s="78"/>
      <c r="P56" t="s">
        <v>122</v>
      </c>
      <c r="U56" t="s">
        <v>122</v>
      </c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</row>
    <row r="57" spans="1:122" ht="16" customHeight="1" x14ac:dyDescent="0.2">
      <c r="B57" s="2"/>
      <c r="D57" s="2"/>
      <c r="K57" s="76" t="s">
        <v>126</v>
      </c>
      <c r="L57" s="77" t="s">
        <v>136</v>
      </c>
      <c r="M57" s="77">
        <f>DCOUNT($O$1:$O$40,$O$1,K56:L57)</f>
        <v>10</v>
      </c>
      <c r="N57" s="79">
        <f>M57/36*100</f>
        <v>27.777777777777779</v>
      </c>
      <c r="P57" t="s">
        <v>126</v>
      </c>
      <c r="Q57">
        <f>DCOUNT($Q$1:$Q$40,$Q$1,P56:P57)</f>
        <v>25</v>
      </c>
      <c r="R57" s="59">
        <f>Q57/38*100</f>
        <v>65.789473684210535</v>
      </c>
      <c r="U57" t="s">
        <v>132</v>
      </c>
      <c r="V57">
        <f>DCOUNT($V$1:$V$40,$V$1,U56:U57)</f>
        <v>30</v>
      </c>
      <c r="Y57" s="59">
        <f>V57/38*100</f>
        <v>78.94736842105263</v>
      </c>
      <c r="DD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</row>
    <row r="58" spans="1:122" ht="16" customHeight="1" x14ac:dyDescent="0.2">
      <c r="B58" s="2"/>
      <c r="D58" s="2"/>
      <c r="K58" s="76"/>
      <c r="L58" s="77"/>
      <c r="M58" s="77"/>
      <c r="N58" s="78"/>
      <c r="U58" t="s">
        <v>122</v>
      </c>
      <c r="DD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</row>
    <row r="59" spans="1:122" ht="16" customHeight="1" x14ac:dyDescent="0.2">
      <c r="B59" s="2"/>
      <c r="D59" s="2"/>
      <c r="K59" s="76" t="s">
        <v>122</v>
      </c>
      <c r="L59" s="77" t="s">
        <v>122</v>
      </c>
      <c r="M59" s="77"/>
      <c r="N59" s="78"/>
      <c r="P59" t="s">
        <v>122</v>
      </c>
      <c r="U59" t="s">
        <v>139</v>
      </c>
      <c r="V59">
        <f>DCOUNT($V$1:$V$40,$V$1,U58:U59)</f>
        <v>25</v>
      </c>
      <c r="Y59" s="59">
        <f>V59/38*100</f>
        <v>65.789473684210535</v>
      </c>
      <c r="Z59" s="59">
        <f>SUM(Y59:Y63)</f>
        <v>157.89473684210526</v>
      </c>
      <c r="DD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</row>
    <row r="60" spans="1:122" ht="16" customHeight="1" x14ac:dyDescent="0.2">
      <c r="B60" s="2"/>
      <c r="D60" s="2"/>
      <c r="K60" s="76" t="s">
        <v>137</v>
      </c>
      <c r="L60" s="77"/>
      <c r="M60" s="77">
        <f>DCOUNT($O$1:$O$40,$O$1,K59:L60)</f>
        <v>21</v>
      </c>
      <c r="N60" s="79">
        <f>M60/36*100</f>
        <v>58.333333333333336</v>
      </c>
      <c r="P60" t="s">
        <v>132</v>
      </c>
      <c r="Q60">
        <f>DCOUNT($Q$1:$Q$40,$Q$1,P59:P60)</f>
        <v>20</v>
      </c>
      <c r="R60" s="59">
        <f>Q60/38*100</f>
        <v>52.631578947368418</v>
      </c>
      <c r="U60" t="s">
        <v>122</v>
      </c>
      <c r="DD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</row>
    <row r="61" spans="1:122" ht="16" customHeight="1" x14ac:dyDescent="0.2">
      <c r="B61" s="2"/>
      <c r="D61" s="2"/>
      <c r="E61" s="2"/>
      <c r="K61" s="76"/>
      <c r="L61" s="77"/>
      <c r="M61" s="77"/>
      <c r="N61" s="78"/>
      <c r="U61" t="s">
        <v>138</v>
      </c>
      <c r="V61">
        <f>DCOUNT($V$1:$V$40,$V$1,U60:U61)</f>
        <v>21</v>
      </c>
      <c r="Y61" s="59">
        <f>V61/38*100</f>
        <v>55.26315789473685</v>
      </c>
      <c r="DD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</row>
    <row r="62" spans="1:122" ht="16" customHeight="1" x14ac:dyDescent="0.2">
      <c r="B62" s="2"/>
      <c r="D62" s="2"/>
      <c r="E62" s="2"/>
      <c r="K62" s="76"/>
      <c r="L62" s="77"/>
      <c r="M62" s="84"/>
      <c r="N62" s="79"/>
      <c r="Q62" s="60"/>
      <c r="R62" s="59"/>
      <c r="U62" t="s">
        <v>122</v>
      </c>
      <c r="DD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</row>
    <row r="63" spans="1:122" ht="16" customHeight="1" x14ac:dyDescent="0.2">
      <c r="B63" s="2"/>
      <c r="D63" s="2"/>
      <c r="E63" s="2"/>
      <c r="K63" s="76"/>
      <c r="L63" s="77"/>
      <c r="M63" s="77"/>
      <c r="N63" s="78"/>
      <c r="U63" t="s">
        <v>128</v>
      </c>
      <c r="V63">
        <f>DCOUNT($V$1:$V$40,$V$1,U62:U63)</f>
        <v>14</v>
      </c>
      <c r="Y63" s="59">
        <f>V63/38*100</f>
        <v>36.84210526315789</v>
      </c>
      <c r="DD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</row>
    <row r="64" spans="1:122" ht="16" customHeight="1" x14ac:dyDescent="0.2">
      <c r="B64" s="2"/>
      <c r="D64" s="2"/>
      <c r="E64" s="2"/>
      <c r="K64" s="76"/>
      <c r="L64" s="77"/>
      <c r="M64" s="77"/>
      <c r="N64" s="78"/>
      <c r="DD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</row>
    <row r="65" spans="2:121" ht="16" customHeight="1" thickBot="1" x14ac:dyDescent="0.25">
      <c r="B65" s="2"/>
      <c r="D65" s="2"/>
      <c r="E65" s="2"/>
      <c r="K65" s="80"/>
      <c r="L65" s="81"/>
      <c r="M65" s="82">
        <f>SUM(M54:M63)</f>
        <v>36</v>
      </c>
      <c r="N65" s="83">
        <f>SUM(N54:N63)</f>
        <v>100</v>
      </c>
      <c r="Q65" s="59">
        <f>SUM(Q51:Q63)</f>
        <v>83</v>
      </c>
      <c r="R65" s="59">
        <f>SUM(R51:R63)</f>
        <v>218.42105263157893</v>
      </c>
      <c r="V65" s="59">
        <f>SUM(V51:V63)</f>
        <v>159</v>
      </c>
      <c r="W65" s="59"/>
      <c r="X65" s="59"/>
      <c r="Y65" s="59">
        <f>SUM(Y51:Y63)</f>
        <v>418.42105263157896</v>
      </c>
      <c r="DD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</row>
    <row r="66" spans="2:121" ht="16" customHeight="1" x14ac:dyDescent="0.2">
      <c r="B66" s="2"/>
      <c r="D66" s="2"/>
      <c r="E66" s="2"/>
      <c r="DD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</row>
    <row r="67" spans="2:121" ht="16" customHeight="1" x14ac:dyDescent="0.2">
      <c r="B67" s="2"/>
      <c r="D67" s="2"/>
      <c r="E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</row>
    <row r="68" spans="2:121" ht="16" customHeight="1" x14ac:dyDescent="0.2">
      <c r="B68" s="2"/>
      <c r="D68" s="2"/>
      <c r="E68" s="2"/>
      <c r="CY68" s="2"/>
      <c r="DC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</row>
    <row r="69" spans="2:121" ht="16" customHeight="1" x14ac:dyDescent="0.2">
      <c r="B69" s="2"/>
      <c r="D69" s="2"/>
      <c r="E69" s="2"/>
      <c r="CY69" s="2"/>
      <c r="DC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</row>
    <row r="70" spans="2:121" ht="16" customHeight="1" x14ac:dyDescent="0.2">
      <c r="B70" s="2"/>
      <c r="D70" s="2"/>
      <c r="E70" s="2"/>
      <c r="CY70" s="2"/>
      <c r="DC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</row>
    <row r="71" spans="2:121" ht="16" customHeight="1" x14ac:dyDescent="0.2">
      <c r="B71" s="2"/>
      <c r="D71" s="2"/>
      <c r="E71" s="2"/>
      <c r="CY71" s="2"/>
      <c r="DC71" s="2"/>
    </row>
    <row r="72" spans="2:121" ht="16" customHeight="1" x14ac:dyDescent="0.2">
      <c r="B72" s="2"/>
      <c r="D72" s="2"/>
      <c r="E72" s="2"/>
      <c r="CY72" s="2"/>
      <c r="DC72" s="2">
        <v>0</v>
      </c>
    </row>
    <row r="73" spans="2:121" ht="16" customHeight="1" x14ac:dyDescent="0.2">
      <c r="B73" s="2"/>
      <c r="D73" s="2"/>
      <c r="E73" s="2"/>
    </row>
    <row r="74" spans="2:121" ht="16" customHeight="1" x14ac:dyDescent="0.2">
      <c r="B74" s="2"/>
      <c r="D74" s="2"/>
      <c r="E74" s="2"/>
    </row>
    <row r="75" spans="2:121" ht="16" customHeight="1" x14ac:dyDescent="0.2">
      <c r="B75" s="2"/>
      <c r="D75" s="2"/>
      <c r="E75" s="2"/>
    </row>
    <row r="76" spans="2:121" ht="16" customHeight="1" x14ac:dyDescent="0.2">
      <c r="B76" s="2"/>
      <c r="D76" s="2"/>
      <c r="E76" s="2"/>
    </row>
    <row r="77" spans="2:121" ht="16" customHeight="1" x14ac:dyDescent="0.2">
      <c r="B77" s="2"/>
      <c r="D77" s="2"/>
      <c r="E77" s="2"/>
    </row>
    <row r="78" spans="2:121" ht="16" customHeight="1" x14ac:dyDescent="0.2">
      <c r="B78" s="2"/>
      <c r="D78" s="2"/>
      <c r="E78" s="2"/>
    </row>
    <row r="79" spans="2:121" ht="16" customHeight="1" x14ac:dyDescent="0.2">
      <c r="B79" s="2"/>
      <c r="D79" s="2"/>
      <c r="E79" s="2"/>
    </row>
    <row r="80" spans="2:121" ht="16" customHeight="1" x14ac:dyDescent="0.2">
      <c r="B80" s="2"/>
      <c r="D80" s="2"/>
      <c r="E80" s="2"/>
    </row>
    <row r="81" spans="2:5" ht="16" customHeight="1" x14ac:dyDescent="0.2">
      <c r="B81" s="2"/>
      <c r="D81" s="2"/>
      <c r="E81" s="2"/>
    </row>
    <row r="82" spans="2:5" ht="16" customHeight="1" x14ac:dyDescent="0.2">
      <c r="B82" s="2"/>
      <c r="D82" s="2"/>
      <c r="E82" s="2"/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E82"/>
  <sheetViews>
    <sheetView topLeftCell="A7" zoomScale="75" zoomScaleNormal="75" workbookViewId="0">
      <selection activeCell="DT44" sqref="DT44"/>
    </sheetView>
  </sheetViews>
  <sheetFormatPr baseColWidth="10" defaultColWidth="8.83203125" defaultRowHeight="16" customHeight="1" x14ac:dyDescent="0.2"/>
  <cols>
    <col min="1" max="1" width="10.5" bestFit="1" customWidth="1"/>
    <col min="2" max="2" width="7.1640625" bestFit="1" customWidth="1"/>
    <col min="3" max="3" width="7.1640625" customWidth="1"/>
    <col min="4" max="4" width="11.6640625" bestFit="1" customWidth="1"/>
    <col min="5" max="5" width="11.6640625" customWidth="1"/>
    <col min="6" max="6" width="14.5" bestFit="1" customWidth="1"/>
    <col min="7" max="7" width="16.5" bestFit="1" customWidth="1"/>
    <col min="8" max="9" width="13" bestFit="1" customWidth="1"/>
    <col min="10" max="10" width="14.33203125" customWidth="1"/>
    <col min="11" max="12" width="13" bestFit="1" customWidth="1"/>
    <col min="13" max="13" width="14" bestFit="1" customWidth="1"/>
    <col min="14" max="14" width="14.33203125" bestFit="1" customWidth="1"/>
    <col min="15" max="15" width="14.33203125" customWidth="1"/>
    <col min="16" max="16" width="13" bestFit="1" customWidth="1"/>
    <col min="17" max="17" width="14.33203125" customWidth="1"/>
    <col min="18" max="18" width="13.1640625" bestFit="1" customWidth="1"/>
    <col min="19" max="19" width="13.5" bestFit="1" customWidth="1"/>
    <col min="20" max="20" width="14.33203125" customWidth="1"/>
    <col min="21" max="21" width="13.5" bestFit="1" customWidth="1"/>
    <col min="22" max="24" width="14.33203125" customWidth="1"/>
    <col min="25" max="25" width="13.6640625" bestFit="1" customWidth="1"/>
    <col min="26" max="26" width="13.5" bestFit="1" customWidth="1"/>
    <col min="27" max="27" width="13.5" customWidth="1"/>
    <col min="28" max="28" width="14.5" bestFit="1" customWidth="1"/>
    <col min="29" max="29" width="13" bestFit="1" customWidth="1"/>
    <col min="30" max="30" width="13.5" bestFit="1" customWidth="1"/>
    <col min="31" max="31" width="13.6640625" bestFit="1" customWidth="1"/>
    <col min="32" max="32" width="18.1640625" bestFit="1" customWidth="1"/>
    <col min="33" max="33" width="18.6640625" bestFit="1" customWidth="1"/>
    <col min="34" max="34" width="21.6640625" bestFit="1" customWidth="1"/>
    <col min="35" max="35" width="22.1640625" bestFit="1" customWidth="1"/>
    <col min="36" max="36" width="21.33203125" bestFit="1" customWidth="1"/>
    <col min="37" max="37" width="21.5" bestFit="1" customWidth="1"/>
    <col min="38" max="38" width="17.83203125" bestFit="1" customWidth="1"/>
    <col min="39" max="39" width="18.1640625" bestFit="1" customWidth="1"/>
    <col min="40" max="40" width="22" bestFit="1" customWidth="1"/>
    <col min="41" max="41" width="22.33203125" bestFit="1" customWidth="1"/>
    <col min="42" max="42" width="17.33203125" bestFit="1" customWidth="1"/>
    <col min="43" max="43" width="17.6640625" bestFit="1" customWidth="1"/>
    <col min="44" max="44" width="16" bestFit="1" customWidth="1"/>
    <col min="45" max="45" width="16.5" bestFit="1" customWidth="1"/>
    <col min="46" max="49" width="13" bestFit="1" customWidth="1"/>
    <col min="50" max="50" width="14.33203125" customWidth="1"/>
    <col min="51" max="54" width="13" bestFit="1" customWidth="1"/>
    <col min="55" max="55" width="14.33203125" customWidth="1"/>
    <col min="56" max="56" width="13.5" bestFit="1" customWidth="1"/>
    <col min="57" max="57" width="13.83203125" bestFit="1" customWidth="1"/>
    <col min="58" max="58" width="18.83203125" bestFit="1" customWidth="1"/>
    <col min="59" max="59" width="19.33203125" bestFit="1" customWidth="1"/>
    <col min="60" max="60" width="15.33203125" bestFit="1" customWidth="1"/>
    <col min="61" max="61" width="15.6640625" bestFit="1" customWidth="1"/>
    <col min="62" max="62" width="20" bestFit="1" customWidth="1"/>
    <col min="63" max="63" width="20.33203125" bestFit="1" customWidth="1"/>
    <col min="64" max="64" width="14.33203125" customWidth="1"/>
    <col min="65" max="65" width="17.33203125" bestFit="1" customWidth="1"/>
    <col min="66" max="66" width="17.6640625" bestFit="1" customWidth="1"/>
    <col min="67" max="67" width="25" bestFit="1" customWidth="1"/>
    <col min="68" max="68" width="25.33203125" bestFit="1" customWidth="1"/>
    <col min="69" max="69" width="19.83203125" bestFit="1" customWidth="1"/>
    <col min="70" max="70" width="20.1640625" bestFit="1" customWidth="1"/>
    <col min="71" max="71" width="26.6640625" bestFit="1" customWidth="1"/>
    <col min="72" max="72" width="27.1640625" bestFit="1" customWidth="1"/>
    <col min="73" max="73" width="24.83203125" bestFit="1" customWidth="1"/>
    <col min="74" max="74" width="25.1640625" bestFit="1" customWidth="1"/>
    <col min="75" max="76" width="13" bestFit="1" customWidth="1"/>
    <col min="77" max="77" width="19.5" bestFit="1" customWidth="1"/>
    <col min="78" max="78" width="20" bestFit="1" customWidth="1"/>
    <col min="79" max="79" width="19.5" bestFit="1" customWidth="1"/>
    <col min="80" max="80" width="19.83203125" bestFit="1" customWidth="1"/>
    <col min="81" max="81" width="25.83203125" bestFit="1" customWidth="1"/>
    <col min="82" max="82" width="26.33203125" bestFit="1" customWidth="1"/>
    <col min="83" max="83" width="26.33203125" customWidth="1"/>
    <col min="84" max="84" width="29.83203125" bestFit="1" customWidth="1"/>
    <col min="85" max="85" width="30.1640625" bestFit="1" customWidth="1"/>
    <col min="86" max="87" width="13" bestFit="1" customWidth="1"/>
    <col min="88" max="88" width="29.5" bestFit="1" customWidth="1"/>
    <col min="89" max="89" width="29.83203125" bestFit="1" customWidth="1"/>
    <col min="90" max="90" width="25.83203125" bestFit="1" customWidth="1"/>
    <col min="91" max="91" width="26.33203125" bestFit="1" customWidth="1"/>
    <col min="92" max="92" width="26.33203125" customWidth="1"/>
    <col min="93" max="93" width="23.6640625" bestFit="1" customWidth="1"/>
    <col min="94" max="94" width="24.1640625" bestFit="1" customWidth="1"/>
    <col min="95" max="95" width="28.83203125" bestFit="1" customWidth="1"/>
    <col min="96" max="96" width="29.33203125" bestFit="1" customWidth="1"/>
    <col min="97" max="97" width="29.33203125" customWidth="1"/>
    <col min="98" max="101" width="17.6640625" bestFit="1" customWidth="1"/>
    <col min="102" max="102" width="17.6640625" customWidth="1"/>
    <col min="103" max="103" width="17.83203125" bestFit="1" customWidth="1"/>
    <col min="104" max="104" width="18.6640625" bestFit="1" customWidth="1"/>
    <col min="105" max="106" width="18.5" bestFit="1" customWidth="1"/>
    <col min="107" max="108" width="24.5" bestFit="1" customWidth="1"/>
    <col min="109" max="109" width="25.6640625" bestFit="1" customWidth="1"/>
    <col min="110" max="110" width="26" bestFit="1" customWidth="1"/>
    <col min="111" max="112" width="17.5" bestFit="1" customWidth="1"/>
    <col min="113" max="113" width="23.5" customWidth="1"/>
    <col min="114" max="114" width="23" bestFit="1" customWidth="1"/>
    <col min="115" max="116" width="23.5" bestFit="1" customWidth="1"/>
    <col min="117" max="118" width="23.6640625" bestFit="1" customWidth="1"/>
    <col min="119" max="120" width="22.5" bestFit="1" customWidth="1"/>
    <col min="121" max="121" width="23" bestFit="1" customWidth="1"/>
    <col min="122" max="123" width="19.6640625" bestFit="1" customWidth="1"/>
  </cols>
  <sheetData>
    <row r="1" spans="1:187" ht="18" customHeight="1" x14ac:dyDescent="0.2">
      <c r="A1" t="s">
        <v>115</v>
      </c>
      <c r="B1" t="s">
        <v>17</v>
      </c>
      <c r="C1" t="s">
        <v>62</v>
      </c>
      <c r="D1" t="s">
        <v>8</v>
      </c>
      <c r="E1" t="s">
        <v>63</v>
      </c>
      <c r="F1" t="s">
        <v>9</v>
      </c>
      <c r="G1" t="s">
        <v>64</v>
      </c>
      <c r="H1" t="s">
        <v>10</v>
      </c>
      <c r="I1" t="s">
        <v>65</v>
      </c>
      <c r="K1" t="s">
        <v>11</v>
      </c>
      <c r="L1" t="s">
        <v>66</v>
      </c>
      <c r="M1" t="s">
        <v>12</v>
      </c>
      <c r="N1" t="s">
        <v>67</v>
      </c>
      <c r="O1" t="s">
        <v>122</v>
      </c>
      <c r="P1" t="s">
        <v>13</v>
      </c>
      <c r="Q1" t="s">
        <v>122</v>
      </c>
      <c r="R1" t="s">
        <v>14</v>
      </c>
      <c r="S1" t="s">
        <v>69</v>
      </c>
      <c r="U1" t="s">
        <v>15</v>
      </c>
      <c r="V1" t="s">
        <v>122</v>
      </c>
      <c r="Y1" t="s">
        <v>18</v>
      </c>
      <c r="Z1" t="s">
        <v>71</v>
      </c>
      <c r="AB1" t="s">
        <v>19</v>
      </c>
      <c r="AC1" t="s">
        <v>72</v>
      </c>
      <c r="AD1" t="s">
        <v>20</v>
      </c>
      <c r="AE1" t="s">
        <v>73</v>
      </c>
      <c r="AF1" t="s">
        <v>21</v>
      </c>
      <c r="AG1" t="s">
        <v>74</v>
      </c>
      <c r="AH1" t="s">
        <v>22</v>
      </c>
      <c r="AI1" t="s">
        <v>75</v>
      </c>
      <c r="AJ1" t="s">
        <v>23</v>
      </c>
      <c r="AK1" t="s">
        <v>76</v>
      </c>
      <c r="AL1" t="s">
        <v>24</v>
      </c>
      <c r="AM1" t="s">
        <v>77</v>
      </c>
      <c r="AN1" t="s">
        <v>25</v>
      </c>
      <c r="AO1" t="s">
        <v>78</v>
      </c>
      <c r="AP1" t="s">
        <v>26</v>
      </c>
      <c r="AQ1" t="s">
        <v>79</v>
      </c>
      <c r="AR1" t="s">
        <v>27</v>
      </c>
      <c r="AS1" t="s">
        <v>80</v>
      </c>
      <c r="AT1" t="s">
        <v>28</v>
      </c>
      <c r="AU1" t="s">
        <v>81</v>
      </c>
      <c r="AV1" t="s">
        <v>29</v>
      </c>
      <c r="AW1" t="s">
        <v>82</v>
      </c>
      <c r="AY1" t="s">
        <v>30</v>
      </c>
      <c r="AZ1" t="s">
        <v>83</v>
      </c>
      <c r="BA1" t="s">
        <v>31</v>
      </c>
      <c r="BB1" t="s">
        <v>84</v>
      </c>
      <c r="BD1" t="s">
        <v>32</v>
      </c>
      <c r="BE1" t="s">
        <v>85</v>
      </c>
      <c r="BF1" t="s">
        <v>33</v>
      </c>
      <c r="BG1" t="s">
        <v>86</v>
      </c>
      <c r="BH1" t="s">
        <v>34</v>
      </c>
      <c r="BI1" t="s">
        <v>87</v>
      </c>
      <c r="BJ1" t="s">
        <v>35</v>
      </c>
      <c r="BK1" t="s">
        <v>88</v>
      </c>
      <c r="BM1" t="s">
        <v>36</v>
      </c>
      <c r="BN1" t="s">
        <v>89</v>
      </c>
      <c r="BO1" t="s">
        <v>37</v>
      </c>
      <c r="BP1" t="s">
        <v>90</v>
      </c>
      <c r="BQ1" t="s">
        <v>38</v>
      </c>
      <c r="BR1" t="s">
        <v>91</v>
      </c>
      <c r="BS1" t="s">
        <v>39</v>
      </c>
      <c r="BT1" t="s">
        <v>92</v>
      </c>
      <c r="BU1" t="s">
        <v>40</v>
      </c>
      <c r="BV1" t="s">
        <v>93</v>
      </c>
      <c r="BW1" t="s">
        <v>41</v>
      </c>
      <c r="BX1" t="s">
        <v>94</v>
      </c>
      <c r="BY1" t="s">
        <v>42</v>
      </c>
      <c r="BZ1" t="s">
        <v>95</v>
      </c>
      <c r="CA1" t="s">
        <v>43</v>
      </c>
      <c r="CB1" t="s">
        <v>96</v>
      </c>
      <c r="CC1" t="s">
        <v>44</v>
      </c>
      <c r="CD1" t="s">
        <v>97</v>
      </c>
      <c r="CF1" t="s">
        <v>45</v>
      </c>
      <c r="CG1" t="s">
        <v>98</v>
      </c>
      <c r="CH1" t="s">
        <v>46</v>
      </c>
      <c r="CI1" t="s">
        <v>99</v>
      </c>
      <c r="CJ1" t="s">
        <v>47</v>
      </c>
      <c r="CK1" t="s">
        <v>100</v>
      </c>
      <c r="CL1" t="s">
        <v>48</v>
      </c>
      <c r="CM1" t="s">
        <v>101</v>
      </c>
      <c r="CO1" t="s">
        <v>49</v>
      </c>
      <c r="CP1" t="s">
        <v>102</v>
      </c>
      <c r="CQ1" t="s">
        <v>50</v>
      </c>
      <c r="CR1" t="s">
        <v>103</v>
      </c>
      <c r="CT1" t="s">
        <v>51</v>
      </c>
      <c r="CU1" t="s">
        <v>104</v>
      </c>
      <c r="CV1" t="s">
        <v>52</v>
      </c>
      <c r="CW1" t="s">
        <v>105</v>
      </c>
      <c r="CY1" t="s">
        <v>53</v>
      </c>
      <c r="CZ1" t="s">
        <v>106</v>
      </c>
      <c r="DA1" t="s">
        <v>54</v>
      </c>
      <c r="DB1" t="s">
        <v>107</v>
      </c>
      <c r="DC1" t="s">
        <v>55</v>
      </c>
      <c r="DD1" t="s">
        <v>108</v>
      </c>
      <c r="DE1" t="s">
        <v>117</v>
      </c>
      <c r="DF1" t="s">
        <v>116</v>
      </c>
      <c r="DG1" t="s">
        <v>56</v>
      </c>
      <c r="DH1" t="s">
        <v>109</v>
      </c>
      <c r="DI1" t="s">
        <v>57</v>
      </c>
      <c r="DJ1" t="s">
        <v>110</v>
      </c>
      <c r="DK1" t="s">
        <v>58</v>
      </c>
      <c r="DL1" t="s">
        <v>111</v>
      </c>
      <c r="DM1" t="s">
        <v>59</v>
      </c>
      <c r="DN1" t="s">
        <v>112</v>
      </c>
      <c r="DO1" t="s">
        <v>60</v>
      </c>
      <c r="DP1" t="s">
        <v>113</v>
      </c>
      <c r="DQ1" t="s">
        <v>121</v>
      </c>
      <c r="DR1" t="s">
        <v>61</v>
      </c>
      <c r="DS1" t="s">
        <v>114</v>
      </c>
    </row>
    <row r="2" spans="1:187" ht="16" customHeight="1" x14ac:dyDescent="0.2">
      <c r="A2" s="2">
        <v>61</v>
      </c>
      <c r="B2" s="2">
        <v>3</v>
      </c>
      <c r="C2" s="2">
        <v>2</v>
      </c>
      <c r="D2" s="2">
        <v>25</v>
      </c>
      <c r="E2" s="2">
        <v>30</v>
      </c>
      <c r="F2" s="2">
        <v>2</v>
      </c>
      <c r="G2" s="2">
        <v>5</v>
      </c>
      <c r="H2" s="2">
        <v>3</v>
      </c>
      <c r="I2" s="2">
        <v>8</v>
      </c>
      <c r="J2" s="2">
        <v>5</v>
      </c>
      <c r="K2" s="2">
        <v>0</v>
      </c>
      <c r="L2" s="2">
        <v>4</v>
      </c>
      <c r="M2" s="2">
        <v>65</v>
      </c>
      <c r="N2" s="2">
        <v>52</v>
      </c>
      <c r="O2" s="2">
        <v>-13</v>
      </c>
      <c r="P2" s="2">
        <v>5</v>
      </c>
      <c r="Q2" s="2">
        <v>4</v>
      </c>
      <c r="R2" s="2">
        <v>16</v>
      </c>
      <c r="S2" s="2">
        <v>16</v>
      </c>
      <c r="T2" s="2">
        <v>0</v>
      </c>
      <c r="U2" s="2">
        <v>39</v>
      </c>
      <c r="V2" s="2">
        <v>-17</v>
      </c>
      <c r="W2" s="5">
        <f t="shared" ref="W2:W14" si="0">U2</f>
        <v>39</v>
      </c>
      <c r="X2" s="5">
        <f t="shared" ref="X2:X14" si="1">(V2/U2)*100</f>
        <v>-43.589743589743591</v>
      </c>
      <c r="Y2" s="2">
        <v>5</v>
      </c>
      <c r="Z2" s="2">
        <v>5</v>
      </c>
      <c r="AA2" s="2"/>
      <c r="AB2" s="2">
        <v>5</v>
      </c>
      <c r="AC2" s="2">
        <v>17</v>
      </c>
      <c r="AD2" s="2">
        <v>5</v>
      </c>
      <c r="AE2" s="2">
        <v>14</v>
      </c>
      <c r="AF2" s="2">
        <v>0</v>
      </c>
      <c r="AG2" s="2">
        <v>2</v>
      </c>
      <c r="AH2" s="2">
        <v>0</v>
      </c>
      <c r="AI2" s="2">
        <v>1</v>
      </c>
      <c r="AJ2" s="2">
        <v>40</v>
      </c>
      <c r="AK2" s="2">
        <v>39</v>
      </c>
      <c r="AL2" s="2">
        <v>40</v>
      </c>
      <c r="AM2" s="2">
        <v>37</v>
      </c>
      <c r="AN2" s="2">
        <v>16</v>
      </c>
      <c r="AO2" s="2">
        <v>15</v>
      </c>
      <c r="AP2" s="2">
        <v>20</v>
      </c>
      <c r="AQ2" s="2">
        <v>15</v>
      </c>
      <c r="AR2" s="2">
        <v>19</v>
      </c>
      <c r="AS2" s="2">
        <v>19</v>
      </c>
      <c r="AT2" s="2">
        <v>12.35</v>
      </c>
      <c r="AU2" s="2">
        <v>14.28</v>
      </c>
      <c r="AV2" s="2">
        <v>12.6</v>
      </c>
      <c r="AW2" s="2">
        <v>14.94</v>
      </c>
      <c r="AX2" s="2">
        <v>2.34</v>
      </c>
      <c r="AY2" s="2">
        <v>10</v>
      </c>
      <c r="AZ2" s="2">
        <v>8.44</v>
      </c>
      <c r="BA2">
        <v>0.25</v>
      </c>
      <c r="BB2">
        <v>0.66000000000000014</v>
      </c>
      <c r="BC2" s="2">
        <v>0.41000000000000014</v>
      </c>
      <c r="BD2" s="2">
        <v>15</v>
      </c>
      <c r="BE2" s="2">
        <v>26</v>
      </c>
      <c r="BF2" s="2">
        <v>6</v>
      </c>
      <c r="BG2" s="2">
        <v>11</v>
      </c>
      <c r="BH2" s="2">
        <v>4</v>
      </c>
      <c r="BI2" s="2">
        <v>5</v>
      </c>
      <c r="BJ2" s="2">
        <v>1</v>
      </c>
      <c r="BK2" s="2">
        <v>4</v>
      </c>
      <c r="BL2" s="2">
        <v>3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2</v>
      </c>
      <c r="BT2" s="2">
        <v>4</v>
      </c>
      <c r="BU2" s="2">
        <v>2</v>
      </c>
      <c r="BV2" s="2">
        <v>2</v>
      </c>
      <c r="BW2" s="2">
        <v>1</v>
      </c>
      <c r="BX2" s="2">
        <v>2</v>
      </c>
      <c r="BY2" s="2">
        <v>1</v>
      </c>
      <c r="BZ2" s="2">
        <v>2</v>
      </c>
      <c r="CA2" s="2">
        <v>0</v>
      </c>
      <c r="CB2" s="2">
        <v>0</v>
      </c>
      <c r="CC2" s="2">
        <v>17</v>
      </c>
      <c r="CD2" s="2">
        <v>9</v>
      </c>
      <c r="CE2" s="2">
        <v>-8</v>
      </c>
      <c r="CF2" s="2">
        <v>40</v>
      </c>
      <c r="CG2" s="2">
        <v>40</v>
      </c>
      <c r="CH2" s="2">
        <v>4</v>
      </c>
      <c r="CI2" s="2">
        <v>3</v>
      </c>
      <c r="CJ2" s="2">
        <v>1450</v>
      </c>
      <c r="CK2" s="2">
        <v>1540</v>
      </c>
      <c r="CL2" s="2">
        <v>90.625</v>
      </c>
      <c r="CM2" s="2">
        <v>96.25</v>
      </c>
      <c r="CN2" s="2">
        <v>5.625</v>
      </c>
      <c r="CO2" s="2">
        <v>119.12</v>
      </c>
      <c r="CP2" s="2">
        <v>110</v>
      </c>
      <c r="CQ2" s="2">
        <v>248.12</v>
      </c>
      <c r="CR2" s="2">
        <v>133</v>
      </c>
      <c r="CS2" s="2">
        <v>-115.12</v>
      </c>
      <c r="CT2" s="2">
        <v>1134.2</v>
      </c>
      <c r="CU2" s="5">
        <v>1120.68</v>
      </c>
      <c r="CV2" s="2">
        <v>1175.42</v>
      </c>
      <c r="CW2" s="5">
        <v>715.31</v>
      </c>
      <c r="CX2" s="5">
        <v>-460.11000000000013</v>
      </c>
      <c r="CY2" s="2">
        <v>946.31</v>
      </c>
      <c r="CZ2" s="5">
        <v>802.62</v>
      </c>
      <c r="DA2" s="2">
        <v>2</v>
      </c>
      <c r="DB2" s="5">
        <v>2</v>
      </c>
      <c r="DC2" s="11">
        <v>1432.2173913043478</v>
      </c>
      <c r="DD2" s="11">
        <v>1383.875</v>
      </c>
      <c r="DE2" s="16"/>
      <c r="DF2" s="2">
        <v>401.26</v>
      </c>
      <c r="DG2" s="2">
        <v>12</v>
      </c>
      <c r="DH2" s="2">
        <v>16</v>
      </c>
      <c r="DI2" s="2">
        <v>1</v>
      </c>
      <c r="DJ2" s="2">
        <v>0</v>
      </c>
      <c r="DK2" s="2">
        <v>2</v>
      </c>
      <c r="DL2" s="2">
        <v>0</v>
      </c>
      <c r="DM2" s="2">
        <v>1</v>
      </c>
      <c r="DN2" s="2">
        <v>0</v>
      </c>
      <c r="DO2" s="2">
        <v>0</v>
      </c>
      <c r="DP2" s="2">
        <v>0</v>
      </c>
      <c r="DQ2" s="2"/>
      <c r="DR2" s="3"/>
      <c r="DS2" s="1"/>
    </row>
    <row r="3" spans="1:187" ht="16" customHeight="1" x14ac:dyDescent="0.2">
      <c r="A3" s="2">
        <v>63</v>
      </c>
      <c r="B3" s="2">
        <v>2</v>
      </c>
      <c r="C3" s="2">
        <v>2</v>
      </c>
      <c r="D3" s="2">
        <v>21</v>
      </c>
      <c r="E3" s="2">
        <v>27</v>
      </c>
      <c r="F3" s="2">
        <v>4</v>
      </c>
      <c r="G3" s="2">
        <v>5</v>
      </c>
      <c r="H3" s="2">
        <v>11</v>
      </c>
      <c r="I3" s="2">
        <v>12</v>
      </c>
      <c r="J3" s="2">
        <v>1</v>
      </c>
      <c r="K3" s="2">
        <v>8</v>
      </c>
      <c r="L3" s="2">
        <v>11</v>
      </c>
      <c r="M3" s="2">
        <v>58</v>
      </c>
      <c r="N3" s="2">
        <v>52</v>
      </c>
      <c r="O3" s="2">
        <v>-6</v>
      </c>
      <c r="P3" s="2">
        <v>18</v>
      </c>
      <c r="Q3" s="2">
        <v>2</v>
      </c>
      <c r="R3" s="2">
        <v>6</v>
      </c>
      <c r="S3" s="2">
        <v>14</v>
      </c>
      <c r="T3" s="2">
        <v>8</v>
      </c>
      <c r="U3" s="2">
        <v>34</v>
      </c>
      <c r="V3" s="2">
        <v>-16</v>
      </c>
      <c r="W3" s="5">
        <f t="shared" si="0"/>
        <v>34</v>
      </c>
      <c r="X3" s="5">
        <f t="shared" si="1"/>
        <v>-47.058823529411761</v>
      </c>
      <c r="Y3" s="2">
        <v>0</v>
      </c>
      <c r="Z3" s="2">
        <v>0</v>
      </c>
      <c r="AA3" s="2"/>
      <c r="AB3" s="2">
        <v>40</v>
      </c>
      <c r="AC3" s="2">
        <v>39</v>
      </c>
      <c r="AD3" s="2">
        <v>14</v>
      </c>
      <c r="AE3" s="2">
        <v>16</v>
      </c>
      <c r="AF3" s="2">
        <v>24</v>
      </c>
      <c r="AG3" s="2">
        <v>20</v>
      </c>
      <c r="AH3" s="2">
        <v>2</v>
      </c>
      <c r="AI3" s="2">
        <v>3</v>
      </c>
      <c r="AJ3" s="2">
        <v>16</v>
      </c>
      <c r="AK3" s="2">
        <v>13</v>
      </c>
      <c r="AL3" s="2">
        <v>19</v>
      </c>
      <c r="AM3" s="2">
        <v>15</v>
      </c>
      <c r="AN3" s="2">
        <v>16</v>
      </c>
      <c r="AO3" s="2">
        <v>15</v>
      </c>
      <c r="AP3" s="2">
        <v>7</v>
      </c>
      <c r="AQ3" s="2">
        <v>14</v>
      </c>
      <c r="AR3" s="2">
        <v>14</v>
      </c>
      <c r="AS3" s="2">
        <v>17</v>
      </c>
      <c r="AT3" s="2">
        <v>10.130000000000001</v>
      </c>
      <c r="AU3" s="2">
        <v>10.61</v>
      </c>
      <c r="AV3" s="2">
        <v>13</v>
      </c>
      <c r="AW3" s="2">
        <v>11.21</v>
      </c>
      <c r="AX3" s="2">
        <v>-1.7899999999999991</v>
      </c>
      <c r="AY3" s="2">
        <v>7.57</v>
      </c>
      <c r="AZ3" s="2">
        <v>7.88</v>
      </c>
      <c r="BA3">
        <v>2.8699999999999992</v>
      </c>
      <c r="BB3">
        <v>0.60000000000000142</v>
      </c>
      <c r="BC3" s="2">
        <v>-2.2699999999999978</v>
      </c>
      <c r="BD3" s="2">
        <v>31</v>
      </c>
      <c r="BE3" s="2">
        <v>18</v>
      </c>
      <c r="BF3" s="2">
        <v>4</v>
      </c>
      <c r="BG3" s="2">
        <v>1</v>
      </c>
      <c r="BH3" s="2">
        <v>1</v>
      </c>
      <c r="BI3" s="2">
        <v>1</v>
      </c>
      <c r="BJ3" s="2">
        <v>14</v>
      </c>
      <c r="BK3" s="2">
        <v>8</v>
      </c>
      <c r="BL3" s="2">
        <v>-6</v>
      </c>
      <c r="BM3" s="2">
        <v>2</v>
      </c>
      <c r="BN3" s="2">
        <v>1</v>
      </c>
      <c r="BO3" s="2">
        <v>1</v>
      </c>
      <c r="BP3" s="2">
        <v>1</v>
      </c>
      <c r="BQ3" s="2">
        <v>5</v>
      </c>
      <c r="BR3" s="2">
        <v>5</v>
      </c>
      <c r="BS3" s="2">
        <v>2</v>
      </c>
      <c r="BT3" s="2">
        <v>1</v>
      </c>
      <c r="BU3" s="2">
        <v>2</v>
      </c>
      <c r="BV3" s="2">
        <v>0</v>
      </c>
      <c r="BW3" s="3"/>
      <c r="BX3" s="2">
        <v>2</v>
      </c>
      <c r="BY3" s="3"/>
      <c r="BZ3" s="2">
        <v>2</v>
      </c>
      <c r="CA3" s="3"/>
      <c r="CB3" s="2">
        <v>0</v>
      </c>
      <c r="CC3" s="3"/>
      <c r="CD3" s="2">
        <v>27</v>
      </c>
      <c r="CE3" s="2"/>
      <c r="CF3" s="3"/>
      <c r="CG3" s="2">
        <v>51</v>
      </c>
      <c r="CH3" s="2">
        <v>15</v>
      </c>
      <c r="CI3" s="2">
        <v>16</v>
      </c>
      <c r="CJ3" s="3"/>
      <c r="CK3" s="2">
        <v>1600</v>
      </c>
      <c r="CL3" s="3"/>
      <c r="CM3" s="2"/>
      <c r="CN3" s="2"/>
      <c r="CO3" s="3"/>
      <c r="CP3" s="2">
        <v>110.8</v>
      </c>
      <c r="CQ3" s="3"/>
      <c r="CR3" s="2">
        <v>115.2</v>
      </c>
      <c r="CS3" s="2"/>
      <c r="CT3" s="10"/>
      <c r="CU3" s="2">
        <v>1676.72</v>
      </c>
      <c r="CV3" s="10"/>
      <c r="CW3" s="2">
        <v>1186.08</v>
      </c>
      <c r="CX3" s="2"/>
      <c r="CY3" s="10"/>
      <c r="CZ3" s="2">
        <v>1326.83</v>
      </c>
      <c r="DA3" s="10"/>
      <c r="DB3" s="2">
        <v>9</v>
      </c>
      <c r="DC3" s="10"/>
      <c r="DD3" s="2">
        <v>1109.6666666666667</v>
      </c>
      <c r="DE3" s="16"/>
      <c r="DF3" s="16"/>
      <c r="DG3" s="2">
        <v>15</v>
      </c>
      <c r="DH3" s="2">
        <v>16</v>
      </c>
      <c r="DI3" s="2">
        <v>0</v>
      </c>
      <c r="DJ3" s="2">
        <v>0</v>
      </c>
      <c r="DK3" s="2">
        <v>1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/>
      <c r="DR3" s="3"/>
      <c r="DS3" s="1"/>
    </row>
    <row r="4" spans="1:187" ht="16" customHeight="1" x14ac:dyDescent="0.2">
      <c r="A4" s="29">
        <v>15</v>
      </c>
      <c r="B4" s="29">
        <v>2</v>
      </c>
      <c r="C4" s="29">
        <v>3</v>
      </c>
      <c r="D4" s="29">
        <v>27</v>
      </c>
      <c r="E4" s="29">
        <v>25</v>
      </c>
      <c r="F4" s="29">
        <v>3</v>
      </c>
      <c r="G4" s="29">
        <v>4</v>
      </c>
      <c r="H4" s="29">
        <v>20</v>
      </c>
      <c r="I4" s="29">
        <v>17</v>
      </c>
      <c r="J4" s="2">
        <v>-3</v>
      </c>
      <c r="K4" s="30"/>
      <c r="L4" s="30"/>
      <c r="M4" s="29">
        <v>97</v>
      </c>
      <c r="N4" s="29">
        <v>79</v>
      </c>
      <c r="O4" s="2">
        <v>-18</v>
      </c>
      <c r="P4" s="29">
        <v>19</v>
      </c>
      <c r="Q4" s="2">
        <v>-3</v>
      </c>
      <c r="R4" s="29">
        <v>22</v>
      </c>
      <c r="S4" s="29">
        <v>22</v>
      </c>
      <c r="T4" s="2">
        <v>0</v>
      </c>
      <c r="U4" s="29">
        <v>49</v>
      </c>
      <c r="V4" s="2">
        <v>-15</v>
      </c>
      <c r="W4" s="5">
        <f t="shared" si="0"/>
        <v>49</v>
      </c>
      <c r="X4" s="5">
        <f t="shared" si="1"/>
        <v>-30.612244897959183</v>
      </c>
      <c r="Y4" s="29">
        <v>7</v>
      </c>
      <c r="Z4" s="29">
        <v>7</v>
      </c>
      <c r="AA4" s="29"/>
      <c r="AB4" s="29">
        <v>7</v>
      </c>
      <c r="AC4" s="29">
        <v>26</v>
      </c>
      <c r="AD4" s="29">
        <v>4</v>
      </c>
      <c r="AE4" s="29">
        <v>13</v>
      </c>
      <c r="AF4" s="29">
        <v>1</v>
      </c>
      <c r="AG4" s="29">
        <v>11</v>
      </c>
      <c r="AH4" s="29">
        <v>2</v>
      </c>
      <c r="AI4" s="29">
        <v>2</v>
      </c>
      <c r="AJ4" s="29">
        <v>28</v>
      </c>
      <c r="AK4" s="29">
        <v>31</v>
      </c>
      <c r="AL4" s="29">
        <v>36</v>
      </c>
      <c r="AM4" s="29">
        <v>36</v>
      </c>
      <c r="AN4" s="29">
        <v>20</v>
      </c>
      <c r="AO4" s="29">
        <v>18</v>
      </c>
      <c r="AP4" s="29">
        <v>20</v>
      </c>
      <c r="AQ4" s="29">
        <v>20</v>
      </c>
      <c r="AR4" s="29">
        <v>17</v>
      </c>
      <c r="AS4" s="29">
        <v>20</v>
      </c>
      <c r="AT4" s="29">
        <v>12.01</v>
      </c>
      <c r="AU4" s="29">
        <v>12.15</v>
      </c>
      <c r="AV4" s="29">
        <v>14.9</v>
      </c>
      <c r="AW4" s="29">
        <v>12.45</v>
      </c>
      <c r="AX4" s="2">
        <v>-2.4500000000000011</v>
      </c>
      <c r="AY4" s="32"/>
      <c r="AZ4" s="29">
        <v>8.34</v>
      </c>
      <c r="BA4" s="31">
        <v>2.8900000000000006</v>
      </c>
      <c r="BB4" s="31">
        <v>0.29999999999999893</v>
      </c>
      <c r="BC4" s="2">
        <v>-2.5900000000000016</v>
      </c>
      <c r="BD4" s="29">
        <v>55</v>
      </c>
      <c r="BE4" s="29">
        <v>40</v>
      </c>
      <c r="BF4" s="29">
        <v>12</v>
      </c>
      <c r="BG4" s="29">
        <v>10</v>
      </c>
      <c r="BH4" s="29">
        <v>5</v>
      </c>
      <c r="BI4" s="29">
        <v>2</v>
      </c>
      <c r="BJ4" s="29">
        <v>12</v>
      </c>
      <c r="BK4" s="29">
        <v>9</v>
      </c>
      <c r="BL4" s="2">
        <v>-3</v>
      </c>
      <c r="BM4" s="29">
        <v>6</v>
      </c>
      <c r="BN4" s="29">
        <v>4</v>
      </c>
      <c r="BO4" s="29">
        <v>2</v>
      </c>
      <c r="BP4" s="29">
        <v>2</v>
      </c>
      <c r="BQ4" s="29">
        <v>5</v>
      </c>
      <c r="BR4" s="29">
        <v>4</v>
      </c>
      <c r="BS4" s="29">
        <v>5</v>
      </c>
      <c r="BT4" s="29">
        <v>4</v>
      </c>
      <c r="BU4" s="29">
        <v>8</v>
      </c>
      <c r="BV4" s="29">
        <v>5</v>
      </c>
      <c r="BW4" s="29">
        <v>17</v>
      </c>
      <c r="BX4" s="29">
        <v>6</v>
      </c>
      <c r="BY4" s="29">
        <v>3</v>
      </c>
      <c r="BZ4" s="29">
        <v>2</v>
      </c>
      <c r="CA4" s="29">
        <v>13</v>
      </c>
      <c r="CB4" s="29">
        <v>3</v>
      </c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29">
        <v>128.69999999999999</v>
      </c>
      <c r="CP4" s="29">
        <v>115</v>
      </c>
      <c r="CQ4" s="29">
        <v>141.30000000000001</v>
      </c>
      <c r="CR4" s="29">
        <v>107</v>
      </c>
      <c r="CS4" s="2">
        <v>-34.300000000000011</v>
      </c>
      <c r="CT4" s="33">
        <v>1175.409090909091</v>
      </c>
      <c r="CU4" s="33">
        <v>1283.9166666666667</v>
      </c>
      <c r="CV4" s="33">
        <v>1268.9166666666667</v>
      </c>
      <c r="CW4" s="33">
        <v>1005.5</v>
      </c>
      <c r="CX4" s="5">
        <v>-263.41666666666674</v>
      </c>
      <c r="CY4" s="33">
        <v>1008.1</v>
      </c>
      <c r="CZ4" s="33">
        <v>1142</v>
      </c>
      <c r="DA4" s="29">
        <v>6</v>
      </c>
      <c r="DB4" s="29">
        <v>7</v>
      </c>
      <c r="DC4" s="34">
        <v>1361.0769230769231</v>
      </c>
      <c r="DD4" s="35">
        <v>1348.2083333333333</v>
      </c>
      <c r="DE4" s="36"/>
      <c r="DF4" s="29">
        <v>460.86</v>
      </c>
      <c r="DG4" s="29">
        <v>4</v>
      </c>
      <c r="DH4" s="29">
        <v>9</v>
      </c>
      <c r="DI4" s="29">
        <v>10</v>
      </c>
      <c r="DJ4" s="29">
        <v>1</v>
      </c>
      <c r="DK4" s="29">
        <v>1</v>
      </c>
      <c r="DL4" s="29">
        <v>4</v>
      </c>
      <c r="DM4" s="29">
        <v>1</v>
      </c>
      <c r="DN4" s="29">
        <v>2</v>
      </c>
      <c r="DO4" s="29">
        <v>0</v>
      </c>
      <c r="DP4" s="29">
        <v>0</v>
      </c>
      <c r="DQ4" s="29">
        <v>0</v>
      </c>
      <c r="DR4" s="29">
        <v>19</v>
      </c>
      <c r="DS4" s="29">
        <v>17.5</v>
      </c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</row>
    <row r="5" spans="1:187" ht="16" customHeight="1" x14ac:dyDescent="0.2">
      <c r="A5" s="2">
        <v>64</v>
      </c>
      <c r="B5" s="2">
        <v>2</v>
      </c>
      <c r="C5" s="2">
        <v>2</v>
      </c>
      <c r="D5" s="2">
        <v>29</v>
      </c>
      <c r="E5" s="2">
        <v>29</v>
      </c>
      <c r="F5" s="2">
        <v>5</v>
      </c>
      <c r="G5" s="2">
        <v>4</v>
      </c>
      <c r="H5" s="2">
        <v>3</v>
      </c>
      <c r="I5" s="2">
        <v>0</v>
      </c>
      <c r="J5" s="2">
        <v>-3</v>
      </c>
      <c r="K5" s="2">
        <v>13</v>
      </c>
      <c r="L5" s="2">
        <v>7</v>
      </c>
      <c r="M5" s="2">
        <v>51</v>
      </c>
      <c r="N5" s="2">
        <v>40</v>
      </c>
      <c r="O5" s="2">
        <v>-11</v>
      </c>
      <c r="P5" s="2">
        <v>4</v>
      </c>
      <c r="Q5" s="2">
        <v>1</v>
      </c>
      <c r="R5" s="2">
        <v>13</v>
      </c>
      <c r="S5" s="2">
        <v>14</v>
      </c>
      <c r="T5" s="2">
        <v>1</v>
      </c>
      <c r="U5" s="2">
        <v>25</v>
      </c>
      <c r="V5" s="2">
        <v>-14</v>
      </c>
      <c r="W5" s="5">
        <f t="shared" si="0"/>
        <v>25</v>
      </c>
      <c r="X5" s="5">
        <f t="shared" si="1"/>
        <v>-56.000000000000007</v>
      </c>
      <c r="Y5" s="2">
        <v>9</v>
      </c>
      <c r="Z5" s="2">
        <v>10</v>
      </c>
      <c r="AA5" s="2"/>
      <c r="AB5" s="2">
        <v>0</v>
      </c>
      <c r="AC5" s="2">
        <v>23</v>
      </c>
      <c r="AD5" s="2">
        <v>0</v>
      </c>
      <c r="AE5" s="2">
        <v>13</v>
      </c>
      <c r="AF5" s="2">
        <v>0</v>
      </c>
      <c r="AG5" s="2">
        <v>8</v>
      </c>
      <c r="AH5" s="2">
        <v>0</v>
      </c>
      <c r="AI5" s="2">
        <v>2</v>
      </c>
      <c r="AJ5" s="2">
        <v>38</v>
      </c>
      <c r="AK5" s="2">
        <v>34</v>
      </c>
      <c r="AL5" s="2">
        <v>40</v>
      </c>
      <c r="AM5" s="2">
        <v>40</v>
      </c>
      <c r="AN5" s="2">
        <v>19</v>
      </c>
      <c r="AO5" s="2">
        <v>17</v>
      </c>
      <c r="AP5" s="2">
        <v>19</v>
      </c>
      <c r="AQ5" s="2">
        <v>19</v>
      </c>
      <c r="AR5" s="2">
        <v>20</v>
      </c>
      <c r="AS5" s="2">
        <v>20</v>
      </c>
      <c r="AT5" s="2">
        <v>8.8000000000000007</v>
      </c>
      <c r="AU5" s="2">
        <v>11.3</v>
      </c>
      <c r="AV5" s="2">
        <v>11.64</v>
      </c>
      <c r="AW5" s="2">
        <v>12.85</v>
      </c>
      <c r="AX5" s="2">
        <v>1.2099999999999991</v>
      </c>
      <c r="AY5" s="2">
        <v>7.78</v>
      </c>
      <c r="AZ5" s="2">
        <v>8.16</v>
      </c>
      <c r="BA5">
        <v>2.84</v>
      </c>
      <c r="BB5">
        <v>1.5499999999999989</v>
      </c>
      <c r="BC5" s="2">
        <v>-1.2900000000000009</v>
      </c>
      <c r="BD5" s="2">
        <v>2</v>
      </c>
      <c r="BE5" s="2">
        <v>32</v>
      </c>
      <c r="BF5" s="2">
        <v>0</v>
      </c>
      <c r="BG5" s="2">
        <v>8</v>
      </c>
      <c r="BH5" s="2">
        <v>1</v>
      </c>
      <c r="BI5" s="2">
        <v>7</v>
      </c>
      <c r="BJ5" s="2">
        <v>0</v>
      </c>
      <c r="BK5" s="2">
        <v>0</v>
      </c>
      <c r="BL5" s="2">
        <v>0</v>
      </c>
      <c r="BM5" s="2">
        <v>0</v>
      </c>
      <c r="BN5" s="2">
        <v>6</v>
      </c>
      <c r="BO5" s="2">
        <v>0</v>
      </c>
      <c r="BP5" s="2">
        <v>0</v>
      </c>
      <c r="BQ5" s="2">
        <v>1</v>
      </c>
      <c r="BR5" s="2">
        <v>5</v>
      </c>
      <c r="BS5" s="2">
        <v>0</v>
      </c>
      <c r="BT5" s="2">
        <v>5</v>
      </c>
      <c r="BU5" s="2">
        <v>0</v>
      </c>
      <c r="BV5" s="2">
        <v>1</v>
      </c>
      <c r="BW5" s="2">
        <v>2</v>
      </c>
      <c r="BX5" s="1"/>
      <c r="BY5" s="2">
        <v>2</v>
      </c>
      <c r="BZ5" s="3"/>
      <c r="CA5" s="2">
        <v>0</v>
      </c>
      <c r="CB5" s="1"/>
      <c r="CC5" s="2">
        <v>20</v>
      </c>
      <c r="CD5" s="2">
        <v>24</v>
      </c>
      <c r="CE5" s="2">
        <v>4</v>
      </c>
      <c r="CF5" s="2">
        <v>40</v>
      </c>
      <c r="CG5" s="2">
        <v>38</v>
      </c>
      <c r="CH5" s="2">
        <v>4</v>
      </c>
      <c r="CI5" s="2">
        <v>3</v>
      </c>
      <c r="CJ5" s="2">
        <v>1360</v>
      </c>
      <c r="CK5" s="2">
        <v>1440</v>
      </c>
      <c r="CL5" s="2">
        <v>85</v>
      </c>
      <c r="CM5" s="2">
        <v>90</v>
      </c>
      <c r="CN5" s="2">
        <v>5</v>
      </c>
      <c r="CO5" s="2">
        <v>110.8</v>
      </c>
      <c r="CP5" s="2">
        <v>108</v>
      </c>
      <c r="CQ5" s="2">
        <v>115.2</v>
      </c>
      <c r="CR5" s="2">
        <v>114</v>
      </c>
      <c r="CS5" s="2">
        <v>-1.2000000000000028</v>
      </c>
      <c r="CT5" s="2">
        <v>914.92</v>
      </c>
      <c r="CU5" s="2">
        <v>847.31</v>
      </c>
      <c r="CV5" s="2">
        <v>761.14</v>
      </c>
      <c r="CW5" s="2">
        <v>704.25</v>
      </c>
      <c r="CX5" s="5">
        <v>-56.889999999999986</v>
      </c>
      <c r="CY5" s="2">
        <v>807.25</v>
      </c>
      <c r="CZ5" s="2">
        <v>745.92</v>
      </c>
      <c r="DA5" s="2">
        <v>5</v>
      </c>
      <c r="DB5" s="2">
        <v>4</v>
      </c>
      <c r="DC5" s="11">
        <v>1109.6659999999999</v>
      </c>
      <c r="DD5" s="11">
        <v>1064.68</v>
      </c>
      <c r="DE5" s="16"/>
      <c r="DF5" s="16"/>
      <c r="DG5" s="2">
        <v>13</v>
      </c>
      <c r="DH5" s="2">
        <v>15</v>
      </c>
      <c r="DI5" s="2">
        <v>2</v>
      </c>
      <c r="DJ5" s="2">
        <v>1</v>
      </c>
      <c r="DK5" s="2">
        <v>1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/>
      <c r="DR5" s="3"/>
      <c r="DS5" s="1"/>
    </row>
    <row r="6" spans="1:187" s="40" customFormat="1" ht="16" customHeight="1" x14ac:dyDescent="0.2">
      <c r="A6" s="2">
        <v>16</v>
      </c>
      <c r="B6" s="2">
        <v>2</v>
      </c>
      <c r="C6" s="2">
        <v>2</v>
      </c>
      <c r="D6" s="2">
        <v>26</v>
      </c>
      <c r="E6" s="2">
        <v>28</v>
      </c>
      <c r="F6" s="2">
        <v>4</v>
      </c>
      <c r="G6" s="2">
        <v>5</v>
      </c>
      <c r="H6" s="2">
        <v>11</v>
      </c>
      <c r="I6" s="2">
        <v>6</v>
      </c>
      <c r="J6" s="2">
        <v>-5</v>
      </c>
      <c r="K6" s="1"/>
      <c r="L6" s="1"/>
      <c r="M6" s="2">
        <v>59</v>
      </c>
      <c r="N6" s="2">
        <v>37</v>
      </c>
      <c r="O6" s="2">
        <v>-22</v>
      </c>
      <c r="P6" s="2">
        <v>14</v>
      </c>
      <c r="Q6" s="2">
        <v>-6</v>
      </c>
      <c r="R6" s="2">
        <v>19</v>
      </c>
      <c r="S6" s="2">
        <v>16</v>
      </c>
      <c r="T6" s="2">
        <v>-3</v>
      </c>
      <c r="U6" s="2">
        <v>26</v>
      </c>
      <c r="V6" s="2">
        <v>-13</v>
      </c>
      <c r="W6" s="5">
        <f t="shared" si="0"/>
        <v>26</v>
      </c>
      <c r="X6" s="5">
        <f t="shared" si="1"/>
        <v>-50</v>
      </c>
      <c r="Y6" s="2">
        <v>0</v>
      </c>
      <c r="Z6" s="2">
        <v>0</v>
      </c>
      <c r="AA6" s="2"/>
      <c r="AB6" s="2">
        <v>34</v>
      </c>
      <c r="AC6" s="2">
        <v>28</v>
      </c>
      <c r="AD6" s="2">
        <v>19</v>
      </c>
      <c r="AE6" s="2">
        <v>9</v>
      </c>
      <c r="AF6" s="2">
        <v>11</v>
      </c>
      <c r="AG6" s="2">
        <v>18</v>
      </c>
      <c r="AH6" s="2">
        <v>4</v>
      </c>
      <c r="AI6" s="2">
        <v>1</v>
      </c>
      <c r="AJ6" s="2">
        <v>27</v>
      </c>
      <c r="AK6" s="2">
        <v>29</v>
      </c>
      <c r="AL6" s="2">
        <v>34</v>
      </c>
      <c r="AM6" s="2">
        <v>23</v>
      </c>
      <c r="AN6" s="2">
        <v>14</v>
      </c>
      <c r="AO6" s="2">
        <v>12</v>
      </c>
      <c r="AP6" s="2">
        <v>9</v>
      </c>
      <c r="AQ6" s="2">
        <v>5</v>
      </c>
      <c r="AR6" s="2">
        <v>16</v>
      </c>
      <c r="AS6" s="2">
        <v>16</v>
      </c>
      <c r="AT6" s="2">
        <v>11.39</v>
      </c>
      <c r="AU6" s="2">
        <v>11.56</v>
      </c>
      <c r="AV6" s="2">
        <v>15.46</v>
      </c>
      <c r="AW6" s="2">
        <v>16.04</v>
      </c>
      <c r="AX6" s="2">
        <v>0.57999999999999829</v>
      </c>
      <c r="AY6" s="2">
        <v>8.1</v>
      </c>
      <c r="AZ6" s="2">
        <v>10.09</v>
      </c>
      <c r="BA6">
        <v>4.07</v>
      </c>
      <c r="BB6">
        <v>4.4799999999999986</v>
      </c>
      <c r="BC6" s="2">
        <v>0.40999999999999837</v>
      </c>
      <c r="BD6" s="2">
        <v>45</v>
      </c>
      <c r="BE6" s="3">
        <v>40</v>
      </c>
      <c r="BF6" s="2">
        <v>13</v>
      </c>
      <c r="BG6" s="3">
        <v>11</v>
      </c>
      <c r="BH6" s="2">
        <v>13</v>
      </c>
      <c r="BI6" s="2">
        <v>11</v>
      </c>
      <c r="BJ6" s="2">
        <v>3</v>
      </c>
      <c r="BK6" s="2">
        <v>2</v>
      </c>
      <c r="BL6" s="2">
        <v>-1</v>
      </c>
      <c r="BM6" s="2">
        <v>5</v>
      </c>
      <c r="BN6" s="2">
        <v>3</v>
      </c>
      <c r="BO6" s="2">
        <v>1</v>
      </c>
      <c r="BP6" s="2">
        <v>3</v>
      </c>
      <c r="BQ6" s="2">
        <v>1</v>
      </c>
      <c r="BR6" s="2">
        <v>5</v>
      </c>
      <c r="BS6" s="2">
        <v>1</v>
      </c>
      <c r="BT6" s="2">
        <v>2</v>
      </c>
      <c r="BU6" s="2">
        <v>8</v>
      </c>
      <c r="BV6" s="2">
        <v>8</v>
      </c>
      <c r="BW6" s="2">
        <v>3</v>
      </c>
      <c r="BX6" s="2">
        <v>5</v>
      </c>
      <c r="BY6" s="2">
        <v>2</v>
      </c>
      <c r="BZ6" s="2">
        <v>1</v>
      </c>
      <c r="CA6" s="2">
        <v>0</v>
      </c>
      <c r="CB6" s="2">
        <v>4</v>
      </c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2">
        <v>127</v>
      </c>
      <c r="CP6" s="2">
        <v>103</v>
      </c>
      <c r="CQ6" s="2">
        <v>128</v>
      </c>
      <c r="CR6" s="2">
        <v>130</v>
      </c>
      <c r="CS6" s="2">
        <v>2</v>
      </c>
      <c r="CT6" s="5">
        <v>1429.7370000000001</v>
      </c>
      <c r="CU6" s="5">
        <v>1824.087</v>
      </c>
      <c r="CV6" s="5">
        <v>2116.9</v>
      </c>
      <c r="CW6" s="5">
        <v>1500.6364000000001</v>
      </c>
      <c r="CX6" s="5">
        <v>-616.2636</v>
      </c>
      <c r="CY6" s="5">
        <v>1483.6</v>
      </c>
      <c r="CZ6" s="5">
        <v>1061.875</v>
      </c>
      <c r="DA6" s="2">
        <v>8</v>
      </c>
      <c r="DB6" s="2">
        <v>6</v>
      </c>
      <c r="DC6" s="12">
        <v>1399.1739130434783</v>
      </c>
      <c r="DD6" s="12">
        <v>1490.2</v>
      </c>
      <c r="DE6" s="2">
        <v>412.42</v>
      </c>
      <c r="DF6" s="2">
        <v>412.28</v>
      </c>
      <c r="DG6" s="2">
        <v>16</v>
      </c>
      <c r="DH6" s="2">
        <v>16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15</v>
      </c>
      <c r="DS6" s="2">
        <v>34</v>
      </c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</row>
    <row r="7" spans="1:187" s="31" customFormat="1" ht="16" customHeight="1" x14ac:dyDescent="0.2">
      <c r="A7" s="2">
        <v>14</v>
      </c>
      <c r="B7" s="2">
        <v>2</v>
      </c>
      <c r="C7" s="2">
        <v>2</v>
      </c>
      <c r="D7" s="2">
        <v>27</v>
      </c>
      <c r="E7" s="2">
        <v>27</v>
      </c>
      <c r="F7" s="2">
        <v>4</v>
      </c>
      <c r="G7" s="2">
        <v>4</v>
      </c>
      <c r="H7" s="2">
        <v>7</v>
      </c>
      <c r="I7" s="2">
        <v>2</v>
      </c>
      <c r="J7" s="2">
        <v>-5</v>
      </c>
      <c r="K7" s="1"/>
      <c r="L7" s="1"/>
      <c r="M7" s="2">
        <v>54</v>
      </c>
      <c r="N7" s="2">
        <v>30</v>
      </c>
      <c r="O7" s="2">
        <v>-24</v>
      </c>
      <c r="P7" s="2">
        <v>16</v>
      </c>
      <c r="Q7" s="2">
        <v>-7</v>
      </c>
      <c r="R7" s="2">
        <v>12</v>
      </c>
      <c r="S7" s="2">
        <v>6</v>
      </c>
      <c r="T7" s="2">
        <v>-6</v>
      </c>
      <c r="U7" s="2">
        <v>26</v>
      </c>
      <c r="V7" s="2">
        <v>-12</v>
      </c>
      <c r="W7" s="5">
        <f t="shared" si="0"/>
        <v>26</v>
      </c>
      <c r="X7" s="5">
        <f t="shared" si="1"/>
        <v>-46.153846153846153</v>
      </c>
      <c r="Y7" s="2">
        <v>0</v>
      </c>
      <c r="Z7" s="2">
        <v>1</v>
      </c>
      <c r="AA7" s="2"/>
      <c r="AB7" s="2">
        <v>36</v>
      </c>
      <c r="AC7" s="2">
        <v>27</v>
      </c>
      <c r="AD7" s="2">
        <v>17</v>
      </c>
      <c r="AE7" s="2">
        <v>12</v>
      </c>
      <c r="AF7" s="2">
        <v>17</v>
      </c>
      <c r="AG7" s="2">
        <v>13</v>
      </c>
      <c r="AH7" s="2">
        <v>2</v>
      </c>
      <c r="AI7" s="2">
        <v>2</v>
      </c>
      <c r="AJ7" s="2">
        <v>34</v>
      </c>
      <c r="AK7" s="2">
        <v>32</v>
      </c>
      <c r="AL7" s="2">
        <v>35</v>
      </c>
      <c r="AM7" s="2">
        <v>30</v>
      </c>
      <c r="AN7" s="2">
        <v>18</v>
      </c>
      <c r="AO7" s="2">
        <v>16</v>
      </c>
      <c r="AP7" s="2">
        <v>14</v>
      </c>
      <c r="AQ7" s="2">
        <v>16</v>
      </c>
      <c r="AR7" s="2">
        <v>16</v>
      </c>
      <c r="AS7" s="2">
        <v>17</v>
      </c>
      <c r="AT7" s="2">
        <v>9.73</v>
      </c>
      <c r="AU7" s="2">
        <v>10.66</v>
      </c>
      <c r="AV7" s="2">
        <v>9.68</v>
      </c>
      <c r="AW7" s="2">
        <v>10.92</v>
      </c>
      <c r="AX7" s="2">
        <v>1.2400000000000002</v>
      </c>
      <c r="AY7" s="2">
        <v>9.24</v>
      </c>
      <c r="AZ7" s="2">
        <v>9.01</v>
      </c>
      <c r="BA7">
        <v>-5.0000000000000711E-2</v>
      </c>
      <c r="BB7">
        <v>0.25999999999999979</v>
      </c>
      <c r="BC7" s="2">
        <v>0.3100000000000005</v>
      </c>
      <c r="BD7" s="2">
        <v>27</v>
      </c>
      <c r="BE7" s="2">
        <v>20</v>
      </c>
      <c r="BF7" s="2">
        <v>3</v>
      </c>
      <c r="BG7" s="2">
        <v>3</v>
      </c>
      <c r="BH7" s="2">
        <v>5</v>
      </c>
      <c r="BI7" s="2">
        <v>3</v>
      </c>
      <c r="BJ7" s="2">
        <v>5</v>
      </c>
      <c r="BK7" s="2">
        <v>6</v>
      </c>
      <c r="BL7" s="2">
        <v>1</v>
      </c>
      <c r="BM7" s="2">
        <v>0</v>
      </c>
      <c r="BN7" s="2">
        <v>0</v>
      </c>
      <c r="BO7" s="2">
        <v>0</v>
      </c>
      <c r="BP7" s="2">
        <v>2</v>
      </c>
      <c r="BQ7" s="2">
        <v>6</v>
      </c>
      <c r="BR7" s="2">
        <v>3</v>
      </c>
      <c r="BS7" s="2">
        <v>2</v>
      </c>
      <c r="BT7" s="2">
        <v>1</v>
      </c>
      <c r="BU7" s="2">
        <v>6</v>
      </c>
      <c r="BV7" s="2">
        <v>2</v>
      </c>
      <c r="BW7" s="2">
        <v>5</v>
      </c>
      <c r="BX7" s="2">
        <v>0</v>
      </c>
      <c r="BY7" s="2">
        <v>3</v>
      </c>
      <c r="BZ7" s="2">
        <v>0</v>
      </c>
      <c r="CA7" s="2">
        <v>2</v>
      </c>
      <c r="CB7" s="2">
        <v>0</v>
      </c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2">
        <v>112</v>
      </c>
      <c r="CP7" s="2">
        <v>138</v>
      </c>
      <c r="CQ7" s="2">
        <v>200</v>
      </c>
      <c r="CR7" s="2">
        <v>105</v>
      </c>
      <c r="CS7" s="2">
        <v>-95</v>
      </c>
      <c r="CT7" s="5">
        <v>1570.9565217391305</v>
      </c>
      <c r="CU7" s="5">
        <v>1470.3333333333333</v>
      </c>
      <c r="CV7" s="5">
        <v>1170.4000000000001</v>
      </c>
      <c r="CW7" s="5">
        <v>1062.5555555555557</v>
      </c>
      <c r="CX7" s="5">
        <v>-107.84444444444443</v>
      </c>
      <c r="CY7" s="5">
        <v>1137.8333333333333</v>
      </c>
      <c r="CZ7" s="5">
        <v>970.27272727272725</v>
      </c>
      <c r="DA7" s="2">
        <v>5</v>
      </c>
      <c r="DB7" s="2">
        <v>6</v>
      </c>
      <c r="DC7" s="11">
        <v>1358.4166666666667</v>
      </c>
      <c r="DD7" s="12">
        <v>1251.48</v>
      </c>
      <c r="DE7" s="2">
        <v>447.74</v>
      </c>
      <c r="DF7" s="2">
        <v>445.28</v>
      </c>
      <c r="DG7" s="2">
        <v>15</v>
      </c>
      <c r="DH7" s="2">
        <v>12</v>
      </c>
      <c r="DI7" s="2">
        <v>0</v>
      </c>
      <c r="DJ7" s="2">
        <v>2</v>
      </c>
      <c r="DK7" s="2">
        <v>1</v>
      </c>
      <c r="DL7" s="2">
        <v>1</v>
      </c>
      <c r="DM7" s="2">
        <v>0</v>
      </c>
      <c r="DN7" s="2">
        <v>1</v>
      </c>
      <c r="DO7" s="2">
        <v>0</v>
      </c>
      <c r="DP7" s="2">
        <v>0</v>
      </c>
      <c r="DQ7" s="2">
        <v>0</v>
      </c>
      <c r="DR7" s="2">
        <v>18</v>
      </c>
      <c r="DS7" s="2">
        <v>16</v>
      </c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</row>
    <row r="8" spans="1:187" s="31" customFormat="1" ht="16" customHeight="1" x14ac:dyDescent="0.2">
      <c r="A8" s="2">
        <v>4</v>
      </c>
      <c r="B8" s="2">
        <v>3</v>
      </c>
      <c r="C8" s="2">
        <v>3</v>
      </c>
      <c r="D8" s="2">
        <v>29</v>
      </c>
      <c r="E8" s="2">
        <v>30</v>
      </c>
      <c r="F8" s="2">
        <v>5</v>
      </c>
      <c r="G8" s="2">
        <v>5</v>
      </c>
      <c r="H8" s="2">
        <v>2</v>
      </c>
      <c r="I8" s="2">
        <v>3</v>
      </c>
      <c r="J8" s="2">
        <v>1</v>
      </c>
      <c r="K8" s="1"/>
      <c r="L8" s="1"/>
      <c r="M8" s="2">
        <v>78</v>
      </c>
      <c r="N8" s="2">
        <v>62</v>
      </c>
      <c r="O8" s="2">
        <v>-16</v>
      </c>
      <c r="P8" s="2">
        <v>14</v>
      </c>
      <c r="Q8" s="2">
        <v>-5</v>
      </c>
      <c r="R8" s="2">
        <v>13</v>
      </c>
      <c r="S8" s="2">
        <v>12</v>
      </c>
      <c r="T8" s="2">
        <v>-1</v>
      </c>
      <c r="U8" s="2">
        <v>42</v>
      </c>
      <c r="V8" s="2">
        <v>-11</v>
      </c>
      <c r="W8" s="5">
        <f t="shared" si="0"/>
        <v>42</v>
      </c>
      <c r="X8" s="5">
        <f t="shared" si="1"/>
        <v>-26.190476190476193</v>
      </c>
      <c r="Y8" s="2">
        <v>9</v>
      </c>
      <c r="Z8" s="2">
        <v>10</v>
      </c>
      <c r="AA8" s="2"/>
      <c r="AB8" s="4"/>
      <c r="AC8" s="1"/>
      <c r="AD8" s="4"/>
      <c r="AE8" s="1"/>
      <c r="AF8" s="4"/>
      <c r="AG8" s="1"/>
      <c r="AH8" s="4"/>
      <c r="AI8" s="1"/>
      <c r="AJ8" s="4"/>
      <c r="AK8" s="1"/>
      <c r="AL8" s="4"/>
      <c r="AM8" s="1"/>
      <c r="AN8" s="4"/>
      <c r="AO8" s="1"/>
      <c r="AP8" s="4"/>
      <c r="AQ8" s="1"/>
      <c r="AR8" s="1"/>
      <c r="AS8" s="1"/>
      <c r="AT8" s="2">
        <v>9.93</v>
      </c>
      <c r="AU8" s="2">
        <v>11.78</v>
      </c>
      <c r="AV8" s="2">
        <v>12.97</v>
      </c>
      <c r="AW8" s="2">
        <v>14.65</v>
      </c>
      <c r="AX8" s="2">
        <v>1.6799999999999997</v>
      </c>
      <c r="AY8" s="2">
        <v>7.78</v>
      </c>
      <c r="AZ8" s="2">
        <v>9.2799999999999994</v>
      </c>
      <c r="BA8">
        <v>3.0400000000000009</v>
      </c>
      <c r="BB8">
        <v>2.870000000000001</v>
      </c>
      <c r="BC8" s="2">
        <v>-0.16999999999999993</v>
      </c>
      <c r="BD8" s="2">
        <v>29</v>
      </c>
      <c r="BE8" s="2">
        <v>33</v>
      </c>
      <c r="BF8" s="2">
        <v>16</v>
      </c>
      <c r="BG8" s="2">
        <v>15</v>
      </c>
      <c r="BH8" s="2">
        <v>4</v>
      </c>
      <c r="BI8" s="2">
        <v>3</v>
      </c>
      <c r="BJ8" s="2">
        <v>3</v>
      </c>
      <c r="BK8" s="2">
        <v>2</v>
      </c>
      <c r="BL8" s="2">
        <v>-1</v>
      </c>
      <c r="BM8" s="2">
        <v>0</v>
      </c>
      <c r="BN8" s="2">
        <v>3</v>
      </c>
      <c r="BO8" s="2">
        <v>0</v>
      </c>
      <c r="BP8" s="2">
        <v>3</v>
      </c>
      <c r="BQ8" s="2">
        <v>3</v>
      </c>
      <c r="BR8" s="2">
        <v>2</v>
      </c>
      <c r="BS8" s="2">
        <v>0</v>
      </c>
      <c r="BT8" s="2">
        <v>0</v>
      </c>
      <c r="BU8" s="2">
        <v>3</v>
      </c>
      <c r="BV8" s="2">
        <v>5</v>
      </c>
      <c r="BW8" s="2">
        <v>3</v>
      </c>
      <c r="BX8" s="2">
        <v>2</v>
      </c>
      <c r="BY8" s="2">
        <v>3</v>
      </c>
      <c r="BZ8" s="2">
        <v>2</v>
      </c>
      <c r="CA8" s="2">
        <v>0</v>
      </c>
      <c r="CB8" s="2">
        <v>0</v>
      </c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2">
        <v>14</v>
      </c>
      <c r="DH8" s="2">
        <v>16</v>
      </c>
      <c r="DI8" s="2">
        <v>2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30</v>
      </c>
      <c r="DS8" s="2">
        <v>31.5</v>
      </c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</row>
    <row r="9" spans="1:187" ht="16" customHeight="1" x14ac:dyDescent="0.2">
      <c r="A9" s="2">
        <v>55</v>
      </c>
      <c r="B9" s="2">
        <v>2</v>
      </c>
      <c r="C9" s="2">
        <v>2</v>
      </c>
      <c r="D9" s="2">
        <v>27</v>
      </c>
      <c r="E9" s="2">
        <v>26</v>
      </c>
      <c r="F9" s="2">
        <v>4</v>
      </c>
      <c r="G9" s="2">
        <v>5</v>
      </c>
      <c r="H9" s="2">
        <v>4</v>
      </c>
      <c r="I9" s="2">
        <v>4</v>
      </c>
      <c r="J9" s="2">
        <v>0</v>
      </c>
      <c r="K9" s="2">
        <v>10</v>
      </c>
      <c r="L9" s="2">
        <v>10</v>
      </c>
      <c r="M9" s="2">
        <v>74</v>
      </c>
      <c r="N9" s="2">
        <v>67</v>
      </c>
      <c r="O9" s="2">
        <v>-7</v>
      </c>
      <c r="P9" s="2">
        <v>11</v>
      </c>
      <c r="Q9" s="2">
        <v>1</v>
      </c>
      <c r="R9" s="2">
        <v>15</v>
      </c>
      <c r="S9" s="2">
        <v>17</v>
      </c>
      <c r="T9" s="2">
        <v>2</v>
      </c>
      <c r="U9" s="2">
        <v>45</v>
      </c>
      <c r="V9" s="2">
        <v>-11</v>
      </c>
      <c r="W9" s="5">
        <f t="shared" si="0"/>
        <v>45</v>
      </c>
      <c r="X9" s="5">
        <f t="shared" si="1"/>
        <v>-24.444444444444443</v>
      </c>
      <c r="Y9" s="2">
        <v>3</v>
      </c>
      <c r="Z9" s="2">
        <v>4</v>
      </c>
      <c r="AA9" s="2"/>
      <c r="AB9" s="2">
        <v>28</v>
      </c>
      <c r="AC9" s="2">
        <v>28</v>
      </c>
      <c r="AD9" s="2">
        <v>11</v>
      </c>
      <c r="AE9" s="2">
        <v>12</v>
      </c>
      <c r="AF9" s="2">
        <v>14</v>
      </c>
      <c r="AG9" s="2">
        <v>13</v>
      </c>
      <c r="AH9" s="2">
        <v>3</v>
      </c>
      <c r="AI9" s="2">
        <v>3</v>
      </c>
      <c r="AJ9" s="2">
        <v>30</v>
      </c>
      <c r="AK9" s="2">
        <v>34</v>
      </c>
      <c r="AL9" s="2">
        <v>33</v>
      </c>
      <c r="AM9" s="2">
        <v>37</v>
      </c>
      <c r="AN9" s="2">
        <v>16</v>
      </c>
      <c r="AO9" s="2">
        <v>17</v>
      </c>
      <c r="AP9" s="2">
        <v>14</v>
      </c>
      <c r="AQ9" s="2">
        <v>17</v>
      </c>
      <c r="AR9" s="2">
        <v>18</v>
      </c>
      <c r="AS9" s="2">
        <v>19</v>
      </c>
      <c r="AT9" s="2">
        <v>11.15</v>
      </c>
      <c r="AU9" s="2">
        <v>11.86</v>
      </c>
      <c r="AV9" s="2">
        <v>18.29</v>
      </c>
      <c r="AW9" s="2">
        <v>14.56</v>
      </c>
      <c r="AX9" s="2">
        <v>-3.7299999999999986</v>
      </c>
      <c r="AY9" s="2">
        <v>9.19</v>
      </c>
      <c r="AZ9" s="2">
        <v>8.89</v>
      </c>
      <c r="BA9">
        <v>7.1399999999999988</v>
      </c>
      <c r="BB9">
        <v>2.7000000000000011</v>
      </c>
      <c r="BC9" s="2">
        <v>-4.4399999999999977</v>
      </c>
      <c r="BD9" s="2">
        <v>23</v>
      </c>
      <c r="BE9" s="2">
        <v>16</v>
      </c>
      <c r="BF9" s="2">
        <v>6</v>
      </c>
      <c r="BG9" s="2">
        <v>0</v>
      </c>
      <c r="BH9" s="2">
        <v>8</v>
      </c>
      <c r="BI9" s="2">
        <v>7</v>
      </c>
      <c r="BJ9" s="2">
        <v>1</v>
      </c>
      <c r="BK9" s="2">
        <v>0</v>
      </c>
      <c r="BL9" s="2">
        <v>-1</v>
      </c>
      <c r="BM9" s="2">
        <v>2</v>
      </c>
      <c r="BN9" s="2">
        <v>0</v>
      </c>
      <c r="BO9" s="2">
        <v>0</v>
      </c>
      <c r="BP9" s="2">
        <v>0</v>
      </c>
      <c r="BQ9" s="2">
        <v>2</v>
      </c>
      <c r="BR9" s="2">
        <v>3</v>
      </c>
      <c r="BS9" s="2">
        <v>2</v>
      </c>
      <c r="BT9" s="2">
        <v>3</v>
      </c>
      <c r="BU9" s="2">
        <v>2</v>
      </c>
      <c r="BV9" s="2">
        <v>3</v>
      </c>
      <c r="BW9" s="2">
        <v>1</v>
      </c>
      <c r="BX9" s="2">
        <v>0</v>
      </c>
      <c r="BY9" s="2">
        <v>1</v>
      </c>
      <c r="BZ9" s="2">
        <v>0</v>
      </c>
      <c r="CA9" s="2">
        <v>0</v>
      </c>
      <c r="CB9" s="2">
        <v>0</v>
      </c>
      <c r="CC9" s="2">
        <v>17</v>
      </c>
      <c r="CD9" s="2">
        <v>17</v>
      </c>
      <c r="CE9" s="2">
        <v>0</v>
      </c>
      <c r="CF9" s="2">
        <v>52</v>
      </c>
      <c r="CG9" s="2">
        <v>45</v>
      </c>
      <c r="CH9" s="2">
        <v>11</v>
      </c>
      <c r="CI9" s="2">
        <v>14</v>
      </c>
      <c r="CJ9" s="2">
        <v>1270</v>
      </c>
      <c r="CK9" s="2">
        <v>1580</v>
      </c>
      <c r="CL9" s="2">
        <v>79.375</v>
      </c>
      <c r="CM9" s="2">
        <v>98.75</v>
      </c>
      <c r="CN9" s="2">
        <v>19.375</v>
      </c>
      <c r="CO9" s="3"/>
      <c r="CP9" s="3"/>
      <c r="CQ9" s="3"/>
      <c r="CR9" s="3"/>
      <c r="CS9" s="3"/>
      <c r="CT9" s="5">
        <v>1938.88</v>
      </c>
      <c r="CU9" s="5">
        <v>1396.29</v>
      </c>
      <c r="CV9" s="5">
        <v>1768.75</v>
      </c>
      <c r="CW9" s="5">
        <v>1073.43</v>
      </c>
      <c r="CX9" s="5">
        <v>-695.31999999999994</v>
      </c>
      <c r="CY9" s="5">
        <v>1382</v>
      </c>
      <c r="CZ9" s="5">
        <v>1337.67</v>
      </c>
      <c r="DA9" s="2">
        <v>3</v>
      </c>
      <c r="DB9" s="2">
        <v>1</v>
      </c>
      <c r="DC9" s="11">
        <v>1061.4814814814815</v>
      </c>
      <c r="DD9" s="11">
        <v>990.91666666666663</v>
      </c>
      <c r="DE9" s="16"/>
      <c r="DF9" s="16"/>
      <c r="DG9" s="2">
        <v>12</v>
      </c>
      <c r="DH9" s="2">
        <v>14</v>
      </c>
      <c r="DI9" s="2">
        <v>1</v>
      </c>
      <c r="DJ9" s="2">
        <v>1</v>
      </c>
      <c r="DK9" s="2">
        <v>0</v>
      </c>
      <c r="DL9" s="2">
        <v>0</v>
      </c>
      <c r="DM9" s="2">
        <v>3</v>
      </c>
      <c r="DN9" s="2">
        <v>1</v>
      </c>
      <c r="DO9" s="2">
        <v>0</v>
      </c>
      <c r="DP9" s="2">
        <v>0</v>
      </c>
      <c r="DQ9" s="2"/>
      <c r="DR9" s="3"/>
      <c r="DS9" s="1"/>
    </row>
    <row r="10" spans="1:187" s="31" customFormat="1" ht="16" customHeight="1" x14ac:dyDescent="0.2">
      <c r="A10" s="2">
        <v>51</v>
      </c>
      <c r="B10" s="2">
        <v>3</v>
      </c>
      <c r="C10" s="2">
        <v>2</v>
      </c>
      <c r="D10" s="2">
        <v>27</v>
      </c>
      <c r="E10" s="2">
        <v>25</v>
      </c>
      <c r="F10" s="2">
        <v>4</v>
      </c>
      <c r="G10" s="2">
        <v>4</v>
      </c>
      <c r="H10" s="2">
        <v>12</v>
      </c>
      <c r="I10" s="2">
        <v>7</v>
      </c>
      <c r="J10" s="2">
        <v>-5</v>
      </c>
      <c r="K10" s="2">
        <v>23</v>
      </c>
      <c r="L10" s="2">
        <v>28</v>
      </c>
      <c r="M10" s="2">
        <v>63</v>
      </c>
      <c r="N10" s="2">
        <v>49</v>
      </c>
      <c r="O10" s="2">
        <v>-14</v>
      </c>
      <c r="P10" s="2">
        <v>15</v>
      </c>
      <c r="Q10" s="2">
        <v>-1</v>
      </c>
      <c r="R10" s="2">
        <v>9</v>
      </c>
      <c r="S10" s="2">
        <v>6</v>
      </c>
      <c r="T10" s="2">
        <v>-3</v>
      </c>
      <c r="U10" s="2">
        <v>39</v>
      </c>
      <c r="V10" s="2">
        <v>-10</v>
      </c>
      <c r="W10" s="5">
        <f t="shared" si="0"/>
        <v>39</v>
      </c>
      <c r="X10" s="5">
        <f t="shared" si="1"/>
        <v>-25.641025641025639</v>
      </c>
      <c r="Y10" s="2">
        <v>0</v>
      </c>
      <c r="Z10" s="2">
        <v>0</v>
      </c>
      <c r="AA10" s="2"/>
      <c r="AB10" s="2">
        <v>39</v>
      </c>
      <c r="AC10" s="2">
        <v>41</v>
      </c>
      <c r="AD10" s="2">
        <v>18</v>
      </c>
      <c r="AE10" s="2">
        <v>18</v>
      </c>
      <c r="AF10" s="2">
        <v>16</v>
      </c>
      <c r="AG10" s="2">
        <v>18</v>
      </c>
      <c r="AH10" s="2">
        <v>5</v>
      </c>
      <c r="AI10" s="2">
        <v>5</v>
      </c>
      <c r="AJ10" s="2">
        <v>25</v>
      </c>
      <c r="AK10" s="2">
        <v>24</v>
      </c>
      <c r="AL10" s="2">
        <v>18</v>
      </c>
      <c r="AM10" s="2">
        <v>21</v>
      </c>
      <c r="AN10" s="2">
        <v>12</v>
      </c>
      <c r="AO10" s="2">
        <v>12</v>
      </c>
      <c r="AP10" s="2">
        <v>13</v>
      </c>
      <c r="AQ10" s="2">
        <v>11</v>
      </c>
      <c r="AR10" s="2">
        <v>16</v>
      </c>
      <c r="AS10" s="2">
        <v>14</v>
      </c>
      <c r="AT10" s="2">
        <v>14.2</v>
      </c>
      <c r="AU10" s="2">
        <v>12.94</v>
      </c>
      <c r="AV10" s="2">
        <v>18.63</v>
      </c>
      <c r="AW10" s="2">
        <v>13.83</v>
      </c>
      <c r="AX10" s="2">
        <v>-4.7999999999999989</v>
      </c>
      <c r="AY10" s="2">
        <v>11.7</v>
      </c>
      <c r="AZ10" s="2">
        <v>9.2799999999999994</v>
      </c>
      <c r="BA10">
        <v>4.43</v>
      </c>
      <c r="BB10">
        <v>0.89000000000000057</v>
      </c>
      <c r="BC10" s="2">
        <v>-3.5399999999999991</v>
      </c>
      <c r="BD10" s="2">
        <v>28</v>
      </c>
      <c r="BE10" s="2">
        <v>44</v>
      </c>
      <c r="BF10" s="2">
        <v>4</v>
      </c>
      <c r="BG10" s="2">
        <v>8</v>
      </c>
      <c r="BH10" s="2">
        <v>2</v>
      </c>
      <c r="BI10" s="2">
        <v>3</v>
      </c>
      <c r="BJ10" s="2">
        <v>7</v>
      </c>
      <c r="BK10" s="2">
        <v>9</v>
      </c>
      <c r="BL10" s="2">
        <v>2</v>
      </c>
      <c r="BM10" s="2">
        <v>4</v>
      </c>
      <c r="BN10" s="2">
        <v>5</v>
      </c>
      <c r="BO10" s="2">
        <v>1</v>
      </c>
      <c r="BP10" s="2">
        <v>3</v>
      </c>
      <c r="BQ10" s="2">
        <v>4</v>
      </c>
      <c r="BR10" s="2">
        <v>6</v>
      </c>
      <c r="BS10" s="2">
        <v>2</v>
      </c>
      <c r="BT10" s="2">
        <v>3</v>
      </c>
      <c r="BU10" s="2">
        <v>4</v>
      </c>
      <c r="BV10" s="2">
        <v>7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21</v>
      </c>
      <c r="CD10" s="2">
        <v>20</v>
      </c>
      <c r="CE10" s="2">
        <v>-1</v>
      </c>
      <c r="CF10" s="2">
        <v>70</v>
      </c>
      <c r="CG10" s="2">
        <v>61</v>
      </c>
      <c r="CH10" s="2">
        <v>14</v>
      </c>
      <c r="CI10" s="2">
        <v>14</v>
      </c>
      <c r="CJ10" s="2">
        <v>1300</v>
      </c>
      <c r="CK10" s="2">
        <v>1470</v>
      </c>
      <c r="CL10" s="2">
        <v>81.25</v>
      </c>
      <c r="CM10" s="2">
        <v>91.875</v>
      </c>
      <c r="CN10" s="2">
        <v>10.625</v>
      </c>
      <c r="CO10" s="2">
        <v>134.69999999999999</v>
      </c>
      <c r="CP10" s="2">
        <v>120</v>
      </c>
      <c r="CQ10" s="2">
        <v>234.8</v>
      </c>
      <c r="CR10" s="2">
        <v>185</v>
      </c>
      <c r="CS10" s="2">
        <v>-49.800000000000011</v>
      </c>
      <c r="CT10" s="5">
        <v>1535.4</v>
      </c>
      <c r="CU10" s="5">
        <v>1286.5999999999999</v>
      </c>
      <c r="CV10" s="5">
        <v>1270.6199999999999</v>
      </c>
      <c r="CW10" s="5">
        <v>1179.69</v>
      </c>
      <c r="CX10" s="5">
        <v>-90.929999999999836</v>
      </c>
      <c r="CY10" s="5">
        <v>1535</v>
      </c>
      <c r="CZ10" s="5">
        <v>1132.58</v>
      </c>
      <c r="DA10" s="2">
        <v>3</v>
      </c>
      <c r="DB10" s="2">
        <v>2</v>
      </c>
      <c r="DC10" s="11">
        <v>1428.1785714285713</v>
      </c>
      <c r="DD10" s="11">
        <v>1445.5217391304348</v>
      </c>
      <c r="DE10" s="2">
        <v>440.86</v>
      </c>
      <c r="DF10" s="2"/>
      <c r="DG10" s="2">
        <v>4</v>
      </c>
      <c r="DH10" s="3"/>
      <c r="DI10" s="2">
        <v>6</v>
      </c>
      <c r="DJ10" s="3"/>
      <c r="DK10" s="2">
        <v>4</v>
      </c>
      <c r="DL10" s="3"/>
      <c r="DM10" s="2">
        <v>2</v>
      </c>
      <c r="DN10" s="3"/>
      <c r="DO10" s="2">
        <v>0</v>
      </c>
      <c r="DP10" s="3"/>
      <c r="DQ10" s="3"/>
      <c r="DR10" s="3"/>
      <c r="DS10" s="1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</row>
    <row r="11" spans="1:187" ht="16" customHeight="1" x14ac:dyDescent="0.2">
      <c r="A11" s="2">
        <v>52</v>
      </c>
      <c r="B11" s="2">
        <v>2</v>
      </c>
      <c r="C11" s="2">
        <v>3</v>
      </c>
      <c r="D11" s="2">
        <v>22</v>
      </c>
      <c r="E11" s="2">
        <v>24</v>
      </c>
      <c r="F11" s="2">
        <v>4</v>
      </c>
      <c r="G11" s="2">
        <v>3</v>
      </c>
      <c r="H11" s="2">
        <v>13</v>
      </c>
      <c r="I11" s="2">
        <v>4</v>
      </c>
      <c r="J11" s="2">
        <v>-9</v>
      </c>
      <c r="K11" s="2">
        <v>5</v>
      </c>
      <c r="L11" s="2">
        <v>4</v>
      </c>
      <c r="M11" s="2">
        <v>72</v>
      </c>
      <c r="N11" s="2">
        <v>56</v>
      </c>
      <c r="O11" s="2">
        <v>-16</v>
      </c>
      <c r="P11" s="2">
        <v>12</v>
      </c>
      <c r="Q11" s="2">
        <v>-3</v>
      </c>
      <c r="R11" s="2">
        <v>8</v>
      </c>
      <c r="S11" s="2">
        <v>4</v>
      </c>
      <c r="T11" s="2">
        <v>-4</v>
      </c>
      <c r="U11" s="2">
        <v>52</v>
      </c>
      <c r="V11" s="2">
        <v>-10</v>
      </c>
      <c r="W11" s="5">
        <f t="shared" si="0"/>
        <v>52</v>
      </c>
      <c r="X11" s="5">
        <f t="shared" si="1"/>
        <v>-19.230769230769234</v>
      </c>
      <c r="Y11" s="2">
        <v>0</v>
      </c>
      <c r="Z11" s="2">
        <v>1</v>
      </c>
      <c r="AA11" s="2"/>
      <c r="AB11" s="2">
        <v>25</v>
      </c>
      <c r="AC11" s="2">
        <v>30</v>
      </c>
      <c r="AD11" s="2">
        <v>12</v>
      </c>
      <c r="AE11" s="2">
        <v>12</v>
      </c>
      <c r="AF11" s="2">
        <v>11</v>
      </c>
      <c r="AG11" s="2">
        <v>14</v>
      </c>
      <c r="AH11" s="2">
        <v>2</v>
      </c>
      <c r="AI11" s="2">
        <v>4</v>
      </c>
      <c r="AJ11" s="2">
        <v>29</v>
      </c>
      <c r="AK11" s="2">
        <v>31</v>
      </c>
      <c r="AL11" s="2">
        <v>32</v>
      </c>
      <c r="AM11" s="2">
        <v>29</v>
      </c>
      <c r="AN11" s="2">
        <v>19</v>
      </c>
      <c r="AO11" s="2">
        <v>20</v>
      </c>
      <c r="AP11" s="2">
        <v>17</v>
      </c>
      <c r="AQ11" s="2">
        <v>19</v>
      </c>
      <c r="AR11" s="2">
        <v>17</v>
      </c>
      <c r="AS11" s="2">
        <v>19</v>
      </c>
      <c r="AT11" s="2">
        <v>13.63</v>
      </c>
      <c r="AU11" s="2">
        <v>13.4</v>
      </c>
      <c r="AV11" s="2">
        <v>24.03</v>
      </c>
      <c r="AW11" s="2">
        <v>18.489999999999998</v>
      </c>
      <c r="AX11" s="2">
        <v>-5.5400000000000027</v>
      </c>
      <c r="AY11" s="2">
        <v>12</v>
      </c>
      <c r="AZ11" s="2">
        <v>11.39</v>
      </c>
      <c r="BA11">
        <v>10.4</v>
      </c>
      <c r="BB11">
        <v>5.0899999999999981</v>
      </c>
      <c r="BC11" s="2">
        <v>-5.3100000000000023</v>
      </c>
      <c r="BD11" s="2">
        <v>24</v>
      </c>
      <c r="BE11" s="2">
        <v>27</v>
      </c>
      <c r="BF11" s="2">
        <v>5</v>
      </c>
      <c r="BG11" s="2">
        <v>5</v>
      </c>
      <c r="BH11" s="2">
        <v>0</v>
      </c>
      <c r="BI11" s="2">
        <v>1</v>
      </c>
      <c r="BJ11" s="2">
        <v>9</v>
      </c>
      <c r="BK11" s="2">
        <v>7</v>
      </c>
      <c r="BL11" s="2">
        <v>-2</v>
      </c>
      <c r="BM11" s="2">
        <v>6</v>
      </c>
      <c r="BN11" s="2">
        <v>4</v>
      </c>
      <c r="BO11" s="2">
        <v>1</v>
      </c>
      <c r="BP11" s="2">
        <v>2</v>
      </c>
      <c r="BQ11" s="2">
        <v>2</v>
      </c>
      <c r="BR11" s="2">
        <v>4</v>
      </c>
      <c r="BS11" s="2">
        <v>1</v>
      </c>
      <c r="BT11" s="2">
        <v>3</v>
      </c>
      <c r="BU11" s="2">
        <v>0</v>
      </c>
      <c r="BV11" s="2">
        <v>1</v>
      </c>
      <c r="BW11" s="2">
        <v>5</v>
      </c>
      <c r="BX11" s="2">
        <v>2</v>
      </c>
      <c r="BY11" s="2">
        <v>3</v>
      </c>
      <c r="BZ11" s="2">
        <v>2</v>
      </c>
      <c r="CA11" s="2">
        <v>0</v>
      </c>
      <c r="CB11" s="2">
        <v>0</v>
      </c>
      <c r="CC11" s="2">
        <v>23</v>
      </c>
      <c r="CD11" s="2">
        <v>22</v>
      </c>
      <c r="CE11" s="2">
        <v>-1</v>
      </c>
      <c r="CF11" s="2">
        <v>52</v>
      </c>
      <c r="CG11" s="2">
        <v>52</v>
      </c>
      <c r="CH11" s="2">
        <v>7</v>
      </c>
      <c r="CI11" s="2">
        <v>4</v>
      </c>
      <c r="CJ11" s="2">
        <v>1590</v>
      </c>
      <c r="CK11" s="2">
        <v>1670</v>
      </c>
      <c r="CL11" s="2">
        <v>99.375</v>
      </c>
      <c r="CM11" s="2">
        <v>104.375</v>
      </c>
      <c r="CN11" s="2">
        <v>5</v>
      </c>
      <c r="CO11" s="3"/>
      <c r="CP11" s="3"/>
      <c r="CQ11" s="3"/>
      <c r="CR11" s="3"/>
      <c r="CS11" s="3"/>
      <c r="CT11" s="5">
        <v>1168.6500000000001</v>
      </c>
      <c r="CU11" s="5">
        <v>1086.6300000000001</v>
      </c>
      <c r="CV11" s="5">
        <v>1119.55</v>
      </c>
      <c r="CW11" s="5">
        <v>1308.58</v>
      </c>
      <c r="CX11" s="5">
        <v>189.02999999999997</v>
      </c>
      <c r="CY11" s="5">
        <v>1053.67</v>
      </c>
      <c r="CZ11" s="5">
        <v>1639.71</v>
      </c>
      <c r="DA11" s="2">
        <v>3</v>
      </c>
      <c r="DB11" s="2">
        <v>5</v>
      </c>
      <c r="DC11" s="14"/>
      <c r="DD11" s="11">
        <v>1359.44</v>
      </c>
      <c r="DE11" s="16"/>
      <c r="DF11" s="2">
        <v>488.9</v>
      </c>
      <c r="DG11" s="2">
        <v>20</v>
      </c>
      <c r="DH11" s="2">
        <v>20</v>
      </c>
      <c r="DI11" s="2">
        <v>3</v>
      </c>
      <c r="DJ11" s="2">
        <v>3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/>
      <c r="DR11" s="3"/>
      <c r="DS11" s="1"/>
    </row>
    <row r="12" spans="1:187" ht="16" customHeight="1" x14ac:dyDescent="0.2">
      <c r="A12" s="2">
        <v>5</v>
      </c>
      <c r="B12" s="2">
        <v>3</v>
      </c>
      <c r="C12" s="2">
        <v>3</v>
      </c>
      <c r="D12" s="2">
        <v>26</v>
      </c>
      <c r="E12" s="2">
        <v>22</v>
      </c>
      <c r="F12" s="2">
        <v>4</v>
      </c>
      <c r="G12" s="2">
        <v>3</v>
      </c>
      <c r="H12" s="2">
        <v>7</v>
      </c>
      <c r="I12" s="2">
        <v>14</v>
      </c>
      <c r="J12" s="2">
        <v>7</v>
      </c>
      <c r="K12" s="1"/>
      <c r="L12" s="1"/>
      <c r="M12" s="2">
        <v>87</v>
      </c>
      <c r="N12" s="2">
        <v>84</v>
      </c>
      <c r="O12" s="2">
        <v>-3</v>
      </c>
      <c r="P12" s="2">
        <v>26</v>
      </c>
      <c r="Q12" s="2">
        <v>3</v>
      </c>
      <c r="R12" s="2">
        <v>19</v>
      </c>
      <c r="S12" s="2">
        <v>20</v>
      </c>
      <c r="T12" s="2">
        <v>1</v>
      </c>
      <c r="U12" s="2">
        <v>33</v>
      </c>
      <c r="V12" s="2">
        <v>-8</v>
      </c>
      <c r="W12" s="5">
        <f t="shared" si="0"/>
        <v>33</v>
      </c>
      <c r="X12" s="5">
        <f t="shared" si="1"/>
        <v>-24.242424242424242</v>
      </c>
      <c r="Y12" s="2">
        <v>9</v>
      </c>
      <c r="Z12" s="2">
        <v>10</v>
      </c>
      <c r="AA12" s="2"/>
      <c r="AB12" s="4"/>
      <c r="AC12" s="1"/>
      <c r="AD12" s="4"/>
      <c r="AE12" s="1"/>
      <c r="AF12" s="4"/>
      <c r="AG12" s="1"/>
      <c r="AH12" s="4"/>
      <c r="AI12" s="1"/>
      <c r="AJ12" s="4"/>
      <c r="AK12" s="1"/>
      <c r="AL12" s="4"/>
      <c r="AM12" s="1"/>
      <c r="AN12" s="4"/>
      <c r="AO12" s="1"/>
      <c r="AP12" s="4"/>
      <c r="AQ12" s="1"/>
      <c r="AR12" s="1"/>
      <c r="AS12" s="1"/>
      <c r="AT12" s="2">
        <v>13.31</v>
      </c>
      <c r="AU12" s="2">
        <v>12.65</v>
      </c>
      <c r="AV12" s="2">
        <v>17.59</v>
      </c>
      <c r="AW12" s="2">
        <v>16.600000000000001</v>
      </c>
      <c r="AX12" s="2">
        <v>-0.98999999999999844</v>
      </c>
      <c r="AY12" s="2">
        <v>9.81</v>
      </c>
      <c r="AZ12" s="2">
        <v>11</v>
      </c>
      <c r="BA12">
        <v>4.2799999999999994</v>
      </c>
      <c r="BB12">
        <v>3.9500000000000011</v>
      </c>
      <c r="BC12" s="2">
        <v>-0.32999999999999829</v>
      </c>
      <c r="BD12" s="2">
        <v>50</v>
      </c>
      <c r="BE12" s="2">
        <v>68</v>
      </c>
      <c r="BF12" s="2">
        <v>20</v>
      </c>
      <c r="BG12" s="2">
        <v>23</v>
      </c>
      <c r="BH12" s="2">
        <v>4</v>
      </c>
      <c r="BI12" s="2">
        <v>11</v>
      </c>
      <c r="BJ12" s="2">
        <v>6</v>
      </c>
      <c r="BK12" s="2">
        <v>9</v>
      </c>
      <c r="BL12" s="2">
        <v>3</v>
      </c>
      <c r="BM12" s="2">
        <v>3</v>
      </c>
      <c r="BN12" s="2">
        <v>3</v>
      </c>
      <c r="BO12" s="2">
        <v>0</v>
      </c>
      <c r="BP12" s="2">
        <v>0</v>
      </c>
      <c r="BQ12" s="2">
        <v>8</v>
      </c>
      <c r="BR12" s="2">
        <v>10</v>
      </c>
      <c r="BS12" s="2">
        <v>1</v>
      </c>
      <c r="BT12" s="2">
        <v>3</v>
      </c>
      <c r="BU12" s="2">
        <v>8</v>
      </c>
      <c r="BV12" s="2">
        <v>9</v>
      </c>
      <c r="BW12" s="2">
        <v>6</v>
      </c>
      <c r="BX12" s="2">
        <v>15</v>
      </c>
      <c r="BY12" s="2">
        <v>3</v>
      </c>
      <c r="BZ12" s="2">
        <v>3</v>
      </c>
      <c r="CA12" s="2">
        <v>0</v>
      </c>
      <c r="CB12" s="2">
        <v>9</v>
      </c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2">
        <v>8</v>
      </c>
      <c r="DH12" s="2">
        <v>9</v>
      </c>
      <c r="DI12" s="2">
        <v>5</v>
      </c>
      <c r="DJ12" s="2">
        <v>4</v>
      </c>
      <c r="DK12" s="2">
        <v>1</v>
      </c>
      <c r="DL12" s="2">
        <v>2</v>
      </c>
      <c r="DM12" s="2">
        <v>2</v>
      </c>
      <c r="DN12" s="2">
        <v>1</v>
      </c>
      <c r="DO12" s="2">
        <v>0</v>
      </c>
      <c r="DP12" s="2">
        <v>0</v>
      </c>
      <c r="DQ12" s="2">
        <v>0</v>
      </c>
      <c r="DR12" s="2">
        <v>5.5</v>
      </c>
      <c r="DS12" s="2">
        <v>17.5</v>
      </c>
    </row>
    <row r="13" spans="1:187" s="40" customFormat="1" ht="16" customHeight="1" x14ac:dyDescent="0.2">
      <c r="A13" s="2">
        <v>36</v>
      </c>
      <c r="B13" s="2">
        <v>2</v>
      </c>
      <c r="C13" s="2">
        <v>2</v>
      </c>
      <c r="D13" s="2">
        <v>27</v>
      </c>
      <c r="E13" s="2">
        <v>29</v>
      </c>
      <c r="F13" s="2">
        <v>5</v>
      </c>
      <c r="G13" s="2">
        <v>5</v>
      </c>
      <c r="H13" s="2">
        <v>7</v>
      </c>
      <c r="I13" s="2">
        <v>5</v>
      </c>
      <c r="J13" s="2">
        <v>-2</v>
      </c>
      <c r="K13" s="2">
        <v>5</v>
      </c>
      <c r="L13" s="2">
        <v>5</v>
      </c>
      <c r="M13" s="2">
        <v>54</v>
      </c>
      <c r="N13" s="2">
        <v>44</v>
      </c>
      <c r="O13" s="2">
        <v>-10</v>
      </c>
      <c r="P13" s="2">
        <v>6</v>
      </c>
      <c r="Q13" s="2">
        <v>3</v>
      </c>
      <c r="R13" s="2">
        <v>8</v>
      </c>
      <c r="S13" s="2">
        <v>4</v>
      </c>
      <c r="T13" s="2">
        <v>-4</v>
      </c>
      <c r="U13" s="2">
        <v>39</v>
      </c>
      <c r="V13" s="2">
        <v>-8</v>
      </c>
      <c r="W13" s="5">
        <f t="shared" si="0"/>
        <v>39</v>
      </c>
      <c r="X13" s="5">
        <f t="shared" si="1"/>
        <v>-20.512820512820511</v>
      </c>
      <c r="Y13" s="2">
        <v>1</v>
      </c>
      <c r="Z13" s="2">
        <v>0</v>
      </c>
      <c r="AA13" s="2"/>
      <c r="AB13" s="2">
        <v>9</v>
      </c>
      <c r="AC13" s="2">
        <v>25</v>
      </c>
      <c r="AD13" s="2">
        <v>5</v>
      </c>
      <c r="AE13" s="2">
        <v>10</v>
      </c>
      <c r="AF13" s="2">
        <v>4</v>
      </c>
      <c r="AG13" s="2">
        <v>15</v>
      </c>
      <c r="AH13" s="2">
        <v>0</v>
      </c>
      <c r="AI13" s="2">
        <v>0</v>
      </c>
      <c r="AJ13" s="2">
        <v>38</v>
      </c>
      <c r="AK13" s="2">
        <v>38</v>
      </c>
      <c r="AL13" s="2">
        <v>37</v>
      </c>
      <c r="AM13" s="2">
        <v>39</v>
      </c>
      <c r="AN13" s="2">
        <v>16</v>
      </c>
      <c r="AO13" s="2">
        <v>19</v>
      </c>
      <c r="AP13" s="2">
        <v>15</v>
      </c>
      <c r="AQ13" s="2">
        <v>15</v>
      </c>
      <c r="AR13" s="2">
        <v>20</v>
      </c>
      <c r="AS13" s="2">
        <v>20</v>
      </c>
      <c r="AT13" s="2">
        <v>9.61</v>
      </c>
      <c r="AU13" s="2">
        <v>8.66</v>
      </c>
      <c r="AV13" s="2">
        <v>11.35</v>
      </c>
      <c r="AW13" s="2">
        <v>10.02</v>
      </c>
      <c r="AX13" s="2">
        <v>-1.33</v>
      </c>
      <c r="AY13" s="2">
        <v>6.71</v>
      </c>
      <c r="AZ13" s="2">
        <v>5.62</v>
      </c>
      <c r="BA13">
        <v>1.7400000000000002</v>
      </c>
      <c r="BB13">
        <v>1.3599999999999994</v>
      </c>
      <c r="BC13" s="2">
        <v>-0.38000000000000078</v>
      </c>
      <c r="BD13" s="2">
        <v>16</v>
      </c>
      <c r="BE13" s="2">
        <v>18</v>
      </c>
      <c r="BF13" s="2">
        <v>0</v>
      </c>
      <c r="BG13" s="2">
        <v>0</v>
      </c>
      <c r="BH13" s="2">
        <v>8</v>
      </c>
      <c r="BI13" s="2">
        <v>6</v>
      </c>
      <c r="BJ13" s="2">
        <v>3</v>
      </c>
      <c r="BK13" s="2">
        <v>1</v>
      </c>
      <c r="BL13" s="2">
        <v>-2</v>
      </c>
      <c r="BM13" s="2">
        <v>1</v>
      </c>
      <c r="BN13" s="2">
        <v>1</v>
      </c>
      <c r="BO13" s="2">
        <v>0</v>
      </c>
      <c r="BP13" s="2">
        <v>0</v>
      </c>
      <c r="BQ13" s="2">
        <v>3</v>
      </c>
      <c r="BR13" s="2">
        <v>7</v>
      </c>
      <c r="BS13" s="2">
        <v>0</v>
      </c>
      <c r="BT13" s="2">
        <v>0</v>
      </c>
      <c r="BU13" s="2">
        <v>1</v>
      </c>
      <c r="BV13" s="2">
        <v>3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2">
        <v>84.05</v>
      </c>
      <c r="CP13" s="2">
        <v>80.3</v>
      </c>
      <c r="CQ13" s="2">
        <v>78.44</v>
      </c>
      <c r="CR13" s="2">
        <v>76.599999999999994</v>
      </c>
      <c r="CS13" s="2">
        <v>-1.8400000000000034</v>
      </c>
      <c r="CT13" s="5">
        <v>1289.42</v>
      </c>
      <c r="CU13" s="5">
        <v>987.04</v>
      </c>
      <c r="CV13" s="5">
        <v>986.17</v>
      </c>
      <c r="CW13" s="5">
        <v>820.17</v>
      </c>
      <c r="CX13" s="5">
        <v>-166</v>
      </c>
      <c r="CY13" s="5">
        <v>1083.75</v>
      </c>
      <c r="CZ13" s="5">
        <v>976.5</v>
      </c>
      <c r="DA13" s="2">
        <v>0</v>
      </c>
      <c r="DB13" s="2">
        <v>0</v>
      </c>
      <c r="DC13" s="11">
        <v>1055.7916666666667</v>
      </c>
      <c r="DD13" s="11">
        <v>846.61538461538464</v>
      </c>
      <c r="DE13" s="2">
        <v>372.48</v>
      </c>
      <c r="DF13" s="2">
        <v>381.3</v>
      </c>
      <c r="DG13" s="2">
        <v>14</v>
      </c>
      <c r="DH13" s="2">
        <v>15</v>
      </c>
      <c r="DI13" s="2">
        <v>0</v>
      </c>
      <c r="DJ13" s="2">
        <v>0</v>
      </c>
      <c r="DK13" s="2">
        <v>1</v>
      </c>
      <c r="DL13" s="2">
        <v>1</v>
      </c>
      <c r="DM13" s="2">
        <v>1</v>
      </c>
      <c r="DN13" s="2">
        <v>0</v>
      </c>
      <c r="DO13" s="2">
        <v>0</v>
      </c>
      <c r="DP13" s="2">
        <v>0</v>
      </c>
      <c r="DQ13" s="2">
        <v>0</v>
      </c>
      <c r="DR13" s="2">
        <v>35</v>
      </c>
      <c r="DS13" s="2">
        <v>34</v>
      </c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</row>
    <row r="14" spans="1:187" ht="16" customHeight="1" x14ac:dyDescent="0.2">
      <c r="A14" s="2">
        <v>40</v>
      </c>
      <c r="B14" s="2">
        <v>2</v>
      </c>
      <c r="C14" s="2">
        <v>2</v>
      </c>
      <c r="D14" s="2">
        <v>27</v>
      </c>
      <c r="E14" s="3"/>
      <c r="F14" s="2">
        <v>5</v>
      </c>
      <c r="G14" s="3"/>
      <c r="H14" s="2">
        <v>25</v>
      </c>
      <c r="I14" s="2">
        <v>13</v>
      </c>
      <c r="J14" s="2">
        <v>-12</v>
      </c>
      <c r="K14" s="2">
        <v>34</v>
      </c>
      <c r="L14" s="2">
        <v>26</v>
      </c>
      <c r="M14" s="2">
        <v>61</v>
      </c>
      <c r="N14" s="2">
        <v>51</v>
      </c>
      <c r="O14" s="2">
        <v>-10</v>
      </c>
      <c r="P14" s="2">
        <v>19</v>
      </c>
      <c r="Q14" s="2">
        <v>-4</v>
      </c>
      <c r="R14" s="2">
        <v>11</v>
      </c>
      <c r="S14" s="2">
        <v>15</v>
      </c>
      <c r="T14" s="2">
        <v>4</v>
      </c>
      <c r="U14" s="2">
        <v>26</v>
      </c>
      <c r="V14" s="2">
        <v>-8</v>
      </c>
      <c r="W14" s="5">
        <f t="shared" si="0"/>
        <v>26</v>
      </c>
      <c r="X14" s="5">
        <f t="shared" si="1"/>
        <v>-30.76923076923077</v>
      </c>
      <c r="Y14" s="2">
        <v>5</v>
      </c>
      <c r="Z14" s="2">
        <v>3</v>
      </c>
      <c r="AA14" s="2"/>
      <c r="AB14" s="2">
        <v>53</v>
      </c>
      <c r="AC14" s="3"/>
      <c r="AD14" s="2">
        <v>26</v>
      </c>
      <c r="AE14" s="1"/>
      <c r="AF14" s="2">
        <v>23</v>
      </c>
      <c r="AG14" s="2">
        <v>0</v>
      </c>
      <c r="AH14" s="2">
        <v>4</v>
      </c>
      <c r="AI14" s="2">
        <v>4</v>
      </c>
      <c r="AJ14" s="2">
        <v>23</v>
      </c>
      <c r="AK14" s="2">
        <v>21</v>
      </c>
      <c r="AL14" s="2">
        <v>37</v>
      </c>
      <c r="AM14" s="2">
        <v>37</v>
      </c>
      <c r="AN14" s="2">
        <v>16</v>
      </c>
      <c r="AO14" s="2">
        <v>12</v>
      </c>
      <c r="AP14" s="2">
        <v>20</v>
      </c>
      <c r="AQ14" s="2">
        <v>20</v>
      </c>
      <c r="AR14" s="2">
        <v>15</v>
      </c>
      <c r="AS14" s="2">
        <v>15</v>
      </c>
      <c r="AT14" s="2">
        <v>12.03</v>
      </c>
      <c r="AU14" s="2">
        <v>12.06</v>
      </c>
      <c r="AV14" s="2">
        <v>13.39</v>
      </c>
      <c r="AW14" s="2">
        <v>12.78</v>
      </c>
      <c r="AX14" s="2">
        <v>-0.61000000000000121</v>
      </c>
      <c r="AY14" s="2">
        <v>9.84</v>
      </c>
      <c r="AZ14" s="2">
        <v>9.1300000000000008</v>
      </c>
      <c r="BA14">
        <v>1.3600000000000012</v>
      </c>
      <c r="BB14">
        <v>0.71999999999999886</v>
      </c>
      <c r="BC14" s="2">
        <v>-0.64000000000000234</v>
      </c>
      <c r="BD14" s="2">
        <v>40</v>
      </c>
      <c r="BE14" s="2">
        <v>55</v>
      </c>
      <c r="BF14" s="2">
        <v>7</v>
      </c>
      <c r="BG14" s="2">
        <v>15</v>
      </c>
      <c r="BH14" s="2">
        <v>5</v>
      </c>
      <c r="BI14" s="2">
        <v>5</v>
      </c>
      <c r="BJ14" s="2">
        <v>11</v>
      </c>
      <c r="BK14" s="2">
        <v>13</v>
      </c>
      <c r="BL14" s="2">
        <v>2</v>
      </c>
      <c r="BM14" s="2">
        <v>5</v>
      </c>
      <c r="BN14" s="2">
        <v>7</v>
      </c>
      <c r="BO14" s="2">
        <v>0</v>
      </c>
      <c r="BP14" s="2">
        <v>0</v>
      </c>
      <c r="BQ14" s="2">
        <v>5</v>
      </c>
      <c r="BR14" s="2">
        <v>7</v>
      </c>
      <c r="BS14" s="2">
        <v>3</v>
      </c>
      <c r="BT14" s="2">
        <v>3</v>
      </c>
      <c r="BU14" s="2">
        <v>4</v>
      </c>
      <c r="BV14" s="2">
        <v>5</v>
      </c>
      <c r="BW14" s="2">
        <v>6</v>
      </c>
      <c r="BX14" s="2">
        <v>8</v>
      </c>
      <c r="BY14" s="2">
        <v>1</v>
      </c>
      <c r="BZ14" s="2">
        <v>3</v>
      </c>
      <c r="CA14" s="2">
        <v>5</v>
      </c>
      <c r="CB14" s="2">
        <v>5</v>
      </c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2">
        <v>170</v>
      </c>
      <c r="CP14" s="2">
        <v>112</v>
      </c>
      <c r="CQ14" s="2">
        <v>189</v>
      </c>
      <c r="CR14" s="2">
        <v>169</v>
      </c>
      <c r="CS14" s="2">
        <v>-20</v>
      </c>
      <c r="CT14" s="5">
        <v>1529.84</v>
      </c>
      <c r="CU14" s="5">
        <v>1363.46</v>
      </c>
      <c r="CV14" s="5">
        <v>1495.31</v>
      </c>
      <c r="CW14" s="5">
        <v>1211.7</v>
      </c>
      <c r="CX14" s="5">
        <v>-283.6099999999999</v>
      </c>
      <c r="CY14" s="5">
        <v>1320.92</v>
      </c>
      <c r="CZ14" s="5">
        <v>1132.69</v>
      </c>
      <c r="DA14" s="2">
        <v>3</v>
      </c>
      <c r="DB14" s="2">
        <v>3</v>
      </c>
      <c r="DC14" s="13">
        <v>1444.28</v>
      </c>
      <c r="DD14" s="11">
        <v>1377.2692307692307</v>
      </c>
      <c r="DE14" s="2">
        <v>417</v>
      </c>
      <c r="DF14" s="2">
        <v>403.42</v>
      </c>
      <c r="DG14" s="2">
        <v>13</v>
      </c>
      <c r="DH14" s="3"/>
      <c r="DI14" s="2">
        <v>1</v>
      </c>
      <c r="DJ14" s="3"/>
      <c r="DK14" s="2">
        <v>1</v>
      </c>
      <c r="DL14" s="3"/>
      <c r="DM14" s="2">
        <v>1</v>
      </c>
      <c r="DN14" s="3"/>
      <c r="DO14" s="2">
        <v>0</v>
      </c>
      <c r="DP14" s="3"/>
      <c r="DQ14" s="3"/>
      <c r="DR14" s="2">
        <v>26</v>
      </c>
      <c r="DS14" s="3"/>
    </row>
    <row r="15" spans="1:187" s="26" customFormat="1" ht="16" customHeight="1" x14ac:dyDescent="0.2">
      <c r="A15" s="2">
        <v>44</v>
      </c>
      <c r="B15" s="2">
        <v>3</v>
      </c>
      <c r="C15" s="2">
        <v>3</v>
      </c>
      <c r="D15" s="2">
        <v>22</v>
      </c>
      <c r="E15" s="2">
        <v>22</v>
      </c>
      <c r="F15" s="2">
        <v>5</v>
      </c>
      <c r="G15" s="2">
        <v>4</v>
      </c>
      <c r="H15" s="2">
        <v>1</v>
      </c>
      <c r="I15" s="2">
        <v>3</v>
      </c>
      <c r="J15" s="2">
        <v>2</v>
      </c>
      <c r="K15" s="2">
        <v>9</v>
      </c>
      <c r="L15" s="2">
        <v>5</v>
      </c>
      <c r="M15" s="2">
        <v>95</v>
      </c>
      <c r="N15" s="2">
        <v>95</v>
      </c>
      <c r="O15" s="2">
        <v>0</v>
      </c>
      <c r="P15" s="2">
        <v>10</v>
      </c>
      <c r="Q15" s="2">
        <v>3</v>
      </c>
      <c r="R15" s="2">
        <v>17</v>
      </c>
      <c r="S15" s="2">
        <v>26</v>
      </c>
      <c r="T15" s="2">
        <v>9</v>
      </c>
      <c r="U15" s="2">
        <v>64</v>
      </c>
      <c r="V15" s="2">
        <v>-8</v>
      </c>
      <c r="W15" s="5"/>
      <c r="X15" s="5"/>
      <c r="Y15" s="2">
        <v>4</v>
      </c>
      <c r="Z15" s="2">
        <v>0</v>
      </c>
      <c r="AA15" s="2"/>
      <c r="AB15" s="2">
        <v>41</v>
      </c>
      <c r="AC15" s="2">
        <v>30</v>
      </c>
      <c r="AD15" s="2">
        <v>26</v>
      </c>
      <c r="AE15" s="2">
        <v>29</v>
      </c>
      <c r="AF15" s="2">
        <v>12</v>
      </c>
      <c r="AG15" s="2">
        <v>0</v>
      </c>
      <c r="AH15" s="2">
        <v>3</v>
      </c>
      <c r="AI15" s="2">
        <v>1</v>
      </c>
      <c r="AJ15" s="2">
        <v>32</v>
      </c>
      <c r="AK15" s="2">
        <v>28</v>
      </c>
      <c r="AL15" s="2">
        <v>31</v>
      </c>
      <c r="AM15" s="2">
        <v>35</v>
      </c>
      <c r="AN15" s="2">
        <v>19</v>
      </c>
      <c r="AO15" s="2">
        <v>8</v>
      </c>
      <c r="AP15" s="2">
        <v>9</v>
      </c>
      <c r="AQ15" s="2">
        <v>8</v>
      </c>
      <c r="AR15" s="2">
        <v>11</v>
      </c>
      <c r="AS15" s="2">
        <v>8</v>
      </c>
      <c r="AT15" s="2">
        <v>20.93</v>
      </c>
      <c r="AU15" s="3"/>
      <c r="AV15" s="2">
        <v>25.38</v>
      </c>
      <c r="AW15" s="3"/>
      <c r="AX15" s="2"/>
      <c r="AY15" s="2">
        <v>21.04</v>
      </c>
      <c r="AZ15" s="3"/>
      <c r="BA15">
        <v>4.4499999999999993</v>
      </c>
      <c r="BB15" s="1"/>
      <c r="BC15" s="2"/>
      <c r="BD15" s="2">
        <v>57</v>
      </c>
      <c r="BE15" s="2">
        <v>43</v>
      </c>
      <c r="BF15" s="2">
        <v>29</v>
      </c>
      <c r="BG15" s="2">
        <v>26</v>
      </c>
      <c r="BH15" s="2">
        <v>12</v>
      </c>
      <c r="BI15" s="2">
        <v>9</v>
      </c>
      <c r="BJ15" s="2">
        <v>2</v>
      </c>
      <c r="BK15" s="2">
        <v>1</v>
      </c>
      <c r="BL15" s="2">
        <v>-1</v>
      </c>
      <c r="BM15" s="2">
        <v>0</v>
      </c>
      <c r="BN15" s="2">
        <v>0</v>
      </c>
      <c r="BO15" s="2">
        <v>5</v>
      </c>
      <c r="BP15" s="2">
        <v>1</v>
      </c>
      <c r="BQ15" s="2">
        <v>3</v>
      </c>
      <c r="BR15" s="2">
        <v>1</v>
      </c>
      <c r="BS15" s="2">
        <v>3</v>
      </c>
      <c r="BT15" s="2">
        <v>3</v>
      </c>
      <c r="BU15" s="2">
        <v>3</v>
      </c>
      <c r="BV15" s="2">
        <v>2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1"/>
      <c r="CD15" s="2">
        <v>16</v>
      </c>
      <c r="CE15" s="2"/>
      <c r="CF15" s="1"/>
      <c r="CG15" s="3"/>
      <c r="CH15" s="1"/>
      <c r="CI15" s="2">
        <v>18</v>
      </c>
      <c r="CJ15" s="1"/>
      <c r="CK15" s="2">
        <v>1100</v>
      </c>
      <c r="CL15" s="1"/>
      <c r="CM15" s="2"/>
      <c r="CN15" s="2"/>
      <c r="CO15" s="2">
        <v>283</v>
      </c>
      <c r="CP15" s="2">
        <v>444</v>
      </c>
      <c r="CQ15" s="2">
        <v>532</v>
      </c>
      <c r="CR15" s="2">
        <v>315</v>
      </c>
      <c r="CS15" s="2">
        <v>-217</v>
      </c>
      <c r="CT15" s="7"/>
      <c r="CU15" s="3"/>
      <c r="CV15" s="7"/>
      <c r="CW15" s="3"/>
      <c r="CX15" s="3"/>
      <c r="CY15" s="8"/>
      <c r="CZ15" s="3"/>
      <c r="DA15" s="7"/>
      <c r="DB15" s="3"/>
      <c r="DC15" s="11">
        <v>2534</v>
      </c>
      <c r="DD15" s="14"/>
      <c r="DE15" s="6"/>
      <c r="DF15" s="3"/>
      <c r="DG15" s="2">
        <v>8</v>
      </c>
      <c r="DH15" s="2">
        <v>6</v>
      </c>
      <c r="DI15" s="2">
        <v>6</v>
      </c>
      <c r="DJ15" s="2">
        <v>4</v>
      </c>
      <c r="DK15" s="2">
        <v>1</v>
      </c>
      <c r="DL15" s="2">
        <v>5</v>
      </c>
      <c r="DM15" s="2">
        <v>1</v>
      </c>
      <c r="DN15" s="2">
        <v>1</v>
      </c>
      <c r="DO15" s="2">
        <v>0</v>
      </c>
      <c r="DP15" s="2">
        <v>0</v>
      </c>
      <c r="DQ15" s="2"/>
      <c r="DR15" s="3"/>
      <c r="DS15" s="1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</row>
    <row r="16" spans="1:187" ht="16" customHeight="1" x14ac:dyDescent="0.2">
      <c r="A16" s="2">
        <v>2</v>
      </c>
      <c r="B16" s="2">
        <v>2</v>
      </c>
      <c r="C16" s="2">
        <v>2</v>
      </c>
      <c r="D16" s="2">
        <v>30</v>
      </c>
      <c r="E16" s="2">
        <v>29</v>
      </c>
      <c r="F16" s="2">
        <v>5</v>
      </c>
      <c r="G16" s="2">
        <v>5</v>
      </c>
      <c r="H16" s="2">
        <v>14</v>
      </c>
      <c r="I16" s="2">
        <v>10</v>
      </c>
      <c r="J16" s="2">
        <v>-4</v>
      </c>
      <c r="K16" s="1"/>
      <c r="L16" s="1"/>
      <c r="M16" s="2">
        <v>79</v>
      </c>
      <c r="N16" s="2">
        <v>69</v>
      </c>
      <c r="O16" s="2">
        <v>-10</v>
      </c>
      <c r="P16" s="2">
        <v>17</v>
      </c>
      <c r="Q16" s="2">
        <v>-4</v>
      </c>
      <c r="R16" s="2">
        <v>13</v>
      </c>
      <c r="S16" s="2">
        <v>15</v>
      </c>
      <c r="T16" s="2">
        <v>2</v>
      </c>
      <c r="U16" s="2">
        <v>41</v>
      </c>
      <c r="V16" s="2">
        <v>-7</v>
      </c>
      <c r="W16" s="5">
        <f t="shared" ref="W16:W30" si="2">U16</f>
        <v>41</v>
      </c>
      <c r="X16" s="5">
        <f t="shared" ref="X16:X30" si="3">(V16/U16)*100</f>
        <v>-17.073170731707318</v>
      </c>
      <c r="Y16" s="2">
        <v>8</v>
      </c>
      <c r="Z16" s="2">
        <v>7</v>
      </c>
      <c r="AA16" s="2"/>
      <c r="AB16" s="4"/>
      <c r="AC16" s="1"/>
      <c r="AD16" s="4"/>
      <c r="AE16" s="1"/>
      <c r="AF16" s="4"/>
      <c r="AG16" s="1"/>
      <c r="AH16" s="4"/>
      <c r="AI16" s="1"/>
      <c r="AJ16" s="4"/>
      <c r="AK16" s="1"/>
      <c r="AL16" s="4"/>
      <c r="AM16" s="1"/>
      <c r="AN16" s="4"/>
      <c r="AO16" s="1"/>
      <c r="AP16" s="4"/>
      <c r="AQ16" s="1"/>
      <c r="AR16" s="1"/>
      <c r="AS16" s="1"/>
      <c r="AT16" s="2">
        <v>8.7200000000000006</v>
      </c>
      <c r="AU16" s="2">
        <v>8.09</v>
      </c>
      <c r="AV16" s="2">
        <v>8.6300000000000008</v>
      </c>
      <c r="AW16" s="2">
        <v>6.78</v>
      </c>
      <c r="AX16" s="2">
        <v>-1.8500000000000005</v>
      </c>
      <c r="AY16" s="2">
        <v>6.31</v>
      </c>
      <c r="AZ16" s="2">
        <v>5.69</v>
      </c>
      <c r="BA16">
        <v>-8.9999999999999858E-2</v>
      </c>
      <c r="BB16">
        <v>-1.3099999999999996</v>
      </c>
      <c r="BC16" s="2">
        <v>-1.2199999999999998</v>
      </c>
      <c r="BD16" s="2">
        <v>29</v>
      </c>
      <c r="BE16" s="2">
        <v>40</v>
      </c>
      <c r="BF16" s="2">
        <v>7</v>
      </c>
      <c r="BG16" s="2">
        <v>12</v>
      </c>
      <c r="BH16" s="2">
        <v>6</v>
      </c>
      <c r="BI16" s="2">
        <v>7</v>
      </c>
      <c r="BJ16" s="2">
        <v>4</v>
      </c>
      <c r="BK16" s="2">
        <v>7</v>
      </c>
      <c r="BL16" s="2">
        <v>3</v>
      </c>
      <c r="BM16" s="2">
        <v>2</v>
      </c>
      <c r="BN16" s="2">
        <v>4</v>
      </c>
      <c r="BO16" s="2">
        <v>1</v>
      </c>
      <c r="BP16" s="2">
        <v>3</v>
      </c>
      <c r="BQ16" s="2">
        <v>2</v>
      </c>
      <c r="BR16" s="2">
        <v>2</v>
      </c>
      <c r="BS16" s="2">
        <v>3</v>
      </c>
      <c r="BT16" s="2">
        <v>1</v>
      </c>
      <c r="BU16" s="2">
        <v>4</v>
      </c>
      <c r="BV16" s="2">
        <v>4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2">
        <v>14</v>
      </c>
      <c r="DH16" s="2">
        <v>14</v>
      </c>
      <c r="DI16" s="2">
        <v>1</v>
      </c>
      <c r="DJ16" s="2">
        <v>2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31.5</v>
      </c>
      <c r="DS16" s="2">
        <v>29</v>
      </c>
    </row>
    <row r="17" spans="1:187" ht="16" customHeight="1" x14ac:dyDescent="0.2">
      <c r="A17" s="2">
        <v>17</v>
      </c>
      <c r="B17" s="2">
        <v>2</v>
      </c>
      <c r="C17" s="2">
        <v>2</v>
      </c>
      <c r="D17" s="2">
        <v>27</v>
      </c>
      <c r="E17" s="2">
        <v>27</v>
      </c>
      <c r="F17" s="2">
        <v>5</v>
      </c>
      <c r="G17" s="2">
        <v>5</v>
      </c>
      <c r="H17" s="2">
        <v>7</v>
      </c>
      <c r="I17" s="2"/>
      <c r="J17" s="2"/>
      <c r="K17" s="1"/>
      <c r="L17" s="1"/>
      <c r="M17" s="2">
        <v>70</v>
      </c>
      <c r="N17" s="2">
        <v>65</v>
      </c>
      <c r="O17" s="2">
        <v>-5</v>
      </c>
      <c r="P17" s="2">
        <v>5</v>
      </c>
      <c r="Q17" s="2">
        <v>2</v>
      </c>
      <c r="R17" s="2">
        <v>15</v>
      </c>
      <c r="S17" s="2">
        <v>15</v>
      </c>
      <c r="T17" s="2">
        <v>0</v>
      </c>
      <c r="U17" s="2">
        <v>47</v>
      </c>
      <c r="V17" s="2">
        <v>-7</v>
      </c>
      <c r="W17" s="5">
        <f t="shared" si="2"/>
        <v>47</v>
      </c>
      <c r="X17" s="5">
        <f t="shared" si="3"/>
        <v>-14.893617021276595</v>
      </c>
      <c r="Y17" s="2">
        <v>3</v>
      </c>
      <c r="Z17" s="2">
        <v>3</v>
      </c>
      <c r="AA17" s="2"/>
      <c r="AB17" s="2">
        <v>7</v>
      </c>
      <c r="AC17" s="2">
        <v>8</v>
      </c>
      <c r="AD17" s="2">
        <v>4</v>
      </c>
      <c r="AE17" s="2">
        <v>7</v>
      </c>
      <c r="AF17" s="2">
        <v>1</v>
      </c>
      <c r="AG17" s="2">
        <v>1</v>
      </c>
      <c r="AH17" s="2">
        <v>2</v>
      </c>
      <c r="AI17" s="2">
        <v>0</v>
      </c>
      <c r="AJ17" s="2">
        <v>39</v>
      </c>
      <c r="AK17" s="2">
        <v>33</v>
      </c>
      <c r="AL17" s="2">
        <v>40</v>
      </c>
      <c r="AM17" s="2">
        <v>34</v>
      </c>
      <c r="AN17" s="2">
        <v>20</v>
      </c>
      <c r="AO17" s="2">
        <v>17</v>
      </c>
      <c r="AP17" s="2">
        <v>20</v>
      </c>
      <c r="AQ17" s="2">
        <v>19</v>
      </c>
      <c r="AR17" s="2">
        <v>20</v>
      </c>
      <c r="AS17" s="2">
        <v>19</v>
      </c>
      <c r="AT17" s="2">
        <v>10.220000000000001</v>
      </c>
      <c r="AU17" s="2">
        <v>12.135999999999999</v>
      </c>
      <c r="AV17" s="2">
        <v>13.99</v>
      </c>
      <c r="AW17" s="2">
        <v>13.32</v>
      </c>
      <c r="AX17" s="2">
        <v>-0.66999999999999993</v>
      </c>
      <c r="AY17" s="2">
        <v>8.86</v>
      </c>
      <c r="AZ17" s="2">
        <v>7.72</v>
      </c>
      <c r="BA17">
        <v>3.7699999999999996</v>
      </c>
      <c r="BB17">
        <v>1.1840000000000011</v>
      </c>
      <c r="BC17" s="2">
        <v>-2.5859999999999985</v>
      </c>
      <c r="BD17" s="2">
        <v>14</v>
      </c>
      <c r="BE17" s="2">
        <v>9</v>
      </c>
      <c r="BF17" s="2">
        <v>4</v>
      </c>
      <c r="BG17" s="2">
        <v>3</v>
      </c>
      <c r="BH17" s="2">
        <v>3</v>
      </c>
      <c r="BI17" s="2">
        <v>4</v>
      </c>
      <c r="BJ17" s="2">
        <v>2</v>
      </c>
      <c r="BK17" s="2">
        <v>0</v>
      </c>
      <c r="BL17" s="2">
        <v>-2</v>
      </c>
      <c r="BM17" s="2">
        <v>1</v>
      </c>
      <c r="BN17" s="2">
        <v>1</v>
      </c>
      <c r="BO17" s="2">
        <v>0</v>
      </c>
      <c r="BP17" s="2">
        <v>0</v>
      </c>
      <c r="BQ17" s="2">
        <v>2</v>
      </c>
      <c r="BR17" s="2">
        <v>0</v>
      </c>
      <c r="BS17" s="2">
        <v>2</v>
      </c>
      <c r="BT17" s="2">
        <v>1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2">
        <v>129</v>
      </c>
      <c r="CP17" s="2">
        <v>134</v>
      </c>
      <c r="CQ17" s="2">
        <v>220</v>
      </c>
      <c r="CR17" s="2">
        <v>227</v>
      </c>
      <c r="CS17" s="2">
        <v>7</v>
      </c>
      <c r="CT17" s="5">
        <v>1265.7391304347825</v>
      </c>
      <c r="CU17" s="5">
        <v>1424.04</v>
      </c>
      <c r="CV17" s="5">
        <v>936</v>
      </c>
      <c r="CW17" s="5">
        <v>1057.385</v>
      </c>
      <c r="CX17" s="5">
        <v>121.38499999999999</v>
      </c>
      <c r="CY17" s="5">
        <v>1101.2307692307693</v>
      </c>
      <c r="CZ17" s="5">
        <v>920.91669999999999</v>
      </c>
      <c r="DA17" s="2">
        <v>2</v>
      </c>
      <c r="DB17" s="2">
        <v>0</v>
      </c>
      <c r="DC17" s="12">
        <v>1142.5999999999999</v>
      </c>
      <c r="DD17" s="11">
        <v>1177.8695652173913</v>
      </c>
      <c r="DE17" s="2">
        <v>374.38</v>
      </c>
      <c r="DF17" s="2">
        <v>395.58</v>
      </c>
      <c r="DG17" s="2">
        <v>15</v>
      </c>
      <c r="DH17" s="2">
        <v>9</v>
      </c>
      <c r="DI17" s="2">
        <v>1</v>
      </c>
      <c r="DJ17" s="2">
        <v>5</v>
      </c>
      <c r="DK17" s="2">
        <v>0</v>
      </c>
      <c r="DL17" s="2">
        <v>2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34</v>
      </c>
      <c r="DS17" s="2">
        <v>33</v>
      </c>
    </row>
    <row r="18" spans="1:187" s="40" customFormat="1" ht="16" customHeight="1" x14ac:dyDescent="0.2">
      <c r="A18" s="2">
        <v>38</v>
      </c>
      <c r="B18" s="2">
        <v>2</v>
      </c>
      <c r="C18" s="2">
        <v>3</v>
      </c>
      <c r="D18" s="2">
        <v>27</v>
      </c>
      <c r="E18" s="2">
        <v>27</v>
      </c>
      <c r="F18" s="2">
        <v>4</v>
      </c>
      <c r="G18" s="2">
        <v>4</v>
      </c>
      <c r="H18" s="2">
        <v>12</v>
      </c>
      <c r="I18" s="2">
        <v>8</v>
      </c>
      <c r="J18" s="2">
        <v>-4</v>
      </c>
      <c r="K18" s="2">
        <v>26</v>
      </c>
      <c r="L18" s="2">
        <v>7</v>
      </c>
      <c r="M18" s="2">
        <v>64</v>
      </c>
      <c r="N18" s="2">
        <v>44</v>
      </c>
      <c r="O18" s="2">
        <v>-20</v>
      </c>
      <c r="P18" s="2">
        <v>15</v>
      </c>
      <c r="Q18" s="2">
        <v>-4</v>
      </c>
      <c r="R18" s="2">
        <v>9</v>
      </c>
      <c r="S18" s="2">
        <v>5</v>
      </c>
      <c r="T18" s="2">
        <v>-4</v>
      </c>
      <c r="U18" s="2">
        <v>34</v>
      </c>
      <c r="V18" s="2">
        <v>-7</v>
      </c>
      <c r="W18" s="5">
        <f t="shared" si="2"/>
        <v>34</v>
      </c>
      <c r="X18" s="5">
        <f t="shared" si="3"/>
        <v>-20.588235294117645</v>
      </c>
      <c r="Y18" s="2">
        <v>6</v>
      </c>
      <c r="Z18" s="2">
        <v>1</v>
      </c>
      <c r="AA18" s="2"/>
      <c r="AB18" s="2">
        <v>49</v>
      </c>
      <c r="AC18" s="2">
        <v>9</v>
      </c>
      <c r="AD18" s="2">
        <v>23</v>
      </c>
      <c r="AE18" s="2">
        <v>3</v>
      </c>
      <c r="AF18" s="2">
        <v>24</v>
      </c>
      <c r="AG18" s="2">
        <v>6</v>
      </c>
      <c r="AH18" s="2">
        <v>2</v>
      </c>
      <c r="AI18" s="2">
        <v>0</v>
      </c>
      <c r="AJ18" s="2">
        <v>28</v>
      </c>
      <c r="AK18" s="2">
        <v>40</v>
      </c>
      <c r="AL18" s="2">
        <v>26</v>
      </c>
      <c r="AM18" s="2">
        <v>36</v>
      </c>
      <c r="AN18" s="2">
        <v>17</v>
      </c>
      <c r="AO18" s="2">
        <v>20</v>
      </c>
      <c r="AP18" s="3"/>
      <c r="AQ18" s="2">
        <v>20</v>
      </c>
      <c r="AR18" s="2">
        <v>20</v>
      </c>
      <c r="AS18" s="2">
        <v>20</v>
      </c>
      <c r="AT18" s="2">
        <v>12.82</v>
      </c>
      <c r="AU18" s="2">
        <v>12.7</v>
      </c>
      <c r="AV18" s="2">
        <v>13.91</v>
      </c>
      <c r="AW18" s="2">
        <v>12.3</v>
      </c>
      <c r="AX18" s="2">
        <v>-1.6099999999999994</v>
      </c>
      <c r="AY18" s="2">
        <v>8.76</v>
      </c>
      <c r="AZ18" s="2">
        <v>8.69</v>
      </c>
      <c r="BA18">
        <v>1.0899999999999999</v>
      </c>
      <c r="BB18">
        <v>-0.39999999999999858</v>
      </c>
      <c r="BC18" s="2">
        <v>-1.4899999999999984</v>
      </c>
      <c r="BD18" s="2">
        <v>29</v>
      </c>
      <c r="BE18" s="2">
        <v>13</v>
      </c>
      <c r="BF18" s="2">
        <v>7</v>
      </c>
      <c r="BG18" s="2">
        <v>2</v>
      </c>
      <c r="BH18" s="2">
        <v>1</v>
      </c>
      <c r="BI18" s="2">
        <v>2</v>
      </c>
      <c r="BJ18" s="2">
        <v>6</v>
      </c>
      <c r="BK18" s="2">
        <v>1</v>
      </c>
      <c r="BL18" s="2">
        <v>-5</v>
      </c>
      <c r="BM18" s="2">
        <v>0</v>
      </c>
      <c r="BN18" s="2">
        <v>0</v>
      </c>
      <c r="BO18" s="2">
        <v>0</v>
      </c>
      <c r="BP18" s="2">
        <v>1</v>
      </c>
      <c r="BQ18" s="2">
        <v>6</v>
      </c>
      <c r="BR18" s="2">
        <v>2</v>
      </c>
      <c r="BS18" s="2">
        <v>3</v>
      </c>
      <c r="BT18" s="2">
        <v>0</v>
      </c>
      <c r="BU18" s="2">
        <v>6</v>
      </c>
      <c r="BV18" s="2">
        <v>5</v>
      </c>
      <c r="BW18" s="2">
        <v>7</v>
      </c>
      <c r="BX18" s="2">
        <v>3</v>
      </c>
      <c r="BY18" s="2">
        <v>4</v>
      </c>
      <c r="BZ18" s="2">
        <v>3</v>
      </c>
      <c r="CA18" s="2">
        <v>3</v>
      </c>
      <c r="CB18" s="2">
        <v>0</v>
      </c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2">
        <v>106.64</v>
      </c>
      <c r="CP18" s="2">
        <v>117.4</v>
      </c>
      <c r="CQ18" s="2">
        <v>161.4</v>
      </c>
      <c r="CR18" s="2">
        <v>157.6</v>
      </c>
      <c r="CS18" s="2">
        <v>-3.8000000000000114</v>
      </c>
      <c r="CT18" s="5">
        <v>1158.79</v>
      </c>
      <c r="CU18" s="5">
        <v>937.15</v>
      </c>
      <c r="CV18" s="5">
        <v>897.23</v>
      </c>
      <c r="CW18" s="5">
        <v>743</v>
      </c>
      <c r="CX18" s="5">
        <v>-154.23000000000002</v>
      </c>
      <c r="CY18" s="5">
        <v>1066.77</v>
      </c>
      <c r="CZ18" s="5">
        <v>915.42</v>
      </c>
      <c r="DA18" s="2">
        <v>3</v>
      </c>
      <c r="DB18" s="2">
        <v>1</v>
      </c>
      <c r="DC18" s="11">
        <v>1357.52</v>
      </c>
      <c r="DD18" s="11">
        <v>1414.0384615384614</v>
      </c>
      <c r="DE18" s="2">
        <v>423.02</v>
      </c>
      <c r="DF18" s="2">
        <v>412.26</v>
      </c>
      <c r="DG18" s="2">
        <v>15</v>
      </c>
      <c r="DH18" s="2">
        <v>15</v>
      </c>
      <c r="DI18" s="2">
        <v>1</v>
      </c>
      <c r="DJ18" s="2">
        <v>1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/>
      <c r="DR18" s="2">
        <v>29</v>
      </c>
      <c r="DS18" s="2">
        <v>29.5</v>
      </c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</row>
    <row r="19" spans="1:187" s="40" customFormat="1" ht="16" customHeight="1" x14ac:dyDescent="0.2">
      <c r="A19" s="2">
        <v>46</v>
      </c>
      <c r="B19" s="2">
        <v>2</v>
      </c>
      <c r="C19" s="2">
        <v>3</v>
      </c>
      <c r="D19" s="2">
        <v>23</v>
      </c>
      <c r="E19" s="2">
        <v>26</v>
      </c>
      <c r="F19" s="2">
        <v>3</v>
      </c>
      <c r="G19" s="2">
        <v>4</v>
      </c>
      <c r="H19" s="2">
        <v>11</v>
      </c>
      <c r="I19" s="2">
        <v>4</v>
      </c>
      <c r="J19" s="2">
        <v>-7</v>
      </c>
      <c r="K19" s="2">
        <v>8</v>
      </c>
      <c r="L19" s="2">
        <v>8</v>
      </c>
      <c r="M19" s="2">
        <v>62</v>
      </c>
      <c r="N19" s="2">
        <v>35</v>
      </c>
      <c r="O19" s="2">
        <v>-27</v>
      </c>
      <c r="P19" s="2">
        <v>14</v>
      </c>
      <c r="Q19" s="2">
        <v>-11</v>
      </c>
      <c r="R19" s="2">
        <v>16</v>
      </c>
      <c r="S19" s="2">
        <v>7</v>
      </c>
      <c r="T19" s="2">
        <v>-9</v>
      </c>
      <c r="U19" s="2">
        <v>24</v>
      </c>
      <c r="V19" s="2">
        <v>-7</v>
      </c>
      <c r="W19" s="5">
        <f t="shared" si="2"/>
        <v>24</v>
      </c>
      <c r="X19" s="5">
        <f t="shared" si="3"/>
        <v>-29.166666666666668</v>
      </c>
      <c r="Y19" s="2">
        <v>8</v>
      </c>
      <c r="Z19" s="2">
        <v>8</v>
      </c>
      <c r="AA19" s="2"/>
      <c r="AB19" s="2">
        <v>14</v>
      </c>
      <c r="AC19" s="2">
        <v>12</v>
      </c>
      <c r="AD19" s="2">
        <v>11</v>
      </c>
      <c r="AE19" s="2">
        <v>7</v>
      </c>
      <c r="AF19" s="2">
        <v>1</v>
      </c>
      <c r="AG19" s="2">
        <v>3</v>
      </c>
      <c r="AH19" s="2">
        <v>2</v>
      </c>
      <c r="AI19" s="2">
        <v>2</v>
      </c>
      <c r="AJ19" s="2">
        <v>29</v>
      </c>
      <c r="AK19" s="2">
        <v>33</v>
      </c>
      <c r="AL19" s="2">
        <v>38</v>
      </c>
      <c r="AM19" s="2">
        <v>40</v>
      </c>
      <c r="AN19" s="2">
        <v>16</v>
      </c>
      <c r="AO19" s="2">
        <v>16</v>
      </c>
      <c r="AP19" s="2">
        <v>18</v>
      </c>
      <c r="AQ19" s="2">
        <v>20</v>
      </c>
      <c r="AR19" s="2">
        <v>13</v>
      </c>
      <c r="AS19" s="2">
        <v>18</v>
      </c>
      <c r="AT19" s="2">
        <v>20.68</v>
      </c>
      <c r="AU19" s="2">
        <v>15.14</v>
      </c>
      <c r="AV19" s="2">
        <v>21.9</v>
      </c>
      <c r="AW19" s="2">
        <v>15.2</v>
      </c>
      <c r="AX19" s="2">
        <v>-6.6999999999999993</v>
      </c>
      <c r="AY19" s="2">
        <v>15.07</v>
      </c>
      <c r="AZ19" s="2">
        <v>11.6</v>
      </c>
      <c r="BA19">
        <v>1.2199999999999989</v>
      </c>
      <c r="BB19">
        <v>5.9999999999998721E-2</v>
      </c>
      <c r="BC19" s="2">
        <v>-1.1600000000000001</v>
      </c>
      <c r="BD19" s="2">
        <v>28</v>
      </c>
      <c r="BE19" s="2">
        <v>14</v>
      </c>
      <c r="BF19" s="2">
        <v>17</v>
      </c>
      <c r="BG19" s="2">
        <v>9</v>
      </c>
      <c r="BH19" s="2">
        <v>3</v>
      </c>
      <c r="BI19" s="2">
        <v>0</v>
      </c>
      <c r="BJ19" s="2">
        <v>4</v>
      </c>
      <c r="BK19" s="2">
        <v>2</v>
      </c>
      <c r="BL19" s="2">
        <v>-2</v>
      </c>
      <c r="BM19" s="2">
        <v>0</v>
      </c>
      <c r="BN19" s="2">
        <v>0</v>
      </c>
      <c r="BO19" s="2">
        <v>0</v>
      </c>
      <c r="BP19" s="2">
        <v>0</v>
      </c>
      <c r="BQ19" s="2">
        <v>1</v>
      </c>
      <c r="BR19" s="2">
        <v>1</v>
      </c>
      <c r="BS19" s="2">
        <v>0</v>
      </c>
      <c r="BT19" s="2">
        <v>0</v>
      </c>
      <c r="BU19" s="2">
        <v>3</v>
      </c>
      <c r="BV19" s="2">
        <v>2</v>
      </c>
      <c r="BW19" s="2">
        <v>5</v>
      </c>
      <c r="BX19" s="2">
        <v>3</v>
      </c>
      <c r="BY19" s="2">
        <v>0</v>
      </c>
      <c r="BZ19" s="2">
        <v>0</v>
      </c>
      <c r="CA19" s="2">
        <v>5</v>
      </c>
      <c r="CB19" s="2">
        <v>3</v>
      </c>
      <c r="CC19" s="2">
        <v>24</v>
      </c>
      <c r="CD19" s="2">
        <v>16</v>
      </c>
      <c r="CE19" s="2">
        <v>-8</v>
      </c>
      <c r="CF19" s="1"/>
      <c r="CG19" s="2">
        <v>48</v>
      </c>
      <c r="CH19" s="2">
        <v>11</v>
      </c>
      <c r="CI19" s="2">
        <v>7</v>
      </c>
      <c r="CJ19" s="2">
        <v>970</v>
      </c>
      <c r="CK19" s="3"/>
      <c r="CL19" s="2"/>
      <c r="CM19" s="3"/>
      <c r="CN19" s="3"/>
      <c r="CO19" s="2">
        <v>89.29</v>
      </c>
      <c r="CP19" s="2">
        <v>85.9</v>
      </c>
      <c r="CQ19" s="2">
        <v>93.6</v>
      </c>
      <c r="CR19" s="2">
        <v>85.4</v>
      </c>
      <c r="CS19" s="2">
        <v>-8.1999999999999886</v>
      </c>
      <c r="CT19" s="5">
        <v>1078.6400000000001</v>
      </c>
      <c r="CU19" s="5">
        <v>1051.8800000000001</v>
      </c>
      <c r="CV19" s="5">
        <v>858.58</v>
      </c>
      <c r="CW19" s="5">
        <v>942.83</v>
      </c>
      <c r="CX19" s="5">
        <v>84.25</v>
      </c>
      <c r="CY19" s="5">
        <v>965.77</v>
      </c>
      <c r="CZ19" s="5">
        <v>932.39</v>
      </c>
      <c r="DA19" s="2">
        <v>0</v>
      </c>
      <c r="DB19" s="2">
        <v>0</v>
      </c>
      <c r="DC19" s="11">
        <v>1128.8800000000001</v>
      </c>
      <c r="DD19" s="11">
        <v>1208.2307692307693</v>
      </c>
      <c r="DE19" s="2">
        <v>439.36</v>
      </c>
      <c r="DF19" s="2">
        <v>440.88</v>
      </c>
      <c r="DG19" s="2">
        <v>14</v>
      </c>
      <c r="DH19" s="2">
        <v>14</v>
      </c>
      <c r="DI19" s="2">
        <v>1</v>
      </c>
      <c r="DJ19" s="2">
        <v>0</v>
      </c>
      <c r="DK19" s="2">
        <v>1</v>
      </c>
      <c r="DL19" s="2">
        <v>1</v>
      </c>
      <c r="DM19" s="2">
        <v>0</v>
      </c>
      <c r="DN19" s="2">
        <v>1</v>
      </c>
      <c r="DO19" s="2">
        <v>0</v>
      </c>
      <c r="DP19" s="2">
        <v>0</v>
      </c>
      <c r="DQ19" s="2"/>
      <c r="DR19" s="3"/>
      <c r="DS19" s="1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</row>
    <row r="20" spans="1:187" s="40" customFormat="1" ht="16" customHeight="1" x14ac:dyDescent="0.2">
      <c r="A20" s="2">
        <v>19</v>
      </c>
      <c r="B20" s="2">
        <v>2</v>
      </c>
      <c r="C20" s="2">
        <v>2</v>
      </c>
      <c r="D20" s="2">
        <v>30</v>
      </c>
      <c r="E20" s="2">
        <v>29</v>
      </c>
      <c r="F20" s="2">
        <v>5</v>
      </c>
      <c r="G20" s="2">
        <v>5</v>
      </c>
      <c r="H20" s="2">
        <v>10</v>
      </c>
      <c r="I20" s="2">
        <v>0</v>
      </c>
      <c r="J20" s="2">
        <v>-10</v>
      </c>
      <c r="K20" s="1"/>
      <c r="L20" s="1"/>
      <c r="M20" s="2">
        <v>41</v>
      </c>
      <c r="N20" s="2">
        <v>30</v>
      </c>
      <c r="O20" s="2">
        <v>-11</v>
      </c>
      <c r="P20" s="2">
        <v>8</v>
      </c>
      <c r="Q20" s="2">
        <v>-1</v>
      </c>
      <c r="R20" s="2">
        <v>6</v>
      </c>
      <c r="S20" s="2">
        <v>2</v>
      </c>
      <c r="T20" s="2">
        <v>-4</v>
      </c>
      <c r="U20" s="2">
        <v>27</v>
      </c>
      <c r="V20" s="2">
        <v>-6</v>
      </c>
      <c r="W20" s="5">
        <f t="shared" si="2"/>
        <v>27</v>
      </c>
      <c r="X20" s="5">
        <f t="shared" si="3"/>
        <v>-22.222222222222221</v>
      </c>
      <c r="Y20" s="2">
        <v>0</v>
      </c>
      <c r="Z20" s="2">
        <v>0</v>
      </c>
      <c r="AA20" s="2"/>
      <c r="AB20" s="2">
        <v>23</v>
      </c>
      <c r="AC20" s="2">
        <v>23</v>
      </c>
      <c r="AD20" s="2">
        <v>9</v>
      </c>
      <c r="AE20" s="2">
        <v>9</v>
      </c>
      <c r="AF20" s="2">
        <v>13</v>
      </c>
      <c r="AG20" s="2">
        <v>13</v>
      </c>
      <c r="AH20" s="2">
        <v>1</v>
      </c>
      <c r="AI20" s="2">
        <v>1</v>
      </c>
      <c r="AJ20" s="2">
        <v>33</v>
      </c>
      <c r="AK20" s="2">
        <v>36</v>
      </c>
      <c r="AL20" s="2">
        <v>40</v>
      </c>
      <c r="AM20" s="2">
        <v>40</v>
      </c>
      <c r="AN20" s="2">
        <v>20</v>
      </c>
      <c r="AO20" s="2">
        <v>17</v>
      </c>
      <c r="AP20" s="2">
        <v>19</v>
      </c>
      <c r="AQ20" s="2">
        <v>19</v>
      </c>
      <c r="AR20" s="2">
        <v>16</v>
      </c>
      <c r="AS20" s="2">
        <v>20</v>
      </c>
      <c r="AT20" s="2">
        <v>11.8</v>
      </c>
      <c r="AU20" s="2">
        <v>10.51</v>
      </c>
      <c r="AV20" s="2">
        <v>15.14</v>
      </c>
      <c r="AW20" s="2">
        <v>11.45</v>
      </c>
      <c r="AX20" s="2">
        <v>-3.6900000000000013</v>
      </c>
      <c r="AY20" s="2">
        <v>7.9</v>
      </c>
      <c r="AZ20" s="2">
        <v>7.29</v>
      </c>
      <c r="BA20">
        <v>3.34</v>
      </c>
      <c r="BB20">
        <v>0.9399999999999995</v>
      </c>
      <c r="BC20" s="2">
        <v>-2.4000000000000004</v>
      </c>
      <c r="BD20" s="2">
        <v>24</v>
      </c>
      <c r="BE20" s="2">
        <v>10</v>
      </c>
      <c r="BF20" s="2">
        <v>5</v>
      </c>
      <c r="BG20" s="2">
        <v>0</v>
      </c>
      <c r="BH20" s="2">
        <v>5</v>
      </c>
      <c r="BI20" s="2">
        <v>0</v>
      </c>
      <c r="BJ20" s="2">
        <v>5</v>
      </c>
      <c r="BK20" s="2">
        <v>4</v>
      </c>
      <c r="BL20" s="2">
        <v>-1</v>
      </c>
      <c r="BM20" s="2">
        <v>3</v>
      </c>
      <c r="BN20" s="2">
        <v>3</v>
      </c>
      <c r="BO20" s="2">
        <v>0</v>
      </c>
      <c r="BP20" s="2">
        <v>0</v>
      </c>
      <c r="BQ20" s="2">
        <v>2</v>
      </c>
      <c r="BR20" s="2">
        <v>1</v>
      </c>
      <c r="BS20" s="2">
        <v>3</v>
      </c>
      <c r="BT20" s="2">
        <v>1</v>
      </c>
      <c r="BU20" s="2">
        <v>1</v>
      </c>
      <c r="BV20" s="2">
        <v>1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2">
        <v>113</v>
      </c>
      <c r="CP20" s="2">
        <v>92.2</v>
      </c>
      <c r="CQ20" s="2">
        <v>154</v>
      </c>
      <c r="CR20" s="2">
        <v>113.9</v>
      </c>
      <c r="CS20" s="2">
        <v>-40.099999999999994</v>
      </c>
      <c r="CT20" s="8"/>
      <c r="CU20" s="5">
        <v>1102.96</v>
      </c>
      <c r="CV20" s="8"/>
      <c r="CW20" s="5">
        <v>956.38459999999998</v>
      </c>
      <c r="CX20" s="5"/>
      <c r="CY20" s="8"/>
      <c r="CZ20" s="5">
        <v>1095.7270000000001</v>
      </c>
      <c r="DA20" s="7"/>
      <c r="DB20" s="2">
        <v>1</v>
      </c>
      <c r="DC20" s="12">
        <v>1313.12</v>
      </c>
      <c r="DD20" s="12">
        <v>1090.25</v>
      </c>
      <c r="DE20" s="2">
        <v>388.32650000000001</v>
      </c>
      <c r="DF20" s="2">
        <v>442.48</v>
      </c>
      <c r="DG20" s="2">
        <v>15</v>
      </c>
      <c r="DH20" s="2">
        <v>15</v>
      </c>
      <c r="DI20" s="2">
        <v>1</v>
      </c>
      <c r="DJ20" s="2">
        <v>1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30</v>
      </c>
      <c r="DS20" s="2">
        <v>35</v>
      </c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</row>
    <row r="21" spans="1:187" ht="16" customHeight="1" x14ac:dyDescent="0.2">
      <c r="A21" s="24">
        <v>20</v>
      </c>
      <c r="B21" s="24">
        <v>3</v>
      </c>
      <c r="C21" s="24">
        <v>2</v>
      </c>
      <c r="D21" s="24">
        <v>26</v>
      </c>
      <c r="E21" s="24">
        <v>29</v>
      </c>
      <c r="F21" s="24">
        <v>4</v>
      </c>
      <c r="G21" s="24">
        <v>5</v>
      </c>
      <c r="H21" s="24">
        <v>5</v>
      </c>
      <c r="I21" s="24">
        <v>4</v>
      </c>
      <c r="J21" s="2">
        <v>-1</v>
      </c>
      <c r="K21" s="25"/>
      <c r="L21" s="25"/>
      <c r="M21" s="24">
        <v>65</v>
      </c>
      <c r="N21" s="24">
        <v>54</v>
      </c>
      <c r="O21" s="2">
        <v>-11</v>
      </c>
      <c r="P21" s="24">
        <v>3</v>
      </c>
      <c r="Q21" s="2">
        <v>1</v>
      </c>
      <c r="R21" s="24">
        <v>10</v>
      </c>
      <c r="S21" s="24">
        <v>4</v>
      </c>
      <c r="T21" s="2">
        <v>-6</v>
      </c>
      <c r="U21" s="24">
        <v>52</v>
      </c>
      <c r="V21" s="2">
        <v>-6</v>
      </c>
      <c r="W21" s="5">
        <f t="shared" si="2"/>
        <v>52</v>
      </c>
      <c r="X21" s="5">
        <f t="shared" si="3"/>
        <v>-11.538461538461538</v>
      </c>
      <c r="Y21" s="24">
        <v>0</v>
      </c>
      <c r="Z21" s="24">
        <v>0</v>
      </c>
      <c r="AA21" s="24"/>
      <c r="AB21" s="24">
        <v>7</v>
      </c>
      <c r="AC21" s="24">
        <v>13</v>
      </c>
      <c r="AD21" s="24">
        <v>7</v>
      </c>
      <c r="AE21" s="24">
        <v>11</v>
      </c>
      <c r="AF21" s="24">
        <v>0</v>
      </c>
      <c r="AG21" s="24">
        <v>1</v>
      </c>
      <c r="AH21" s="24">
        <v>0</v>
      </c>
      <c r="AI21" s="24">
        <v>1</v>
      </c>
      <c r="AJ21" s="24">
        <v>40</v>
      </c>
      <c r="AK21" s="24">
        <v>35</v>
      </c>
      <c r="AL21" s="24">
        <v>32</v>
      </c>
      <c r="AM21" s="24">
        <v>35</v>
      </c>
      <c r="AN21" s="24">
        <v>20</v>
      </c>
      <c r="AO21" s="24">
        <v>20</v>
      </c>
      <c r="AP21" s="24">
        <v>18</v>
      </c>
      <c r="AQ21" s="24">
        <v>19</v>
      </c>
      <c r="AR21" s="24">
        <v>20</v>
      </c>
      <c r="AS21" s="24">
        <v>20</v>
      </c>
      <c r="AT21" s="24">
        <v>12.3</v>
      </c>
      <c r="AU21" s="24">
        <v>11.11</v>
      </c>
      <c r="AV21" s="24">
        <v>13.12</v>
      </c>
      <c r="AW21" s="24">
        <v>11.69</v>
      </c>
      <c r="AX21" s="2">
        <v>-1.4299999999999997</v>
      </c>
      <c r="AY21" s="24">
        <v>8.5399999999999991</v>
      </c>
      <c r="AZ21" s="24">
        <v>9.19</v>
      </c>
      <c r="BA21" s="26">
        <v>0.81999999999999851</v>
      </c>
      <c r="BB21" s="26">
        <v>0.58000000000000007</v>
      </c>
      <c r="BC21" s="2">
        <v>-0.23999999999999844</v>
      </c>
      <c r="BD21" s="24">
        <v>11</v>
      </c>
      <c r="BE21" s="24">
        <v>19</v>
      </c>
      <c r="BF21" s="24">
        <v>1</v>
      </c>
      <c r="BG21" s="24">
        <v>1</v>
      </c>
      <c r="BH21" s="24">
        <v>4</v>
      </c>
      <c r="BI21" s="24">
        <v>4</v>
      </c>
      <c r="BJ21" s="24">
        <v>0</v>
      </c>
      <c r="BK21" s="24">
        <v>0</v>
      </c>
      <c r="BL21" s="2">
        <v>0</v>
      </c>
      <c r="BM21" s="24">
        <v>4</v>
      </c>
      <c r="BN21" s="24">
        <v>4</v>
      </c>
      <c r="BO21" s="24">
        <v>0</v>
      </c>
      <c r="BP21" s="24">
        <v>0</v>
      </c>
      <c r="BQ21" s="24">
        <v>0</v>
      </c>
      <c r="BR21" s="24">
        <v>2</v>
      </c>
      <c r="BS21" s="24">
        <v>2</v>
      </c>
      <c r="BT21" s="24">
        <v>2</v>
      </c>
      <c r="BU21" s="24">
        <v>0</v>
      </c>
      <c r="BV21" s="24">
        <v>6</v>
      </c>
      <c r="BW21" s="24">
        <v>1</v>
      </c>
      <c r="BX21" s="24">
        <v>1</v>
      </c>
      <c r="BY21" s="24">
        <v>1</v>
      </c>
      <c r="BZ21" s="24">
        <v>0</v>
      </c>
      <c r="CA21" s="24">
        <v>0</v>
      </c>
      <c r="CB21" s="24">
        <v>1</v>
      </c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4">
        <v>139</v>
      </c>
      <c r="CP21" s="24">
        <v>147</v>
      </c>
      <c r="CQ21" s="24">
        <v>108</v>
      </c>
      <c r="CR21" s="24">
        <v>156</v>
      </c>
      <c r="CS21" s="2">
        <v>48</v>
      </c>
      <c r="CT21" s="27">
        <v>1393.64</v>
      </c>
      <c r="CU21" s="27">
        <v>1524.24</v>
      </c>
      <c r="CV21" s="27">
        <v>1240.7</v>
      </c>
      <c r="CW21" s="27">
        <v>1055.7272727272727</v>
      </c>
      <c r="CX21" s="5">
        <v>-184.9727272727273</v>
      </c>
      <c r="CY21" s="27">
        <v>1059.4000000000001</v>
      </c>
      <c r="CZ21" s="27">
        <v>1054.1666666666667</v>
      </c>
      <c r="DA21" s="24">
        <v>5</v>
      </c>
      <c r="DB21" s="24">
        <v>2</v>
      </c>
      <c r="DC21" s="28">
        <v>1244.4000000000001</v>
      </c>
      <c r="DD21" s="28">
        <v>1255.0384615384614</v>
      </c>
      <c r="DE21" s="24">
        <v>487.62</v>
      </c>
      <c r="DF21" s="24">
        <v>500.76</v>
      </c>
      <c r="DG21" s="24">
        <v>13</v>
      </c>
      <c r="DH21" s="24">
        <v>14</v>
      </c>
      <c r="DI21" s="24">
        <v>3</v>
      </c>
      <c r="DJ21" s="24">
        <v>2</v>
      </c>
      <c r="DK21" s="24">
        <v>0</v>
      </c>
      <c r="DL21" s="24">
        <v>0</v>
      </c>
      <c r="DM21" s="24">
        <v>0</v>
      </c>
      <c r="DN21" s="24">
        <v>0</v>
      </c>
      <c r="DO21" s="24">
        <v>0</v>
      </c>
      <c r="DP21" s="24">
        <v>0</v>
      </c>
      <c r="DQ21" s="24">
        <v>0</v>
      </c>
      <c r="DR21" s="24">
        <v>8.5</v>
      </c>
      <c r="DS21" s="24">
        <v>28</v>
      </c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</row>
    <row r="22" spans="1:187" ht="16" customHeight="1" x14ac:dyDescent="0.2">
      <c r="A22" s="2">
        <v>37</v>
      </c>
      <c r="B22" s="2">
        <v>2</v>
      </c>
      <c r="C22" s="2">
        <v>2</v>
      </c>
      <c r="D22" s="2">
        <v>28</v>
      </c>
      <c r="E22" s="2">
        <v>29</v>
      </c>
      <c r="F22" s="2">
        <v>5</v>
      </c>
      <c r="G22" s="2">
        <v>4</v>
      </c>
      <c r="H22" s="2">
        <v>8</v>
      </c>
      <c r="I22" s="2">
        <v>6</v>
      </c>
      <c r="J22" s="2">
        <v>-2</v>
      </c>
      <c r="K22" s="2">
        <v>10</v>
      </c>
      <c r="L22" s="2">
        <v>8</v>
      </c>
      <c r="M22" s="2">
        <v>58</v>
      </c>
      <c r="N22" s="2">
        <v>46</v>
      </c>
      <c r="O22" s="2">
        <v>-12</v>
      </c>
      <c r="P22" s="2">
        <v>16</v>
      </c>
      <c r="Q22" s="2">
        <v>-2</v>
      </c>
      <c r="R22" s="2">
        <v>12</v>
      </c>
      <c r="S22" s="2">
        <v>8</v>
      </c>
      <c r="T22" s="2">
        <v>-4</v>
      </c>
      <c r="U22" s="2">
        <v>26</v>
      </c>
      <c r="V22" s="2">
        <v>-6</v>
      </c>
      <c r="W22" s="5">
        <f t="shared" si="2"/>
        <v>26</v>
      </c>
      <c r="X22" s="5">
        <f t="shared" si="3"/>
        <v>-23.076923076923077</v>
      </c>
      <c r="Y22" s="2">
        <v>4</v>
      </c>
      <c r="Z22" s="2">
        <v>4</v>
      </c>
      <c r="AA22" s="2"/>
      <c r="AB22" s="2">
        <v>22</v>
      </c>
      <c r="AC22" s="2">
        <v>31</v>
      </c>
      <c r="AD22" s="2">
        <v>13</v>
      </c>
      <c r="AE22" s="2">
        <v>13</v>
      </c>
      <c r="AF22" s="2">
        <v>9</v>
      </c>
      <c r="AG22" s="2">
        <v>16</v>
      </c>
      <c r="AH22" s="2">
        <v>0</v>
      </c>
      <c r="AI22" s="2">
        <v>2</v>
      </c>
      <c r="AJ22" s="2">
        <v>34</v>
      </c>
      <c r="AK22" s="2">
        <v>30</v>
      </c>
      <c r="AL22" s="2">
        <v>40</v>
      </c>
      <c r="AM22" s="2">
        <v>39</v>
      </c>
      <c r="AN22" s="2">
        <v>16</v>
      </c>
      <c r="AO22" s="2">
        <v>16</v>
      </c>
      <c r="AP22" s="2">
        <v>20</v>
      </c>
      <c r="AQ22" s="2">
        <v>20</v>
      </c>
      <c r="AR22" s="2">
        <v>20</v>
      </c>
      <c r="AS22" s="2">
        <v>20</v>
      </c>
      <c r="AT22" s="2">
        <v>9.27</v>
      </c>
      <c r="AU22" s="2">
        <v>8.15</v>
      </c>
      <c r="AV22" s="2">
        <v>9.66</v>
      </c>
      <c r="AW22" s="2">
        <v>8.5299999999999994</v>
      </c>
      <c r="AX22" s="2">
        <v>-1.1300000000000008</v>
      </c>
      <c r="AY22" s="2">
        <v>6.2</v>
      </c>
      <c r="AZ22" s="2">
        <v>6.14</v>
      </c>
      <c r="BA22">
        <v>0.39000000000000057</v>
      </c>
      <c r="BB22">
        <v>0.37999999999999901</v>
      </c>
      <c r="BC22" s="2">
        <v>-1.0000000000001563E-2</v>
      </c>
      <c r="BD22" s="2">
        <v>16</v>
      </c>
      <c r="BE22" s="2">
        <v>15</v>
      </c>
      <c r="BF22" s="2">
        <v>2</v>
      </c>
      <c r="BG22" s="2">
        <v>1</v>
      </c>
      <c r="BH22" s="2">
        <v>3</v>
      </c>
      <c r="BI22" s="2">
        <v>2</v>
      </c>
      <c r="BJ22" s="2">
        <v>3</v>
      </c>
      <c r="BK22" s="2">
        <v>3</v>
      </c>
      <c r="BL22" s="2">
        <v>0</v>
      </c>
      <c r="BM22" s="2">
        <v>2</v>
      </c>
      <c r="BN22" s="2">
        <v>1</v>
      </c>
      <c r="BO22" s="2">
        <v>0</v>
      </c>
      <c r="BP22" s="2">
        <v>0</v>
      </c>
      <c r="BQ22" s="2">
        <v>3</v>
      </c>
      <c r="BR22" s="2">
        <v>3</v>
      </c>
      <c r="BS22" s="2">
        <v>1</v>
      </c>
      <c r="BT22" s="2">
        <v>2</v>
      </c>
      <c r="BU22" s="2">
        <v>2</v>
      </c>
      <c r="BV22" s="2">
        <v>3</v>
      </c>
      <c r="BW22" s="2">
        <v>1</v>
      </c>
      <c r="BX22" s="2">
        <v>1</v>
      </c>
      <c r="BY22" s="2">
        <v>1</v>
      </c>
      <c r="BZ22" s="2">
        <v>1</v>
      </c>
      <c r="CA22" s="2">
        <v>0</v>
      </c>
      <c r="CB22" s="2">
        <v>0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2">
        <v>70</v>
      </c>
      <c r="CP22" s="3"/>
      <c r="CQ22" s="2">
        <v>70</v>
      </c>
      <c r="CR22" s="3"/>
      <c r="CS22" s="3"/>
      <c r="CT22" s="5">
        <v>1300.21</v>
      </c>
      <c r="CU22" s="5">
        <v>1095.68</v>
      </c>
      <c r="CV22" s="5">
        <v>949.38</v>
      </c>
      <c r="CW22" s="5">
        <v>772.31</v>
      </c>
      <c r="CX22" s="5">
        <v>-177.07000000000005</v>
      </c>
      <c r="CY22" s="5">
        <v>974.85</v>
      </c>
      <c r="CZ22" s="5">
        <v>942.67</v>
      </c>
      <c r="DA22" s="2">
        <v>0</v>
      </c>
      <c r="DB22" s="2">
        <v>1</v>
      </c>
      <c r="DC22" s="11">
        <v>1098.7083333333333</v>
      </c>
      <c r="DD22" s="11">
        <v>1356.9130434782608</v>
      </c>
      <c r="DE22" s="2">
        <v>423.65</v>
      </c>
      <c r="DF22" s="2">
        <v>396.82</v>
      </c>
      <c r="DG22" s="2">
        <v>14</v>
      </c>
      <c r="DH22" s="2">
        <v>15</v>
      </c>
      <c r="DI22" s="2">
        <v>1</v>
      </c>
      <c r="DJ22" s="2">
        <v>1</v>
      </c>
      <c r="DK22" s="2">
        <v>0</v>
      </c>
      <c r="DL22" s="2">
        <v>0</v>
      </c>
      <c r="DM22" s="2">
        <v>1</v>
      </c>
      <c r="DN22" s="2">
        <v>0</v>
      </c>
      <c r="DO22" s="2">
        <v>0</v>
      </c>
      <c r="DP22" s="2">
        <v>0</v>
      </c>
      <c r="DQ22" s="2">
        <v>0</v>
      </c>
      <c r="DR22" s="2">
        <v>33</v>
      </c>
      <c r="DS22" s="2">
        <v>31</v>
      </c>
    </row>
    <row r="23" spans="1:187" ht="16" customHeight="1" x14ac:dyDescent="0.2">
      <c r="A23" s="2">
        <v>22</v>
      </c>
      <c r="B23" s="2">
        <v>2</v>
      </c>
      <c r="C23" s="2">
        <v>2</v>
      </c>
      <c r="D23" s="2">
        <v>29</v>
      </c>
      <c r="E23" s="2">
        <v>28</v>
      </c>
      <c r="F23" s="2">
        <v>5</v>
      </c>
      <c r="G23" s="2">
        <v>5</v>
      </c>
      <c r="H23" s="2">
        <v>10</v>
      </c>
      <c r="I23" s="2">
        <v>5</v>
      </c>
      <c r="J23" s="2">
        <v>-5</v>
      </c>
      <c r="K23" s="1"/>
      <c r="L23" s="1"/>
      <c r="M23" s="2">
        <v>71</v>
      </c>
      <c r="N23" s="2">
        <v>60</v>
      </c>
      <c r="O23" s="2">
        <v>-11</v>
      </c>
      <c r="P23" s="2">
        <v>22</v>
      </c>
      <c r="Q23" s="2">
        <v>-6</v>
      </c>
      <c r="R23" s="2">
        <v>6</v>
      </c>
      <c r="S23" s="2">
        <v>7</v>
      </c>
      <c r="T23" s="2">
        <v>1</v>
      </c>
      <c r="U23" s="2">
        <v>31</v>
      </c>
      <c r="V23" s="2">
        <v>-5</v>
      </c>
      <c r="W23" s="5">
        <f t="shared" si="2"/>
        <v>31</v>
      </c>
      <c r="X23" s="5">
        <f t="shared" si="3"/>
        <v>-16.129032258064516</v>
      </c>
      <c r="Y23" s="2">
        <v>12</v>
      </c>
      <c r="Z23" s="2">
        <v>11</v>
      </c>
      <c r="AA23" s="2"/>
      <c r="AB23" s="2">
        <v>46</v>
      </c>
      <c r="AC23" s="2">
        <v>42</v>
      </c>
      <c r="AD23" s="2">
        <v>22</v>
      </c>
      <c r="AE23" s="2">
        <v>20</v>
      </c>
      <c r="AF23" s="2">
        <v>20</v>
      </c>
      <c r="AG23" s="2">
        <v>18</v>
      </c>
      <c r="AH23" s="2">
        <v>4</v>
      </c>
      <c r="AI23" s="2">
        <v>4</v>
      </c>
      <c r="AJ23" s="2">
        <v>27</v>
      </c>
      <c r="AK23" s="2">
        <v>26</v>
      </c>
      <c r="AL23" s="2">
        <v>31</v>
      </c>
      <c r="AM23" s="2">
        <v>26</v>
      </c>
      <c r="AN23" s="2">
        <v>16</v>
      </c>
      <c r="AO23" s="2">
        <v>14</v>
      </c>
      <c r="AP23" s="2">
        <v>19</v>
      </c>
      <c r="AQ23" s="2">
        <v>16</v>
      </c>
      <c r="AR23" s="2">
        <v>20</v>
      </c>
      <c r="AS23" s="2">
        <v>17</v>
      </c>
      <c r="AT23" s="2">
        <v>9.43</v>
      </c>
      <c r="AU23" s="2">
        <v>9.5500000000000007</v>
      </c>
      <c r="AV23" s="2">
        <v>10.63</v>
      </c>
      <c r="AW23" s="2">
        <v>10.66</v>
      </c>
      <c r="AX23" s="2">
        <v>2.9999999999999361E-2</v>
      </c>
      <c r="AY23" s="2">
        <v>7.76</v>
      </c>
      <c r="AZ23" s="2">
        <v>7.01</v>
      </c>
      <c r="BA23">
        <v>1.2000000000000011</v>
      </c>
      <c r="BB23">
        <v>1.1099999999999994</v>
      </c>
      <c r="BC23" s="2">
        <v>-9.0000000000001634E-2</v>
      </c>
      <c r="BD23" s="2">
        <v>39</v>
      </c>
      <c r="BE23" s="2">
        <v>23</v>
      </c>
      <c r="BF23" s="2">
        <v>4</v>
      </c>
      <c r="BG23" s="2">
        <v>5</v>
      </c>
      <c r="BH23" s="2">
        <v>2</v>
      </c>
      <c r="BI23" s="2">
        <v>0</v>
      </c>
      <c r="BJ23" s="2">
        <v>10</v>
      </c>
      <c r="BK23" s="2">
        <v>3</v>
      </c>
      <c r="BL23" s="2">
        <v>-7</v>
      </c>
      <c r="BM23" s="2">
        <v>4</v>
      </c>
      <c r="BN23" s="2">
        <v>2</v>
      </c>
      <c r="BO23" s="2">
        <v>3</v>
      </c>
      <c r="BP23" s="2">
        <v>0</v>
      </c>
      <c r="BQ23" s="2">
        <v>8</v>
      </c>
      <c r="BR23" s="2">
        <v>5</v>
      </c>
      <c r="BS23" s="2">
        <v>0</v>
      </c>
      <c r="BT23" s="2">
        <v>0</v>
      </c>
      <c r="BU23" s="2">
        <v>8</v>
      </c>
      <c r="BV23" s="2">
        <v>8</v>
      </c>
      <c r="BW23" s="2">
        <v>5</v>
      </c>
      <c r="BX23" s="2">
        <v>6</v>
      </c>
      <c r="BY23" s="2">
        <v>5</v>
      </c>
      <c r="BZ23" s="2">
        <v>3</v>
      </c>
      <c r="CA23" s="2">
        <v>0</v>
      </c>
      <c r="CB23" s="2">
        <v>3</v>
      </c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2">
        <v>129</v>
      </c>
      <c r="CP23" s="2">
        <v>82.7</v>
      </c>
      <c r="CQ23" s="2">
        <v>152</v>
      </c>
      <c r="CR23" s="2">
        <v>106.8</v>
      </c>
      <c r="CS23" s="2">
        <v>-45.2</v>
      </c>
      <c r="CT23" s="5">
        <v>1252.76</v>
      </c>
      <c r="CU23" s="5">
        <v>930.26919999999996</v>
      </c>
      <c r="CV23" s="5">
        <v>1101.0830000000001</v>
      </c>
      <c r="CW23" s="5">
        <v>1028.25</v>
      </c>
      <c r="CX23" s="5">
        <v>-72.833000000000084</v>
      </c>
      <c r="CY23" s="5">
        <v>1052.0830000000001</v>
      </c>
      <c r="CZ23" s="5">
        <v>965.90909090909088</v>
      </c>
      <c r="DA23" s="2">
        <v>1</v>
      </c>
      <c r="DB23" s="2">
        <v>1</v>
      </c>
      <c r="DC23" s="12">
        <v>1218.24</v>
      </c>
      <c r="DD23" s="12">
        <v>1010.04</v>
      </c>
      <c r="DE23" s="2">
        <v>410.68</v>
      </c>
      <c r="DF23" s="2">
        <v>345.34</v>
      </c>
      <c r="DG23" s="2">
        <v>12</v>
      </c>
      <c r="DH23" s="2">
        <v>15</v>
      </c>
      <c r="DI23" s="2">
        <v>2</v>
      </c>
      <c r="DJ23" s="2">
        <v>0</v>
      </c>
      <c r="DK23" s="2">
        <v>2</v>
      </c>
      <c r="DL23" s="2">
        <v>0</v>
      </c>
      <c r="DM23" s="2">
        <v>0</v>
      </c>
      <c r="DN23" s="2">
        <v>1</v>
      </c>
      <c r="DO23" s="2">
        <v>0</v>
      </c>
      <c r="DP23" s="2">
        <v>0</v>
      </c>
      <c r="DQ23" s="2">
        <v>0</v>
      </c>
      <c r="DR23" s="2">
        <v>33</v>
      </c>
      <c r="DS23" s="2">
        <v>33</v>
      </c>
    </row>
    <row r="24" spans="1:187" s="40" customFormat="1" ht="16" customHeight="1" x14ac:dyDescent="0.2">
      <c r="A24" s="2">
        <v>45</v>
      </c>
      <c r="B24" s="2">
        <v>2</v>
      </c>
      <c r="C24" s="2">
        <v>2</v>
      </c>
      <c r="D24" s="2">
        <v>24</v>
      </c>
      <c r="E24" s="2">
        <v>28</v>
      </c>
      <c r="F24" s="2">
        <v>4</v>
      </c>
      <c r="G24" s="2">
        <v>5</v>
      </c>
      <c r="H24" s="2">
        <v>19</v>
      </c>
      <c r="I24" s="2">
        <v>9</v>
      </c>
      <c r="J24" s="2">
        <v>-10</v>
      </c>
      <c r="K24" s="2">
        <v>25</v>
      </c>
      <c r="L24" s="2">
        <v>22</v>
      </c>
      <c r="M24" s="2">
        <v>73</v>
      </c>
      <c r="N24" s="2">
        <v>65</v>
      </c>
      <c r="O24" s="2">
        <v>-8</v>
      </c>
      <c r="P24" s="2">
        <v>28</v>
      </c>
      <c r="Q24" s="2">
        <v>-5</v>
      </c>
      <c r="R24" s="2">
        <v>14</v>
      </c>
      <c r="S24" s="2">
        <v>9</v>
      </c>
      <c r="T24" s="2">
        <v>-5</v>
      </c>
      <c r="U24" s="2">
        <v>29</v>
      </c>
      <c r="V24" s="2">
        <v>-5</v>
      </c>
      <c r="W24" s="5">
        <f t="shared" si="2"/>
        <v>29</v>
      </c>
      <c r="X24" s="5">
        <f t="shared" si="3"/>
        <v>-17.241379310344829</v>
      </c>
      <c r="Y24" s="2">
        <v>2</v>
      </c>
      <c r="Z24" s="2">
        <v>9</v>
      </c>
      <c r="AA24" s="2"/>
      <c r="AB24" s="2">
        <v>58</v>
      </c>
      <c r="AC24" s="2">
        <v>41</v>
      </c>
      <c r="AD24" s="2">
        <v>26</v>
      </c>
      <c r="AE24" s="2">
        <v>18</v>
      </c>
      <c r="AF24" s="2">
        <v>27</v>
      </c>
      <c r="AG24" s="2">
        <v>20</v>
      </c>
      <c r="AH24" s="2">
        <v>5</v>
      </c>
      <c r="AI24" s="2">
        <v>3</v>
      </c>
      <c r="AJ24" s="2">
        <v>25</v>
      </c>
      <c r="AK24" s="2">
        <v>30</v>
      </c>
      <c r="AL24" s="2">
        <v>21</v>
      </c>
      <c r="AM24" s="2">
        <v>27</v>
      </c>
      <c r="AN24" s="2">
        <v>13</v>
      </c>
      <c r="AO24" s="2">
        <v>18</v>
      </c>
      <c r="AP24" s="2">
        <v>19</v>
      </c>
      <c r="AQ24" s="2">
        <v>18</v>
      </c>
      <c r="AR24" s="2">
        <v>18</v>
      </c>
      <c r="AS24" s="2">
        <v>19</v>
      </c>
      <c r="AT24" s="2">
        <v>12.38</v>
      </c>
      <c r="AU24" s="2">
        <v>11.85</v>
      </c>
      <c r="AV24" s="2">
        <v>14.64</v>
      </c>
      <c r="AW24" s="2">
        <v>12.13</v>
      </c>
      <c r="AX24" s="2">
        <v>-2.5099999999999998</v>
      </c>
      <c r="AY24" s="2">
        <v>7.34</v>
      </c>
      <c r="AZ24" s="2">
        <v>7.15</v>
      </c>
      <c r="BA24">
        <v>2.2599999999999998</v>
      </c>
      <c r="BB24">
        <v>0.28000000000000114</v>
      </c>
      <c r="BC24" s="2">
        <v>-1.9799999999999986</v>
      </c>
      <c r="BD24" s="2">
        <v>43</v>
      </c>
      <c r="BE24" s="2">
        <v>28</v>
      </c>
      <c r="BF24" s="2">
        <v>6</v>
      </c>
      <c r="BG24" s="2">
        <v>3</v>
      </c>
      <c r="BH24" s="2">
        <v>5</v>
      </c>
      <c r="BI24" s="2">
        <v>2</v>
      </c>
      <c r="BJ24" s="2">
        <v>10</v>
      </c>
      <c r="BK24" s="2">
        <v>5</v>
      </c>
      <c r="BL24" s="2">
        <v>-5</v>
      </c>
      <c r="BM24" s="2">
        <v>0</v>
      </c>
      <c r="BN24" s="2">
        <v>0</v>
      </c>
      <c r="BO24" s="2">
        <v>2</v>
      </c>
      <c r="BP24" s="2">
        <v>1</v>
      </c>
      <c r="BQ24" s="2">
        <v>10</v>
      </c>
      <c r="BR24" s="2">
        <v>7</v>
      </c>
      <c r="BS24" s="2">
        <v>1</v>
      </c>
      <c r="BT24" s="2">
        <v>3</v>
      </c>
      <c r="BU24" s="2">
        <v>9</v>
      </c>
      <c r="BV24" s="2">
        <v>7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1"/>
      <c r="CD24" s="2">
        <v>22</v>
      </c>
      <c r="CE24" s="2"/>
      <c r="CF24" s="1"/>
      <c r="CG24" s="2">
        <v>59</v>
      </c>
      <c r="CH24" s="1"/>
      <c r="CI24" s="2">
        <v>20</v>
      </c>
      <c r="CJ24" s="1"/>
      <c r="CK24" s="2">
        <v>1420</v>
      </c>
      <c r="CL24" s="1"/>
      <c r="CM24" s="2"/>
      <c r="CN24" s="2"/>
      <c r="CO24" s="2">
        <v>89.14</v>
      </c>
      <c r="CP24" s="2">
        <v>85.2</v>
      </c>
      <c r="CQ24" s="2">
        <v>95.4</v>
      </c>
      <c r="CR24" s="2">
        <v>90.2</v>
      </c>
      <c r="CS24" s="2">
        <v>-5.2000000000000028</v>
      </c>
      <c r="CT24" s="5">
        <v>1088.42</v>
      </c>
      <c r="CU24" s="5">
        <v>977.04</v>
      </c>
      <c r="CV24" s="5">
        <v>981.62</v>
      </c>
      <c r="CW24" s="5">
        <v>1024.67</v>
      </c>
      <c r="CX24" s="5">
        <v>43.050000000000068</v>
      </c>
      <c r="CY24" s="5">
        <v>933.38</v>
      </c>
      <c r="CZ24" s="5">
        <v>827.08</v>
      </c>
      <c r="DA24" s="2">
        <v>0</v>
      </c>
      <c r="DB24" s="2">
        <v>0</v>
      </c>
      <c r="DC24" s="11">
        <v>1287.96</v>
      </c>
      <c r="DD24" s="11">
        <v>1037.28</v>
      </c>
      <c r="DE24" s="2">
        <v>412.84</v>
      </c>
      <c r="DF24" s="2">
        <v>427.32</v>
      </c>
      <c r="DG24" s="2">
        <v>15</v>
      </c>
      <c r="DH24" s="2">
        <v>16</v>
      </c>
      <c r="DI24" s="2">
        <v>1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/>
      <c r="DR24" s="3"/>
      <c r="DS24" s="1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</row>
    <row r="25" spans="1:187" ht="16" customHeight="1" x14ac:dyDescent="0.2">
      <c r="A25" s="2">
        <v>21</v>
      </c>
      <c r="B25" s="2">
        <v>3</v>
      </c>
      <c r="C25" s="2">
        <v>3</v>
      </c>
      <c r="D25" s="2">
        <v>26</v>
      </c>
      <c r="E25" s="2">
        <v>23</v>
      </c>
      <c r="F25" s="2">
        <v>4</v>
      </c>
      <c r="G25" s="2">
        <v>3</v>
      </c>
      <c r="H25" s="2">
        <v>18</v>
      </c>
      <c r="I25" s="2">
        <v>13</v>
      </c>
      <c r="J25" s="2">
        <v>-5</v>
      </c>
      <c r="K25" s="1"/>
      <c r="L25" s="1"/>
      <c r="M25" s="2">
        <v>84</v>
      </c>
      <c r="N25" s="2">
        <v>53</v>
      </c>
      <c r="O25" s="2">
        <v>-31</v>
      </c>
      <c r="P25" s="2">
        <v>29</v>
      </c>
      <c r="Q25" s="2">
        <v>-13</v>
      </c>
      <c r="R25" s="2">
        <v>18</v>
      </c>
      <c r="S25" s="2">
        <v>7</v>
      </c>
      <c r="T25" s="2">
        <v>-11</v>
      </c>
      <c r="U25" s="2">
        <v>30</v>
      </c>
      <c r="V25" s="2">
        <v>-4</v>
      </c>
      <c r="W25" s="5">
        <f t="shared" si="2"/>
        <v>30</v>
      </c>
      <c r="X25" s="5">
        <f t="shared" si="3"/>
        <v>-13.333333333333334</v>
      </c>
      <c r="Y25" s="2">
        <v>7</v>
      </c>
      <c r="Z25" s="2">
        <v>4</v>
      </c>
      <c r="AA25" s="2"/>
      <c r="AB25" s="2">
        <v>28</v>
      </c>
      <c r="AC25" s="2">
        <v>44</v>
      </c>
      <c r="AD25" s="2">
        <v>22</v>
      </c>
      <c r="AE25" s="2">
        <v>22</v>
      </c>
      <c r="AF25" s="2">
        <v>0</v>
      </c>
      <c r="AG25" s="2">
        <v>16</v>
      </c>
      <c r="AH25" s="2">
        <v>6</v>
      </c>
      <c r="AI25" s="2">
        <v>6</v>
      </c>
      <c r="AJ25" s="2">
        <v>19</v>
      </c>
      <c r="AK25" s="2">
        <v>19</v>
      </c>
      <c r="AL25" s="2">
        <v>24</v>
      </c>
      <c r="AM25" s="2">
        <v>22</v>
      </c>
      <c r="AN25" s="2">
        <v>10</v>
      </c>
      <c r="AO25" s="2">
        <v>8</v>
      </c>
      <c r="AP25" s="2">
        <v>12</v>
      </c>
      <c r="AQ25" s="2">
        <v>9</v>
      </c>
      <c r="AR25" s="2">
        <v>12</v>
      </c>
      <c r="AS25" s="2">
        <v>8</v>
      </c>
      <c r="AT25" s="2">
        <v>14.81</v>
      </c>
      <c r="AU25" s="2">
        <v>13.02</v>
      </c>
      <c r="AV25" s="2">
        <v>15.23</v>
      </c>
      <c r="AW25" s="2">
        <v>13.31</v>
      </c>
      <c r="AX25" s="2">
        <v>-1.92</v>
      </c>
      <c r="AY25" s="2">
        <v>12.43</v>
      </c>
      <c r="AZ25" s="2">
        <v>9.84</v>
      </c>
      <c r="BA25">
        <v>0.41999999999999993</v>
      </c>
      <c r="BB25">
        <v>0.29000000000000092</v>
      </c>
      <c r="BC25" s="2">
        <v>-0.12999999999999901</v>
      </c>
      <c r="BD25" s="2">
        <v>44</v>
      </c>
      <c r="BE25" s="2">
        <v>72</v>
      </c>
      <c r="BF25" s="2">
        <v>15</v>
      </c>
      <c r="BG25" s="2">
        <v>27</v>
      </c>
      <c r="BH25" s="2">
        <v>8</v>
      </c>
      <c r="BI25" s="2">
        <v>12</v>
      </c>
      <c r="BJ25" s="2">
        <v>13</v>
      </c>
      <c r="BK25" s="2">
        <v>13</v>
      </c>
      <c r="BL25" s="2">
        <v>0</v>
      </c>
      <c r="BM25" s="2">
        <v>4</v>
      </c>
      <c r="BN25" s="2">
        <v>8</v>
      </c>
      <c r="BO25" s="2">
        <v>2</v>
      </c>
      <c r="BP25" s="2">
        <v>4</v>
      </c>
      <c r="BQ25" s="2">
        <v>0</v>
      </c>
      <c r="BR25" s="2">
        <v>5</v>
      </c>
      <c r="BS25" s="2">
        <v>2</v>
      </c>
      <c r="BT25" s="2">
        <v>0</v>
      </c>
      <c r="BU25" s="2">
        <v>0</v>
      </c>
      <c r="BV25" s="2">
        <v>3</v>
      </c>
      <c r="BW25" s="2">
        <v>5</v>
      </c>
      <c r="BX25" s="2">
        <v>0</v>
      </c>
      <c r="BY25" s="2">
        <v>5</v>
      </c>
      <c r="BZ25" s="2">
        <v>0</v>
      </c>
      <c r="CA25" s="2">
        <v>0</v>
      </c>
      <c r="CB25" s="2">
        <v>0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2">
        <v>125</v>
      </c>
      <c r="CP25" s="2">
        <v>128</v>
      </c>
      <c r="CQ25" s="2">
        <v>134</v>
      </c>
      <c r="CR25" s="2">
        <v>151</v>
      </c>
      <c r="CS25" s="2">
        <v>17</v>
      </c>
      <c r="CT25" s="5">
        <v>1877.625</v>
      </c>
      <c r="CU25" s="5">
        <v>1900.047619047619</v>
      </c>
      <c r="CV25" s="5">
        <v>753.84615384615404</v>
      </c>
      <c r="CW25" s="5">
        <v>884.72727272727275</v>
      </c>
      <c r="CX25" s="5">
        <v>130.88111888111871</v>
      </c>
      <c r="CY25" s="18"/>
      <c r="CZ25" s="5">
        <v>1317</v>
      </c>
      <c r="DA25" s="2">
        <v>12</v>
      </c>
      <c r="DB25" s="2">
        <v>7</v>
      </c>
      <c r="DC25" s="12">
        <v>1364.84</v>
      </c>
      <c r="DD25" s="12">
        <v>1235.2916666666667</v>
      </c>
      <c r="DE25" s="2">
        <v>466.76</v>
      </c>
      <c r="DF25" s="2">
        <v>474.42</v>
      </c>
      <c r="DG25" s="2">
        <v>12</v>
      </c>
      <c r="DH25" s="2">
        <v>13</v>
      </c>
      <c r="DI25" s="2">
        <v>2</v>
      </c>
      <c r="DJ25" s="2">
        <v>2</v>
      </c>
      <c r="DK25" s="2">
        <v>0</v>
      </c>
      <c r="DL25" s="2">
        <v>0</v>
      </c>
      <c r="DM25" s="2">
        <v>2</v>
      </c>
      <c r="DN25" s="2">
        <v>1</v>
      </c>
      <c r="DO25" s="2">
        <v>0</v>
      </c>
      <c r="DP25" s="2">
        <v>0</v>
      </c>
      <c r="DQ25" s="2">
        <v>0</v>
      </c>
      <c r="DR25" s="2">
        <v>16</v>
      </c>
      <c r="DS25" s="2">
        <v>15</v>
      </c>
    </row>
    <row r="26" spans="1:187" ht="16" customHeight="1" x14ac:dyDescent="0.2">
      <c r="A26" s="2">
        <v>41</v>
      </c>
      <c r="B26" s="2">
        <v>3</v>
      </c>
      <c r="C26" s="2">
        <v>3</v>
      </c>
      <c r="D26" s="2">
        <v>26</v>
      </c>
      <c r="E26" s="2">
        <v>27</v>
      </c>
      <c r="F26" s="2">
        <v>4</v>
      </c>
      <c r="G26" s="2">
        <v>3</v>
      </c>
      <c r="H26" s="2">
        <v>20</v>
      </c>
      <c r="I26" s="2">
        <v>20</v>
      </c>
      <c r="J26" s="2">
        <v>0</v>
      </c>
      <c r="K26" s="2">
        <v>14</v>
      </c>
      <c r="L26" s="2">
        <v>9</v>
      </c>
      <c r="M26" s="2">
        <v>84</v>
      </c>
      <c r="N26" s="2">
        <v>66</v>
      </c>
      <c r="O26" s="2">
        <v>-18</v>
      </c>
      <c r="P26" s="2">
        <v>26</v>
      </c>
      <c r="Q26" s="2">
        <v>-14</v>
      </c>
      <c r="R26" s="2">
        <v>6</v>
      </c>
      <c r="S26" s="2">
        <v>6</v>
      </c>
      <c r="T26" s="2">
        <v>0</v>
      </c>
      <c r="U26" s="2">
        <v>52</v>
      </c>
      <c r="V26" s="2">
        <v>-4</v>
      </c>
      <c r="W26" s="5">
        <f t="shared" si="2"/>
        <v>52</v>
      </c>
      <c r="X26" s="5">
        <f t="shared" si="3"/>
        <v>-7.6923076923076925</v>
      </c>
      <c r="Y26" s="2">
        <v>0</v>
      </c>
      <c r="Z26" s="2">
        <v>0</v>
      </c>
      <c r="AA26" s="2"/>
      <c r="AB26" s="2">
        <v>36</v>
      </c>
      <c r="AC26" s="2">
        <v>17</v>
      </c>
      <c r="AD26" s="2">
        <v>20</v>
      </c>
      <c r="AE26" s="2">
        <v>13</v>
      </c>
      <c r="AF26" s="2">
        <v>13</v>
      </c>
      <c r="AG26" s="2">
        <v>1</v>
      </c>
      <c r="AH26" s="2">
        <v>3</v>
      </c>
      <c r="AI26" s="2">
        <v>3</v>
      </c>
      <c r="AJ26" s="2">
        <v>21</v>
      </c>
      <c r="AK26" s="2">
        <v>20</v>
      </c>
      <c r="AL26" s="2">
        <v>26</v>
      </c>
      <c r="AM26" s="2">
        <v>24</v>
      </c>
      <c r="AN26" s="2">
        <v>13</v>
      </c>
      <c r="AO26" s="2">
        <v>19</v>
      </c>
      <c r="AP26" s="2">
        <v>20</v>
      </c>
      <c r="AQ26" s="2">
        <v>18</v>
      </c>
      <c r="AR26" s="2">
        <v>15</v>
      </c>
      <c r="AS26" s="2">
        <v>16</v>
      </c>
      <c r="AT26" s="2">
        <v>13.91</v>
      </c>
      <c r="AU26" s="2">
        <v>12.95</v>
      </c>
      <c r="AV26" s="2">
        <v>12.79</v>
      </c>
      <c r="AW26" s="2">
        <v>13.02</v>
      </c>
      <c r="AX26" s="2">
        <v>0.23000000000000043</v>
      </c>
      <c r="AY26" s="2">
        <v>8.0299999999999994</v>
      </c>
      <c r="AZ26" s="2">
        <v>8.3699999999999992</v>
      </c>
      <c r="BA26">
        <v>-1.120000000000001</v>
      </c>
      <c r="BB26">
        <v>7.0000000000000284E-2</v>
      </c>
      <c r="BC26" s="2">
        <v>1.1900000000000013</v>
      </c>
      <c r="BD26" s="2">
        <v>37</v>
      </c>
      <c r="BE26" s="2">
        <v>37</v>
      </c>
      <c r="BF26" s="2">
        <v>10</v>
      </c>
      <c r="BG26" s="2">
        <v>6</v>
      </c>
      <c r="BH26" s="2">
        <v>2</v>
      </c>
      <c r="BI26" s="2">
        <v>2</v>
      </c>
      <c r="BJ26" s="2">
        <v>12</v>
      </c>
      <c r="BK26" s="2">
        <v>16</v>
      </c>
      <c r="BL26" s="2">
        <v>4</v>
      </c>
      <c r="BM26" s="2">
        <v>8</v>
      </c>
      <c r="BN26" s="2">
        <v>8</v>
      </c>
      <c r="BO26" s="2">
        <v>0</v>
      </c>
      <c r="BP26" s="2">
        <v>3</v>
      </c>
      <c r="BQ26" s="2">
        <v>2</v>
      </c>
      <c r="BR26" s="2">
        <v>1</v>
      </c>
      <c r="BS26" s="2">
        <v>0</v>
      </c>
      <c r="BT26" s="2">
        <v>0</v>
      </c>
      <c r="BU26" s="2">
        <v>3</v>
      </c>
      <c r="BV26" s="2">
        <v>1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2">
        <v>166.2</v>
      </c>
      <c r="CP26" s="2">
        <v>60</v>
      </c>
      <c r="CQ26" s="2">
        <v>205</v>
      </c>
      <c r="CR26" s="2">
        <v>62</v>
      </c>
      <c r="CS26" s="2">
        <v>-143</v>
      </c>
      <c r="CT26" s="5">
        <v>1688.92</v>
      </c>
      <c r="CU26" s="10"/>
      <c r="CV26" s="5">
        <v>1222.33</v>
      </c>
      <c r="CW26" s="10"/>
      <c r="CX26" s="10"/>
      <c r="CY26" s="5">
        <v>1115.31</v>
      </c>
      <c r="CZ26" s="10"/>
      <c r="DA26" s="2">
        <v>0</v>
      </c>
      <c r="DB26" s="10"/>
      <c r="DC26" s="11">
        <v>1202.2</v>
      </c>
      <c r="DD26" s="14"/>
      <c r="DE26" s="2">
        <v>428.18</v>
      </c>
      <c r="DF26" s="2">
        <v>430.1395</v>
      </c>
      <c r="DG26" s="2">
        <v>15</v>
      </c>
      <c r="DH26" s="2">
        <v>11</v>
      </c>
      <c r="DI26" s="2">
        <v>1</v>
      </c>
      <c r="DJ26" s="2">
        <v>4</v>
      </c>
      <c r="DK26" s="2">
        <v>0</v>
      </c>
      <c r="DL26" s="2">
        <v>1</v>
      </c>
      <c r="DM26" s="2">
        <v>0</v>
      </c>
      <c r="DN26" s="2">
        <v>0</v>
      </c>
      <c r="DO26" s="2">
        <v>0</v>
      </c>
      <c r="DP26" s="2">
        <v>0</v>
      </c>
      <c r="DQ26" s="2"/>
      <c r="DR26" s="2">
        <v>27</v>
      </c>
      <c r="DS26" s="2">
        <v>12</v>
      </c>
    </row>
    <row r="27" spans="1:187" ht="16" customHeight="1" x14ac:dyDescent="0.2">
      <c r="A27" s="29">
        <v>8</v>
      </c>
      <c r="B27" s="29">
        <v>2</v>
      </c>
      <c r="C27" s="29">
        <v>3</v>
      </c>
      <c r="D27" s="29">
        <v>28</v>
      </c>
      <c r="E27" s="29">
        <v>27</v>
      </c>
      <c r="F27" s="29">
        <v>4</v>
      </c>
      <c r="G27" s="29">
        <v>5</v>
      </c>
      <c r="H27" s="29">
        <v>4</v>
      </c>
      <c r="I27" s="29">
        <v>5</v>
      </c>
      <c r="J27" s="2">
        <v>1</v>
      </c>
      <c r="K27" s="30"/>
      <c r="L27" s="30"/>
      <c r="M27" s="29">
        <v>60</v>
      </c>
      <c r="N27" s="29">
        <v>61</v>
      </c>
      <c r="O27" s="2">
        <v>1</v>
      </c>
      <c r="P27" s="29">
        <v>5</v>
      </c>
      <c r="Q27" s="2">
        <v>0</v>
      </c>
      <c r="R27" s="29">
        <v>9</v>
      </c>
      <c r="S27" s="29">
        <v>13</v>
      </c>
      <c r="T27" s="2">
        <v>4</v>
      </c>
      <c r="U27" s="29">
        <v>46</v>
      </c>
      <c r="V27" s="2">
        <v>-3</v>
      </c>
      <c r="W27" s="5">
        <f t="shared" si="2"/>
        <v>46</v>
      </c>
      <c r="X27" s="5">
        <f t="shared" si="3"/>
        <v>-6.5217391304347823</v>
      </c>
      <c r="Y27" s="29">
        <v>0</v>
      </c>
      <c r="Z27" s="29">
        <v>0</v>
      </c>
      <c r="AA27" s="29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29">
        <v>8</v>
      </c>
      <c r="AU27" s="29">
        <v>9.25</v>
      </c>
      <c r="AV27" s="29">
        <v>10.56</v>
      </c>
      <c r="AW27" s="29">
        <v>11.19</v>
      </c>
      <c r="AX27" s="2">
        <v>0.62999999999999901</v>
      </c>
      <c r="AY27" s="29">
        <v>7.16</v>
      </c>
      <c r="AZ27" s="29">
        <v>8.09</v>
      </c>
      <c r="BA27" s="31">
        <v>2.5600000000000005</v>
      </c>
      <c r="BB27" s="31">
        <v>1.9399999999999995</v>
      </c>
      <c r="BC27" s="2">
        <v>-0.62000000000000099</v>
      </c>
      <c r="BD27" s="29">
        <v>16</v>
      </c>
      <c r="BE27" s="29">
        <v>13</v>
      </c>
      <c r="BF27" s="29">
        <v>3</v>
      </c>
      <c r="BG27" s="29">
        <v>2</v>
      </c>
      <c r="BH27" s="29">
        <v>9</v>
      </c>
      <c r="BI27" s="29">
        <v>5</v>
      </c>
      <c r="BJ27" s="29">
        <v>0</v>
      </c>
      <c r="BK27" s="29">
        <v>1</v>
      </c>
      <c r="BL27" s="2">
        <v>1</v>
      </c>
      <c r="BM27" s="29">
        <v>0</v>
      </c>
      <c r="BN27" s="29">
        <v>0</v>
      </c>
      <c r="BO27" s="29">
        <v>0</v>
      </c>
      <c r="BP27" s="29">
        <v>0</v>
      </c>
      <c r="BQ27" s="29">
        <v>1</v>
      </c>
      <c r="BR27" s="29">
        <v>2</v>
      </c>
      <c r="BS27" s="29">
        <v>3</v>
      </c>
      <c r="BT27" s="29">
        <v>2</v>
      </c>
      <c r="BU27" s="29">
        <v>0</v>
      </c>
      <c r="BV27" s="29">
        <v>1</v>
      </c>
      <c r="BW27" s="29">
        <v>2</v>
      </c>
      <c r="BX27" s="29">
        <v>2</v>
      </c>
      <c r="BY27" s="29">
        <v>2</v>
      </c>
      <c r="BZ27" s="29">
        <v>2</v>
      </c>
      <c r="CA27" s="29">
        <v>0</v>
      </c>
      <c r="CB27" s="29">
        <v>0</v>
      </c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29">
        <v>11</v>
      </c>
      <c r="DH27" s="29">
        <v>8</v>
      </c>
      <c r="DI27" s="29">
        <v>3</v>
      </c>
      <c r="DJ27" s="29">
        <v>5</v>
      </c>
      <c r="DK27" s="29">
        <v>1</v>
      </c>
      <c r="DL27" s="29">
        <v>2</v>
      </c>
      <c r="DM27" s="29">
        <v>1</v>
      </c>
      <c r="DN27" s="29">
        <v>1</v>
      </c>
      <c r="DO27" s="29">
        <v>0</v>
      </c>
      <c r="DP27" s="29">
        <v>0</v>
      </c>
      <c r="DQ27" s="29">
        <v>0</v>
      </c>
      <c r="DR27" s="29">
        <v>24</v>
      </c>
      <c r="DS27" s="29">
        <v>24.5</v>
      </c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</row>
    <row r="28" spans="1:187" ht="16" customHeight="1" x14ac:dyDescent="0.2">
      <c r="A28" s="2">
        <v>56</v>
      </c>
      <c r="B28" s="2">
        <v>2</v>
      </c>
      <c r="C28" s="2">
        <v>2</v>
      </c>
      <c r="D28" s="2">
        <v>26</v>
      </c>
      <c r="E28" s="2">
        <v>26</v>
      </c>
      <c r="F28" s="2">
        <v>3</v>
      </c>
      <c r="G28" s="2">
        <v>3</v>
      </c>
      <c r="H28" s="2">
        <v>13</v>
      </c>
      <c r="I28" s="2">
        <v>11</v>
      </c>
      <c r="J28" s="2">
        <v>-2</v>
      </c>
      <c r="K28" s="2">
        <v>29</v>
      </c>
      <c r="L28" s="2">
        <v>25</v>
      </c>
      <c r="M28" s="2">
        <v>56</v>
      </c>
      <c r="N28" s="2">
        <v>55</v>
      </c>
      <c r="O28" s="2">
        <v>-1</v>
      </c>
      <c r="P28" s="2">
        <v>1</v>
      </c>
      <c r="Q28" s="2">
        <v>1</v>
      </c>
      <c r="R28" s="2">
        <v>13</v>
      </c>
      <c r="S28" s="2">
        <v>14</v>
      </c>
      <c r="T28" s="2">
        <v>1</v>
      </c>
      <c r="U28" s="2">
        <v>39</v>
      </c>
      <c r="V28" s="2">
        <v>-3</v>
      </c>
      <c r="W28" s="5">
        <f t="shared" si="2"/>
        <v>39</v>
      </c>
      <c r="X28" s="5">
        <f t="shared" si="3"/>
        <v>-7.6923076923076925</v>
      </c>
      <c r="Y28" s="2">
        <v>3</v>
      </c>
      <c r="Z28" s="2">
        <v>3</v>
      </c>
      <c r="AA28" s="2"/>
      <c r="AB28" s="2">
        <v>39</v>
      </c>
      <c r="AC28" s="2">
        <v>45</v>
      </c>
      <c r="AD28" s="2">
        <v>17</v>
      </c>
      <c r="AE28" s="2">
        <v>20</v>
      </c>
      <c r="AF28" s="2">
        <v>18</v>
      </c>
      <c r="AG28" s="2">
        <v>19</v>
      </c>
      <c r="AH28" s="2">
        <v>4</v>
      </c>
      <c r="AI28" s="2">
        <v>6</v>
      </c>
      <c r="AJ28" s="2">
        <v>21</v>
      </c>
      <c r="AK28" s="2">
        <v>26</v>
      </c>
      <c r="AL28" s="2">
        <v>34</v>
      </c>
      <c r="AM28" s="2">
        <v>32</v>
      </c>
      <c r="AN28" s="2">
        <v>17</v>
      </c>
      <c r="AO28" s="2">
        <v>16</v>
      </c>
      <c r="AP28" s="2">
        <v>20</v>
      </c>
      <c r="AQ28" s="2">
        <v>20</v>
      </c>
      <c r="AR28" s="2">
        <v>20</v>
      </c>
      <c r="AS28" s="2">
        <v>17</v>
      </c>
      <c r="AT28" s="2">
        <v>11.62</v>
      </c>
      <c r="AU28" s="3"/>
      <c r="AV28" s="2">
        <v>13.43</v>
      </c>
      <c r="AW28" s="3"/>
      <c r="AX28" s="2"/>
      <c r="AY28" s="2">
        <v>9.67</v>
      </c>
      <c r="AZ28" s="3"/>
      <c r="BA28">
        <v>1.8100000000000005</v>
      </c>
      <c r="BB28" s="1"/>
      <c r="BC28" s="2"/>
      <c r="BD28" s="2">
        <v>48</v>
      </c>
      <c r="BE28" s="2">
        <v>31</v>
      </c>
      <c r="BF28" s="2">
        <v>7</v>
      </c>
      <c r="BG28" s="2">
        <v>2</v>
      </c>
      <c r="BH28" s="2">
        <v>5</v>
      </c>
      <c r="BI28" s="2">
        <v>3</v>
      </c>
      <c r="BJ28" s="2">
        <v>6</v>
      </c>
      <c r="BK28" s="2">
        <v>6</v>
      </c>
      <c r="BL28" s="2">
        <v>0</v>
      </c>
      <c r="BM28" s="2">
        <v>14</v>
      </c>
      <c r="BN28" s="2">
        <v>12</v>
      </c>
      <c r="BO28" s="2">
        <v>0</v>
      </c>
      <c r="BP28" s="2">
        <v>0</v>
      </c>
      <c r="BQ28" s="2">
        <v>4</v>
      </c>
      <c r="BR28" s="2">
        <v>1</v>
      </c>
      <c r="BS28" s="2">
        <v>11</v>
      </c>
      <c r="BT28" s="2">
        <v>4</v>
      </c>
      <c r="BU28" s="2">
        <v>1</v>
      </c>
      <c r="BV28" s="2">
        <v>3</v>
      </c>
      <c r="BW28" s="2">
        <v>4</v>
      </c>
      <c r="BX28" s="2">
        <v>0</v>
      </c>
      <c r="BY28" s="2">
        <v>0</v>
      </c>
      <c r="BZ28" s="2">
        <v>0</v>
      </c>
      <c r="CA28" s="2">
        <v>4</v>
      </c>
      <c r="CB28" s="2">
        <v>0</v>
      </c>
      <c r="CC28" s="2">
        <v>20</v>
      </c>
      <c r="CD28" s="2">
        <v>17</v>
      </c>
      <c r="CE28" s="2">
        <v>-3</v>
      </c>
      <c r="CF28" s="2">
        <v>64</v>
      </c>
      <c r="CG28" s="2">
        <v>51</v>
      </c>
      <c r="CH28" s="2">
        <v>11</v>
      </c>
      <c r="CI28" s="2">
        <v>12</v>
      </c>
      <c r="CJ28" s="2">
        <v>1470</v>
      </c>
      <c r="CK28" s="2">
        <v>1500</v>
      </c>
      <c r="CL28" s="2">
        <v>91.875</v>
      </c>
      <c r="CM28" s="2">
        <v>93.75</v>
      </c>
      <c r="CN28" s="2">
        <v>1.875</v>
      </c>
      <c r="CO28" s="2">
        <v>98.38</v>
      </c>
      <c r="CP28" s="3"/>
      <c r="CQ28" s="2">
        <v>120</v>
      </c>
      <c r="CR28" s="3"/>
      <c r="CS28" s="3"/>
      <c r="CT28" s="10"/>
      <c r="CU28" s="5">
        <v>1361.96</v>
      </c>
      <c r="CV28" s="10"/>
      <c r="CW28" s="5">
        <v>1151.1500000000001</v>
      </c>
      <c r="CX28" s="5"/>
      <c r="CY28" s="10"/>
      <c r="CZ28" s="5">
        <v>1159.1500000000001</v>
      </c>
      <c r="DA28" s="10"/>
      <c r="DB28" s="5">
        <v>2</v>
      </c>
      <c r="DC28" s="14"/>
      <c r="DD28" s="11">
        <v>1153.5925925925926</v>
      </c>
      <c r="DE28" s="16"/>
      <c r="DF28" s="16"/>
      <c r="DG28" s="2">
        <v>9</v>
      </c>
      <c r="DH28" s="2">
        <v>10</v>
      </c>
      <c r="DI28" s="2">
        <v>7</v>
      </c>
      <c r="DJ28" s="2">
        <v>3</v>
      </c>
      <c r="DK28" s="2">
        <v>0</v>
      </c>
      <c r="DL28" s="2">
        <v>3</v>
      </c>
      <c r="DM28" s="2">
        <v>0</v>
      </c>
      <c r="DN28" s="2">
        <v>0</v>
      </c>
      <c r="DO28" s="2">
        <v>0</v>
      </c>
      <c r="DP28" s="2">
        <v>0</v>
      </c>
      <c r="DQ28" s="2"/>
      <c r="DR28" s="3"/>
      <c r="DS28" s="1"/>
    </row>
    <row r="29" spans="1:187" ht="16" customHeight="1" x14ac:dyDescent="0.2">
      <c r="A29" s="29">
        <v>7</v>
      </c>
      <c r="B29" s="29">
        <v>2</v>
      </c>
      <c r="C29" s="29">
        <v>3</v>
      </c>
      <c r="D29" s="29">
        <v>26</v>
      </c>
      <c r="E29" s="29">
        <v>28</v>
      </c>
      <c r="F29" s="29">
        <v>4</v>
      </c>
      <c r="G29" s="29">
        <v>5</v>
      </c>
      <c r="H29" s="29">
        <v>8</v>
      </c>
      <c r="I29" s="29">
        <v>14</v>
      </c>
      <c r="J29" s="2">
        <v>6</v>
      </c>
      <c r="K29" s="30"/>
      <c r="L29" s="30"/>
      <c r="M29" s="29">
        <v>77</v>
      </c>
      <c r="N29" s="29">
        <v>76</v>
      </c>
      <c r="O29" s="2">
        <v>-1</v>
      </c>
      <c r="P29" s="29">
        <v>20</v>
      </c>
      <c r="Q29" s="2">
        <v>4</v>
      </c>
      <c r="R29" s="29">
        <v>16</v>
      </c>
      <c r="S29" s="29">
        <v>16</v>
      </c>
      <c r="T29" s="2">
        <v>0</v>
      </c>
      <c r="U29" s="29">
        <v>29</v>
      </c>
      <c r="V29" s="2">
        <v>-2</v>
      </c>
      <c r="W29" s="5">
        <f t="shared" si="2"/>
        <v>29</v>
      </c>
      <c r="X29" s="5">
        <f t="shared" si="3"/>
        <v>-6.8965517241379306</v>
      </c>
      <c r="Y29" s="29">
        <v>12</v>
      </c>
      <c r="Z29" s="29">
        <v>9</v>
      </c>
      <c r="AA29" s="29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29">
        <v>23.5</v>
      </c>
      <c r="AU29" s="29">
        <v>16.899999999999999</v>
      </c>
      <c r="AV29" s="29">
        <v>40.909999999999997</v>
      </c>
      <c r="AW29" s="29">
        <v>21.3</v>
      </c>
      <c r="AX29" s="2">
        <v>-19.609999999999996</v>
      </c>
      <c r="AY29" s="29">
        <v>13.16</v>
      </c>
      <c r="AZ29" s="29">
        <v>10.94</v>
      </c>
      <c r="BA29" s="31">
        <v>17.409999999999997</v>
      </c>
      <c r="BB29" s="31">
        <v>4.4000000000000021</v>
      </c>
      <c r="BC29" s="2">
        <v>-13.009999999999994</v>
      </c>
      <c r="BD29" s="29">
        <v>44</v>
      </c>
      <c r="BE29" s="29">
        <v>49</v>
      </c>
      <c r="BF29" s="29">
        <v>21</v>
      </c>
      <c r="BG29" s="29">
        <v>21</v>
      </c>
      <c r="BH29" s="29">
        <v>5</v>
      </c>
      <c r="BI29" s="29">
        <v>6</v>
      </c>
      <c r="BJ29" s="29">
        <v>4</v>
      </c>
      <c r="BK29" s="29">
        <v>5</v>
      </c>
      <c r="BL29" s="2">
        <v>1</v>
      </c>
      <c r="BM29" s="29">
        <v>3</v>
      </c>
      <c r="BN29" s="29">
        <v>2</v>
      </c>
      <c r="BO29" s="29">
        <v>2</v>
      </c>
      <c r="BP29" s="29">
        <v>4</v>
      </c>
      <c r="BQ29" s="29">
        <v>3</v>
      </c>
      <c r="BR29" s="29">
        <v>3</v>
      </c>
      <c r="BS29" s="29">
        <v>3</v>
      </c>
      <c r="BT29" s="29">
        <v>3</v>
      </c>
      <c r="BU29" s="29">
        <v>3</v>
      </c>
      <c r="BV29" s="29">
        <v>5</v>
      </c>
      <c r="BW29" s="29">
        <v>6</v>
      </c>
      <c r="BX29" s="29">
        <v>6</v>
      </c>
      <c r="BY29" s="29">
        <v>2</v>
      </c>
      <c r="BZ29" s="29">
        <v>3</v>
      </c>
      <c r="CA29" s="29">
        <v>2</v>
      </c>
      <c r="CB29" s="29">
        <v>3</v>
      </c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29">
        <v>15</v>
      </c>
      <c r="DH29" s="29">
        <v>16</v>
      </c>
      <c r="DI29" s="29">
        <v>1</v>
      </c>
      <c r="DJ29" s="29">
        <v>0</v>
      </c>
      <c r="DK29" s="29">
        <v>0</v>
      </c>
      <c r="DL29" s="29">
        <v>0</v>
      </c>
      <c r="DM29" s="29">
        <v>0</v>
      </c>
      <c r="DN29" s="29">
        <v>0</v>
      </c>
      <c r="DO29" s="29">
        <v>0</v>
      </c>
      <c r="DP29" s="29">
        <v>0</v>
      </c>
      <c r="DQ29" s="29">
        <v>0</v>
      </c>
      <c r="DR29" s="29">
        <v>31</v>
      </c>
      <c r="DS29" s="29">
        <v>32</v>
      </c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</row>
    <row r="30" spans="1:187" ht="16" customHeight="1" x14ac:dyDescent="0.2">
      <c r="A30" s="2">
        <v>48</v>
      </c>
      <c r="B30" s="2">
        <v>3</v>
      </c>
      <c r="C30" s="2">
        <v>3</v>
      </c>
      <c r="D30" s="2">
        <v>25</v>
      </c>
      <c r="E30" s="2">
        <v>27</v>
      </c>
      <c r="F30" s="2">
        <v>5</v>
      </c>
      <c r="G30" s="2">
        <v>5</v>
      </c>
      <c r="H30" s="2">
        <v>9</v>
      </c>
      <c r="I30" s="2">
        <v>8</v>
      </c>
      <c r="J30" s="2">
        <v>-1</v>
      </c>
      <c r="K30" s="2">
        <v>8</v>
      </c>
      <c r="L30" s="2">
        <v>17</v>
      </c>
      <c r="M30" s="2">
        <v>46</v>
      </c>
      <c r="N30" s="2">
        <v>48</v>
      </c>
      <c r="O30" s="2">
        <v>2</v>
      </c>
      <c r="P30" s="2">
        <v>8</v>
      </c>
      <c r="Q30" s="2">
        <v>1</v>
      </c>
      <c r="R30" s="2">
        <v>4</v>
      </c>
      <c r="S30" s="2">
        <v>7</v>
      </c>
      <c r="T30" s="2">
        <v>3</v>
      </c>
      <c r="U30" s="2">
        <v>34</v>
      </c>
      <c r="V30" s="2">
        <v>-2</v>
      </c>
      <c r="W30" s="5">
        <f t="shared" si="2"/>
        <v>34</v>
      </c>
      <c r="X30" s="5">
        <f t="shared" si="3"/>
        <v>-5.8823529411764701</v>
      </c>
      <c r="Y30" s="2">
        <v>0</v>
      </c>
      <c r="Z30" s="2">
        <v>0</v>
      </c>
      <c r="AA30" s="2"/>
      <c r="AB30" s="2">
        <v>29</v>
      </c>
      <c r="AC30" s="2">
        <v>33</v>
      </c>
      <c r="AD30" s="2">
        <v>16</v>
      </c>
      <c r="AE30" s="2">
        <v>18</v>
      </c>
      <c r="AF30" s="2">
        <v>10</v>
      </c>
      <c r="AG30" s="2">
        <v>12</v>
      </c>
      <c r="AH30" s="2">
        <v>3</v>
      </c>
      <c r="AI30" s="2">
        <v>3</v>
      </c>
      <c r="AJ30" s="2">
        <v>31</v>
      </c>
      <c r="AK30" s="2">
        <v>28</v>
      </c>
      <c r="AL30" s="2">
        <v>34</v>
      </c>
      <c r="AM30" s="2">
        <v>31</v>
      </c>
      <c r="AN30" s="2">
        <v>18</v>
      </c>
      <c r="AO30" s="2">
        <v>18</v>
      </c>
      <c r="AP30" s="2">
        <v>18</v>
      </c>
      <c r="AQ30" s="2">
        <v>18</v>
      </c>
      <c r="AR30" s="2">
        <v>17</v>
      </c>
      <c r="AS30" s="2">
        <v>15</v>
      </c>
      <c r="AT30" s="2">
        <v>12.49</v>
      </c>
      <c r="AU30" s="2">
        <v>11.9</v>
      </c>
      <c r="AV30" s="2">
        <v>13.1</v>
      </c>
      <c r="AW30" s="2">
        <v>12.2</v>
      </c>
      <c r="AX30" s="2">
        <v>-0.90000000000000036</v>
      </c>
      <c r="AY30" s="2">
        <v>10.220000000000001</v>
      </c>
      <c r="AZ30" s="2">
        <v>10.3</v>
      </c>
      <c r="BA30">
        <v>0.60999999999999943</v>
      </c>
      <c r="BB30">
        <v>0.29999999999999893</v>
      </c>
      <c r="BC30" s="2">
        <v>-0.3100000000000005</v>
      </c>
      <c r="BD30" s="2">
        <v>28</v>
      </c>
      <c r="BE30" s="2">
        <v>20</v>
      </c>
      <c r="BF30" s="2">
        <v>10</v>
      </c>
      <c r="BG30" s="2">
        <v>8</v>
      </c>
      <c r="BH30" s="2">
        <v>2</v>
      </c>
      <c r="BI30" s="2">
        <v>0</v>
      </c>
      <c r="BJ30" s="2">
        <v>5</v>
      </c>
      <c r="BK30" s="2">
        <v>5</v>
      </c>
      <c r="BL30" s="2">
        <v>0</v>
      </c>
      <c r="BM30" s="2">
        <v>2</v>
      </c>
      <c r="BN30" s="2">
        <v>1</v>
      </c>
      <c r="BO30" s="2">
        <v>0</v>
      </c>
      <c r="BP30" s="2">
        <v>1</v>
      </c>
      <c r="BQ30" s="2">
        <v>3</v>
      </c>
      <c r="BR30" s="2">
        <v>4</v>
      </c>
      <c r="BS30" s="2">
        <v>0</v>
      </c>
      <c r="BT30" s="2">
        <v>1</v>
      </c>
      <c r="BU30" s="2">
        <v>6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21</v>
      </c>
      <c r="CD30" s="2">
        <v>18</v>
      </c>
      <c r="CE30" s="2">
        <v>-3</v>
      </c>
      <c r="CF30" s="2">
        <v>61</v>
      </c>
      <c r="CG30" s="2">
        <v>54</v>
      </c>
      <c r="CH30" s="2">
        <v>8</v>
      </c>
      <c r="CI30" s="2">
        <v>10</v>
      </c>
      <c r="CJ30" s="2">
        <v>1300</v>
      </c>
      <c r="CK30" s="2">
        <v>1420</v>
      </c>
      <c r="CL30" s="2">
        <v>81.25</v>
      </c>
      <c r="CM30" s="2">
        <v>88.75</v>
      </c>
      <c r="CN30" s="2">
        <v>7.5</v>
      </c>
      <c r="CO30" s="2">
        <v>162.6</v>
      </c>
      <c r="CP30" s="2">
        <v>117.4</v>
      </c>
      <c r="CQ30" s="2">
        <v>178.1</v>
      </c>
      <c r="CR30" s="2">
        <v>112.1</v>
      </c>
      <c r="CS30" s="2">
        <v>-66</v>
      </c>
      <c r="CT30" s="5">
        <v>2008.76</v>
      </c>
      <c r="CU30" s="5">
        <v>1537.48</v>
      </c>
      <c r="CV30" s="5">
        <v>1462.77</v>
      </c>
      <c r="CW30" s="5">
        <v>896.17</v>
      </c>
      <c r="CX30" s="5">
        <v>-566.6</v>
      </c>
      <c r="CY30" s="5">
        <v>1667.33</v>
      </c>
      <c r="CZ30" s="5">
        <v>1216.31</v>
      </c>
      <c r="DA30" s="2">
        <v>1</v>
      </c>
      <c r="DB30" s="2">
        <v>1</v>
      </c>
      <c r="DC30" s="11">
        <v>1604.3181818181818</v>
      </c>
      <c r="DD30" s="11">
        <v>1571.0833333333333</v>
      </c>
      <c r="DE30" s="2">
        <v>455.04</v>
      </c>
      <c r="DF30" s="2">
        <v>467.78</v>
      </c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1"/>
    </row>
    <row r="31" spans="1:187" s="40" customFormat="1" ht="16" customHeight="1" x14ac:dyDescent="0.2">
      <c r="A31" s="2">
        <v>58</v>
      </c>
      <c r="B31" s="2">
        <v>2</v>
      </c>
      <c r="C31" s="2">
        <v>2</v>
      </c>
      <c r="D31" s="2">
        <v>27</v>
      </c>
      <c r="E31" s="2">
        <v>29</v>
      </c>
      <c r="F31" s="2">
        <v>4</v>
      </c>
      <c r="G31" s="2">
        <v>5</v>
      </c>
      <c r="H31" s="2">
        <v>7</v>
      </c>
      <c r="I31" s="2">
        <v>4</v>
      </c>
      <c r="J31" s="2">
        <v>-3</v>
      </c>
      <c r="K31" s="2">
        <v>11</v>
      </c>
      <c r="L31" s="2">
        <v>9</v>
      </c>
      <c r="M31" s="2">
        <v>37</v>
      </c>
      <c r="N31" s="2">
        <v>27</v>
      </c>
      <c r="O31" s="2">
        <v>-10</v>
      </c>
      <c r="P31" s="2">
        <v>11</v>
      </c>
      <c r="Q31" s="2">
        <v>-6</v>
      </c>
      <c r="R31" s="2">
        <v>3</v>
      </c>
      <c r="S31" s="2">
        <v>2</v>
      </c>
      <c r="T31" s="2">
        <v>-1</v>
      </c>
      <c r="U31" s="2">
        <v>19</v>
      </c>
      <c r="V31" s="2">
        <v>-2</v>
      </c>
      <c r="W31" s="5"/>
      <c r="X31" s="5"/>
      <c r="Y31" s="2">
        <v>4</v>
      </c>
      <c r="Z31" s="2">
        <v>3</v>
      </c>
      <c r="AA31" s="2"/>
      <c r="AB31" s="2">
        <v>15</v>
      </c>
      <c r="AC31" s="2">
        <v>6</v>
      </c>
      <c r="AD31" s="2">
        <v>6</v>
      </c>
      <c r="AE31" s="2">
        <v>4</v>
      </c>
      <c r="AF31" s="2">
        <v>9</v>
      </c>
      <c r="AG31" s="2">
        <v>2</v>
      </c>
      <c r="AH31" s="2">
        <v>0</v>
      </c>
      <c r="AI31" s="2">
        <v>0</v>
      </c>
      <c r="AJ31" s="2">
        <v>33</v>
      </c>
      <c r="AK31" s="2">
        <v>34</v>
      </c>
      <c r="AL31" s="2">
        <v>40</v>
      </c>
      <c r="AM31" s="2">
        <v>40</v>
      </c>
      <c r="AN31" s="2">
        <v>16</v>
      </c>
      <c r="AO31" s="2">
        <v>20</v>
      </c>
      <c r="AP31" s="2">
        <v>20</v>
      </c>
      <c r="AQ31" s="2">
        <v>20</v>
      </c>
      <c r="AR31" s="2">
        <v>20</v>
      </c>
      <c r="AS31" s="2">
        <v>20</v>
      </c>
      <c r="AT31" s="2">
        <v>9.77</v>
      </c>
      <c r="AU31" s="2">
        <v>8.31</v>
      </c>
      <c r="AV31" s="2">
        <v>9.85</v>
      </c>
      <c r="AW31" s="2">
        <v>8.6300000000000008</v>
      </c>
      <c r="AX31" s="2">
        <v>-1.2199999999999989</v>
      </c>
      <c r="AY31" s="2">
        <v>7.61</v>
      </c>
      <c r="AZ31" s="2">
        <v>6.86</v>
      </c>
      <c r="BA31">
        <v>8.0000000000000071E-2</v>
      </c>
      <c r="BB31">
        <v>0.32000000000000028</v>
      </c>
      <c r="BC31" s="2">
        <v>0.24000000000000021</v>
      </c>
      <c r="BD31" s="2">
        <v>12</v>
      </c>
      <c r="BE31" s="2">
        <v>10</v>
      </c>
      <c r="BF31" s="2">
        <v>0</v>
      </c>
      <c r="BG31" s="2">
        <v>1</v>
      </c>
      <c r="BH31" s="2">
        <v>0</v>
      </c>
      <c r="BI31" s="2">
        <v>0</v>
      </c>
      <c r="BJ31" s="2">
        <v>7</v>
      </c>
      <c r="BK31" s="2">
        <v>5</v>
      </c>
      <c r="BL31" s="2">
        <v>-2</v>
      </c>
      <c r="BM31" s="2">
        <v>1</v>
      </c>
      <c r="BN31" s="2">
        <v>2</v>
      </c>
      <c r="BO31" s="2">
        <v>0</v>
      </c>
      <c r="BP31" s="2">
        <v>0</v>
      </c>
      <c r="BQ31" s="2">
        <v>2</v>
      </c>
      <c r="BR31" s="2">
        <v>1</v>
      </c>
      <c r="BS31" s="2">
        <v>0</v>
      </c>
      <c r="BT31" s="2">
        <v>0</v>
      </c>
      <c r="BU31" s="2">
        <v>2</v>
      </c>
      <c r="BV31" s="2">
        <v>1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18</v>
      </c>
      <c r="CD31" s="2">
        <v>20</v>
      </c>
      <c r="CE31" s="2">
        <v>2</v>
      </c>
      <c r="CF31" s="2">
        <v>41</v>
      </c>
      <c r="CG31" s="2">
        <v>47</v>
      </c>
      <c r="CH31" s="2">
        <v>7</v>
      </c>
      <c r="CI31" s="2">
        <v>6</v>
      </c>
      <c r="CJ31" s="2">
        <v>1140</v>
      </c>
      <c r="CK31" s="2">
        <v>1610</v>
      </c>
      <c r="CL31" s="2">
        <v>71.25</v>
      </c>
      <c r="CM31" s="2">
        <v>100.625</v>
      </c>
      <c r="CN31" s="2">
        <v>29.375</v>
      </c>
      <c r="CO31" s="3"/>
      <c r="CP31" s="2">
        <v>109.6</v>
      </c>
      <c r="CQ31" s="3"/>
      <c r="CR31" s="2">
        <v>101.07</v>
      </c>
      <c r="CS31" s="2"/>
      <c r="CT31" s="10"/>
      <c r="CU31" s="5">
        <v>931.04</v>
      </c>
      <c r="CV31" s="10"/>
      <c r="CW31" s="5">
        <v>829.92</v>
      </c>
      <c r="CX31" s="5"/>
      <c r="CY31" s="10"/>
      <c r="CZ31" s="5">
        <v>821.57</v>
      </c>
      <c r="DA31" s="10"/>
      <c r="DB31" s="5">
        <v>0</v>
      </c>
      <c r="DC31" s="14"/>
      <c r="DD31" s="11">
        <v>1023.28</v>
      </c>
      <c r="DE31" s="16"/>
      <c r="DF31" s="2">
        <v>444.34</v>
      </c>
      <c r="DG31" s="2">
        <v>13</v>
      </c>
      <c r="DH31" s="2">
        <v>15</v>
      </c>
      <c r="DI31" s="2">
        <v>2</v>
      </c>
      <c r="DJ31" s="2">
        <v>1</v>
      </c>
      <c r="DK31" s="2">
        <v>1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/>
      <c r="DR31" s="3"/>
      <c r="DS31" s="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</row>
    <row r="32" spans="1:187" ht="16" customHeight="1" x14ac:dyDescent="0.2">
      <c r="A32" s="2">
        <v>1</v>
      </c>
      <c r="B32" s="2">
        <v>2</v>
      </c>
      <c r="C32" s="2">
        <v>2</v>
      </c>
      <c r="D32" s="2">
        <v>26</v>
      </c>
      <c r="E32" s="2">
        <v>28</v>
      </c>
      <c r="F32" s="2">
        <v>5</v>
      </c>
      <c r="G32" s="2">
        <v>4</v>
      </c>
      <c r="H32" s="2">
        <v>4</v>
      </c>
      <c r="I32" s="2">
        <v>0</v>
      </c>
      <c r="J32" s="2">
        <v>-4</v>
      </c>
      <c r="K32" s="1"/>
      <c r="L32" s="1"/>
      <c r="M32" s="2">
        <v>51</v>
      </c>
      <c r="N32" s="2">
        <v>55</v>
      </c>
      <c r="O32" s="2">
        <v>4</v>
      </c>
      <c r="P32" s="2">
        <v>11</v>
      </c>
      <c r="Q32" s="2">
        <v>-1</v>
      </c>
      <c r="R32" s="2">
        <v>4</v>
      </c>
      <c r="S32" s="2">
        <v>3</v>
      </c>
      <c r="T32" s="2">
        <v>-1</v>
      </c>
      <c r="U32" s="2">
        <v>36</v>
      </c>
      <c r="V32" s="2">
        <v>-1</v>
      </c>
      <c r="W32" s="5">
        <f>U32</f>
        <v>36</v>
      </c>
      <c r="X32" s="5">
        <f>(V32/U32)*100</f>
        <v>-2.7777777777777777</v>
      </c>
      <c r="Y32" s="2">
        <v>0</v>
      </c>
      <c r="Z32" s="2">
        <v>7</v>
      </c>
      <c r="AA32" s="2"/>
      <c r="AB32" s="4"/>
      <c r="AC32" s="1"/>
      <c r="AD32" s="4"/>
      <c r="AE32" s="1"/>
      <c r="AF32" s="4"/>
      <c r="AG32" s="1"/>
      <c r="AH32" s="4"/>
      <c r="AI32" s="1"/>
      <c r="AJ32" s="4"/>
      <c r="AK32" s="1"/>
      <c r="AL32" s="4"/>
      <c r="AM32" s="1"/>
      <c r="AN32" s="4"/>
      <c r="AO32" s="1"/>
      <c r="AP32" s="4"/>
      <c r="AQ32" s="1"/>
      <c r="AR32" s="1"/>
      <c r="AS32" s="1"/>
      <c r="AT32" s="2">
        <v>8.41</v>
      </c>
      <c r="AU32" s="2">
        <v>7.75</v>
      </c>
      <c r="AV32" s="2">
        <v>9.69</v>
      </c>
      <c r="AW32" s="2">
        <v>8.32</v>
      </c>
      <c r="AX32" s="2">
        <v>-1.3699999999999992</v>
      </c>
      <c r="AY32" s="2">
        <v>6.62</v>
      </c>
      <c r="AZ32" s="2">
        <v>5.92</v>
      </c>
      <c r="BA32">
        <v>1.2799999999999994</v>
      </c>
      <c r="BB32">
        <v>0.57000000000000028</v>
      </c>
      <c r="BC32" s="2">
        <v>-0.70999999999999908</v>
      </c>
      <c r="BD32" s="2">
        <v>8</v>
      </c>
      <c r="BE32" s="2">
        <v>7</v>
      </c>
      <c r="BF32" s="2">
        <v>1</v>
      </c>
      <c r="BG32" s="2">
        <v>2</v>
      </c>
      <c r="BH32" s="2">
        <v>0</v>
      </c>
      <c r="BI32" s="2">
        <v>0</v>
      </c>
      <c r="BJ32" s="2">
        <v>2</v>
      </c>
      <c r="BK32" s="2">
        <v>1</v>
      </c>
      <c r="BL32" s="2">
        <v>-1</v>
      </c>
      <c r="BM32" s="2">
        <v>0</v>
      </c>
      <c r="BN32" s="2">
        <v>1</v>
      </c>
      <c r="BO32" s="2">
        <v>0</v>
      </c>
      <c r="BP32" s="2">
        <v>0</v>
      </c>
      <c r="BQ32" s="2">
        <v>2</v>
      </c>
      <c r="BR32" s="2">
        <v>2</v>
      </c>
      <c r="BS32" s="2">
        <v>0</v>
      </c>
      <c r="BT32" s="2">
        <v>0</v>
      </c>
      <c r="BU32" s="2">
        <v>3</v>
      </c>
      <c r="BV32" s="2">
        <v>1</v>
      </c>
      <c r="BW32" s="2">
        <v>0</v>
      </c>
      <c r="BX32" s="2">
        <v>7</v>
      </c>
      <c r="BY32" s="2">
        <v>0</v>
      </c>
      <c r="BZ32" s="2">
        <v>4</v>
      </c>
      <c r="CA32" s="2">
        <v>0</v>
      </c>
      <c r="CB32" s="2">
        <v>3</v>
      </c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2">
        <v>16</v>
      </c>
      <c r="DH32" s="2">
        <v>16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34</v>
      </c>
      <c r="DS32" s="2">
        <v>34</v>
      </c>
    </row>
    <row r="33" spans="1:187" ht="16" customHeight="1" x14ac:dyDescent="0.2">
      <c r="A33" s="39">
        <v>18</v>
      </c>
      <c r="B33" s="39">
        <v>3</v>
      </c>
      <c r="C33" s="39">
        <v>3</v>
      </c>
      <c r="D33" s="39">
        <v>23</v>
      </c>
      <c r="E33" s="39">
        <v>11</v>
      </c>
      <c r="F33" s="39">
        <v>2</v>
      </c>
      <c r="G33" s="39">
        <v>1</v>
      </c>
      <c r="H33" s="39">
        <v>12</v>
      </c>
      <c r="I33" s="39">
        <v>12</v>
      </c>
      <c r="J33" s="39">
        <v>0</v>
      </c>
      <c r="K33" s="40"/>
      <c r="L33" s="40"/>
      <c r="M33" s="39">
        <v>81</v>
      </c>
      <c r="N33" s="39">
        <v>80</v>
      </c>
      <c r="O33" s="39">
        <v>-1</v>
      </c>
      <c r="P33" s="39">
        <v>14</v>
      </c>
      <c r="Q33" s="39">
        <v>-2</v>
      </c>
      <c r="R33" s="39">
        <v>12</v>
      </c>
      <c r="S33" s="39">
        <v>15</v>
      </c>
      <c r="T33" s="39">
        <v>3</v>
      </c>
      <c r="U33" s="39">
        <v>48</v>
      </c>
      <c r="V33" s="39">
        <v>1</v>
      </c>
      <c r="W33" s="5">
        <f>U33</f>
        <v>48</v>
      </c>
      <c r="X33" s="5">
        <f>(V33/U33)*100</f>
        <v>2.083333333333333</v>
      </c>
      <c r="Y33" s="39">
        <v>7</v>
      </c>
      <c r="Z33" s="39">
        <v>4</v>
      </c>
      <c r="AA33" s="39"/>
      <c r="AB33" s="39"/>
      <c r="AC33" s="39">
        <v>24</v>
      </c>
      <c r="AD33" s="39"/>
      <c r="AE33" s="39">
        <v>9</v>
      </c>
      <c r="AF33" s="39">
        <v>22</v>
      </c>
      <c r="AG33" s="39">
        <v>13</v>
      </c>
      <c r="AH33" s="39">
        <v>4</v>
      </c>
      <c r="AI33" s="39">
        <v>2</v>
      </c>
      <c r="AJ33" s="39">
        <v>26</v>
      </c>
      <c r="AK33" s="39">
        <v>30</v>
      </c>
      <c r="AL33" s="39">
        <v>28</v>
      </c>
      <c r="AM33" s="39">
        <v>33</v>
      </c>
      <c r="AN33" s="39">
        <v>15</v>
      </c>
      <c r="AO33" s="39">
        <v>16</v>
      </c>
      <c r="AP33" s="39">
        <v>13</v>
      </c>
      <c r="AQ33" s="39">
        <v>8</v>
      </c>
      <c r="AR33" s="39">
        <v>15</v>
      </c>
      <c r="AS33" s="39">
        <v>13</v>
      </c>
      <c r="AT33" s="39">
        <v>14.5</v>
      </c>
      <c r="AU33" s="39">
        <v>14.19</v>
      </c>
      <c r="AV33" s="39">
        <v>20.37</v>
      </c>
      <c r="AW33" s="39">
        <v>23.08</v>
      </c>
      <c r="AX33" s="39">
        <v>2.7099999999999973</v>
      </c>
      <c r="AY33" s="39">
        <v>11.44</v>
      </c>
      <c r="AZ33" s="39">
        <v>13.03</v>
      </c>
      <c r="BA33" s="40">
        <v>5.870000000000001</v>
      </c>
      <c r="BB33" s="40">
        <v>8.8899999999999988</v>
      </c>
      <c r="BC33" s="39">
        <v>3.0199999999999978</v>
      </c>
      <c r="BD33" s="39">
        <v>56</v>
      </c>
      <c r="BE33" s="39"/>
      <c r="BF33" s="39">
        <v>4</v>
      </c>
      <c r="BG33" s="39"/>
      <c r="BH33" s="39">
        <v>8</v>
      </c>
      <c r="BI33" s="39"/>
      <c r="BJ33" s="39">
        <v>11</v>
      </c>
      <c r="BK33" s="39"/>
      <c r="BL33" s="39"/>
      <c r="BM33" s="39">
        <v>9</v>
      </c>
      <c r="BN33" s="39"/>
      <c r="BO33" s="39">
        <v>9</v>
      </c>
      <c r="BP33" s="39"/>
      <c r="BQ33" s="39">
        <v>5</v>
      </c>
      <c r="BR33" s="39"/>
      <c r="BS33" s="39">
        <v>4</v>
      </c>
      <c r="BT33" s="39"/>
      <c r="BU33" s="39">
        <v>6</v>
      </c>
      <c r="BV33" s="39"/>
      <c r="BW33" s="39">
        <v>5</v>
      </c>
      <c r="BX33" s="39"/>
      <c r="BY33" s="39">
        <v>3</v>
      </c>
      <c r="BZ33" s="39"/>
      <c r="CA33" s="39">
        <v>2</v>
      </c>
      <c r="CB33" s="39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39"/>
      <c r="CP33" s="39"/>
      <c r="CQ33" s="39"/>
      <c r="CR33" s="39"/>
      <c r="CS33" s="39"/>
      <c r="CT33" s="41"/>
      <c r="CU33" s="42"/>
      <c r="CV33" s="41"/>
      <c r="CW33" s="42"/>
      <c r="CX33" s="42"/>
      <c r="CY33" s="41"/>
      <c r="CZ33" s="42"/>
      <c r="DA33" s="43"/>
      <c r="DB33" s="39"/>
      <c r="DC33" s="40"/>
      <c r="DD33" s="44"/>
      <c r="DE33" s="45"/>
      <c r="DF33" s="39"/>
      <c r="DG33" s="39">
        <v>1</v>
      </c>
      <c r="DH33" s="39">
        <v>7</v>
      </c>
      <c r="DI33" s="39">
        <v>6</v>
      </c>
      <c r="DJ33" s="39">
        <v>5</v>
      </c>
      <c r="DK33" s="39">
        <v>8</v>
      </c>
      <c r="DL33" s="39">
        <v>2</v>
      </c>
      <c r="DM33" s="39">
        <v>1</v>
      </c>
      <c r="DN33" s="39">
        <v>2</v>
      </c>
      <c r="DO33" s="39">
        <v>0</v>
      </c>
      <c r="DP33" s="39">
        <v>0</v>
      </c>
      <c r="DQ33" s="39">
        <v>0</v>
      </c>
      <c r="DR33" s="39">
        <v>5</v>
      </c>
      <c r="DS33" s="39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</row>
    <row r="34" spans="1:187" ht="16" customHeight="1" x14ac:dyDescent="0.2">
      <c r="A34" s="39">
        <v>60</v>
      </c>
      <c r="B34" s="39">
        <v>4</v>
      </c>
      <c r="C34" s="39">
        <v>4</v>
      </c>
      <c r="D34" s="39">
        <v>22</v>
      </c>
      <c r="E34" s="39">
        <v>25</v>
      </c>
      <c r="F34" s="39">
        <v>3</v>
      </c>
      <c r="G34" s="39">
        <v>3</v>
      </c>
      <c r="H34" s="39">
        <v>41</v>
      </c>
      <c r="I34" s="39">
        <v>19</v>
      </c>
      <c r="J34" s="39">
        <v>-22</v>
      </c>
      <c r="K34" s="39">
        <v>43</v>
      </c>
      <c r="L34" s="39">
        <v>45</v>
      </c>
      <c r="M34" s="39">
        <v>117</v>
      </c>
      <c r="N34" s="39">
        <v>118</v>
      </c>
      <c r="O34" s="39">
        <v>1</v>
      </c>
      <c r="P34" s="39">
        <v>37</v>
      </c>
      <c r="Q34" s="39">
        <v>-2</v>
      </c>
      <c r="R34" s="39">
        <v>29</v>
      </c>
      <c r="S34" s="39">
        <v>30</v>
      </c>
      <c r="T34" s="39">
        <v>1</v>
      </c>
      <c r="U34" s="39">
        <v>47</v>
      </c>
      <c r="V34" s="39">
        <v>1</v>
      </c>
      <c r="W34" s="5">
        <f>U34</f>
        <v>47</v>
      </c>
      <c r="X34" s="5">
        <f>(V34/U34)*100</f>
        <v>2.1276595744680851</v>
      </c>
      <c r="Y34" s="39">
        <v>4</v>
      </c>
      <c r="Z34" s="39">
        <v>5</v>
      </c>
      <c r="AA34" s="39"/>
      <c r="AB34" s="39">
        <v>55</v>
      </c>
      <c r="AC34" s="39">
        <v>60</v>
      </c>
      <c r="AD34" s="39">
        <v>26</v>
      </c>
      <c r="AE34" s="39">
        <v>25</v>
      </c>
      <c r="AF34" s="39">
        <v>26</v>
      </c>
      <c r="AG34" s="39">
        <v>29</v>
      </c>
      <c r="AH34" s="39">
        <v>3</v>
      </c>
      <c r="AI34" s="39">
        <v>6</v>
      </c>
      <c r="AJ34" s="39">
        <v>26</v>
      </c>
      <c r="AK34" s="39"/>
      <c r="AL34" s="39">
        <v>20</v>
      </c>
      <c r="AM34" s="39"/>
      <c r="AN34" s="39">
        <v>7</v>
      </c>
      <c r="AO34" s="39"/>
      <c r="AP34" s="39">
        <v>15</v>
      </c>
      <c r="AQ34" s="39"/>
      <c r="AR34" s="39">
        <v>9</v>
      </c>
      <c r="AS34" s="46"/>
      <c r="AT34" s="40"/>
      <c r="AU34" s="39"/>
      <c r="AV34" s="39"/>
      <c r="AW34" s="39"/>
      <c r="AX34" s="39"/>
      <c r="AY34" s="39"/>
      <c r="AZ34" s="39"/>
      <c r="BA34" s="40"/>
      <c r="BB34" s="40"/>
      <c r="BC34" s="39"/>
      <c r="BD34" s="39">
        <v>100</v>
      </c>
      <c r="BE34" s="39">
        <v>112</v>
      </c>
      <c r="BF34" s="39">
        <v>33</v>
      </c>
      <c r="BG34" s="39">
        <v>34</v>
      </c>
      <c r="BH34" s="39">
        <v>11</v>
      </c>
      <c r="BI34" s="39">
        <v>15</v>
      </c>
      <c r="BJ34" s="39">
        <v>19</v>
      </c>
      <c r="BK34" s="39">
        <v>15</v>
      </c>
      <c r="BL34" s="2">
        <v>-4</v>
      </c>
      <c r="BM34" s="39">
        <v>6</v>
      </c>
      <c r="BN34" s="39">
        <v>10</v>
      </c>
      <c r="BO34" s="39">
        <v>6</v>
      </c>
      <c r="BP34" s="39">
        <v>8</v>
      </c>
      <c r="BQ34" s="39">
        <v>7</v>
      </c>
      <c r="BR34" s="39">
        <v>11</v>
      </c>
      <c r="BS34" s="39">
        <v>9</v>
      </c>
      <c r="BT34" s="39">
        <v>10</v>
      </c>
      <c r="BU34" s="39">
        <v>9</v>
      </c>
      <c r="BV34" s="39">
        <v>9</v>
      </c>
      <c r="BW34" s="39">
        <v>2</v>
      </c>
      <c r="BX34" s="39"/>
      <c r="BY34" s="39">
        <v>1</v>
      </c>
      <c r="BZ34" s="39"/>
      <c r="CA34" s="39">
        <v>0</v>
      </c>
      <c r="CB34" s="39"/>
      <c r="CC34" s="39">
        <v>28</v>
      </c>
      <c r="CD34" s="39"/>
      <c r="CE34" s="39"/>
      <c r="CF34" s="39">
        <v>57</v>
      </c>
      <c r="CG34" s="39"/>
      <c r="CH34" s="39">
        <v>9</v>
      </c>
      <c r="CI34" s="39">
        <v>12</v>
      </c>
      <c r="CJ34" s="39">
        <v>290</v>
      </c>
      <c r="CK34" s="39"/>
      <c r="CL34" s="39"/>
      <c r="CM34" s="39"/>
      <c r="CN34" s="2"/>
      <c r="CO34" s="39"/>
      <c r="CP34" s="39"/>
      <c r="CQ34" s="39"/>
      <c r="CR34" s="39"/>
      <c r="CS34" s="39"/>
      <c r="CT34" s="39">
        <v>1233</v>
      </c>
      <c r="CU34" s="43"/>
      <c r="CV34" s="39">
        <v>811.82</v>
      </c>
      <c r="CW34" s="43"/>
      <c r="CX34" s="43"/>
      <c r="CY34" s="39">
        <v>875.69</v>
      </c>
      <c r="CZ34" s="43"/>
      <c r="DA34" s="39">
        <v>11</v>
      </c>
      <c r="DB34" s="43"/>
      <c r="DC34" s="44">
        <v>2042.7333333333333</v>
      </c>
      <c r="DD34" s="44"/>
      <c r="DE34" s="42">
        <v>437.16</v>
      </c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</row>
    <row r="35" spans="1:187" ht="16" customHeight="1" x14ac:dyDescent="0.2">
      <c r="A35" s="39">
        <v>6</v>
      </c>
      <c r="B35" s="39">
        <v>2</v>
      </c>
      <c r="C35" s="39">
        <v>2</v>
      </c>
      <c r="D35" s="39">
        <v>29</v>
      </c>
      <c r="E35" s="39">
        <v>30</v>
      </c>
      <c r="F35" s="39">
        <v>4</v>
      </c>
      <c r="G35" s="39">
        <v>5</v>
      </c>
      <c r="H35" s="39">
        <v>5</v>
      </c>
      <c r="I35" s="39">
        <v>2</v>
      </c>
      <c r="J35" s="39">
        <v>-3</v>
      </c>
      <c r="K35" s="40"/>
      <c r="L35" s="40"/>
      <c r="M35" s="39">
        <v>41</v>
      </c>
      <c r="N35" s="39">
        <v>51</v>
      </c>
      <c r="O35" s="39">
        <v>10</v>
      </c>
      <c r="P35" s="39">
        <v>1</v>
      </c>
      <c r="Q35" s="39">
        <v>0</v>
      </c>
      <c r="R35" s="39">
        <v>2</v>
      </c>
      <c r="S35" s="39">
        <v>9</v>
      </c>
      <c r="T35" s="39">
        <v>7</v>
      </c>
      <c r="U35" s="39">
        <v>35</v>
      </c>
      <c r="V35" s="39">
        <v>2</v>
      </c>
      <c r="W35" s="5">
        <f>U35</f>
        <v>35</v>
      </c>
      <c r="X35" s="5">
        <f>(V35/U35)*100</f>
        <v>5.7142857142857144</v>
      </c>
      <c r="Y35" s="39">
        <v>3</v>
      </c>
      <c r="Z35" s="39">
        <v>4</v>
      </c>
      <c r="AA35" s="39"/>
      <c r="AB35" s="47"/>
      <c r="AC35" s="40"/>
      <c r="AD35" s="47"/>
      <c r="AE35" s="40"/>
      <c r="AF35" s="47"/>
      <c r="AG35" s="40"/>
      <c r="AH35" s="47"/>
      <c r="AI35" s="40"/>
      <c r="AJ35" s="47"/>
      <c r="AK35" s="40"/>
      <c r="AL35" s="47"/>
      <c r="AM35" s="40"/>
      <c r="AN35" s="47"/>
      <c r="AO35" s="40"/>
      <c r="AP35" s="47"/>
      <c r="AQ35" s="40"/>
      <c r="AR35" s="40"/>
      <c r="AS35" s="40"/>
      <c r="AT35" s="39">
        <v>7.68</v>
      </c>
      <c r="AU35" s="39">
        <v>8.31</v>
      </c>
      <c r="AV35" s="39">
        <v>7.5</v>
      </c>
      <c r="AW35" s="39">
        <v>8.41</v>
      </c>
      <c r="AX35" s="39">
        <v>0.91000000000000014</v>
      </c>
      <c r="AY35" s="39">
        <v>5.53</v>
      </c>
      <c r="AZ35" s="39">
        <v>6.41</v>
      </c>
      <c r="BA35" s="40">
        <v>-0.17999999999999972</v>
      </c>
      <c r="BB35" s="40">
        <v>9.9999999999999645E-2</v>
      </c>
      <c r="BC35" s="39">
        <v>0.27999999999999936</v>
      </c>
      <c r="BD35" s="39">
        <v>10</v>
      </c>
      <c r="BE35" s="39">
        <v>9</v>
      </c>
      <c r="BF35" s="39">
        <v>2</v>
      </c>
      <c r="BG35" s="39">
        <v>0</v>
      </c>
      <c r="BH35" s="39">
        <v>3</v>
      </c>
      <c r="BI35" s="39">
        <v>1</v>
      </c>
      <c r="BJ35" s="39">
        <v>1</v>
      </c>
      <c r="BK35" s="39">
        <v>1</v>
      </c>
      <c r="BL35" s="39">
        <v>0</v>
      </c>
      <c r="BM35" s="39">
        <v>4</v>
      </c>
      <c r="BN35" s="39">
        <v>4</v>
      </c>
      <c r="BO35" s="39">
        <v>0</v>
      </c>
      <c r="BP35" s="39">
        <v>0</v>
      </c>
      <c r="BQ35" s="39">
        <v>0</v>
      </c>
      <c r="BR35" s="39">
        <v>1</v>
      </c>
      <c r="BS35" s="39">
        <v>0</v>
      </c>
      <c r="BT35" s="39">
        <v>0</v>
      </c>
      <c r="BU35" s="39">
        <v>0</v>
      </c>
      <c r="BV35" s="39">
        <v>2</v>
      </c>
      <c r="BW35" s="39">
        <v>0</v>
      </c>
      <c r="BX35" s="39">
        <v>2</v>
      </c>
      <c r="BY35" s="39">
        <v>0</v>
      </c>
      <c r="BZ35" s="39">
        <v>2</v>
      </c>
      <c r="CA35" s="39">
        <v>0</v>
      </c>
      <c r="CB35" s="39">
        <v>0</v>
      </c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39">
        <v>12</v>
      </c>
      <c r="DH35" s="39">
        <v>14</v>
      </c>
      <c r="DI35" s="39">
        <v>0</v>
      </c>
      <c r="DJ35" s="39">
        <v>1</v>
      </c>
      <c r="DK35" s="39">
        <v>2</v>
      </c>
      <c r="DL35" s="39">
        <v>1</v>
      </c>
      <c r="DM35" s="39">
        <v>2</v>
      </c>
      <c r="DN35" s="39">
        <v>0</v>
      </c>
      <c r="DO35" s="39">
        <v>0</v>
      </c>
      <c r="DP35" s="39">
        <v>0</v>
      </c>
      <c r="DQ35" s="39">
        <v>0</v>
      </c>
      <c r="DR35" s="39">
        <v>35</v>
      </c>
      <c r="DS35" s="39">
        <v>34</v>
      </c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</row>
    <row r="36" spans="1:187" ht="16" customHeight="1" x14ac:dyDescent="0.2">
      <c r="A36" s="39">
        <v>35</v>
      </c>
      <c r="B36" s="39">
        <v>3</v>
      </c>
      <c r="C36" s="39">
        <v>3</v>
      </c>
      <c r="D36" s="39">
        <v>27</v>
      </c>
      <c r="E36" s="39">
        <v>28</v>
      </c>
      <c r="F36" s="39">
        <v>3</v>
      </c>
      <c r="G36" s="39">
        <v>3</v>
      </c>
      <c r="H36" s="39">
        <v>4</v>
      </c>
      <c r="I36" s="39">
        <v>4</v>
      </c>
      <c r="J36" s="39">
        <v>0</v>
      </c>
      <c r="K36" s="39">
        <v>4</v>
      </c>
      <c r="L36" s="39">
        <v>4</v>
      </c>
      <c r="M36" s="39">
        <v>82</v>
      </c>
      <c r="N36" s="39">
        <v>70</v>
      </c>
      <c r="O36" s="39">
        <v>-12</v>
      </c>
      <c r="P36" s="39">
        <v>10</v>
      </c>
      <c r="Q36" s="39">
        <v>-3</v>
      </c>
      <c r="R36" s="39">
        <v>20</v>
      </c>
      <c r="S36" s="39">
        <v>14</v>
      </c>
      <c r="T36" s="39">
        <v>-6</v>
      </c>
      <c r="U36" s="39">
        <v>46</v>
      </c>
      <c r="V36" s="39">
        <v>3</v>
      </c>
      <c r="W36" s="5">
        <f>U36</f>
        <v>46</v>
      </c>
      <c r="X36" s="5">
        <f>(V36/U36)*100</f>
        <v>6.5217391304347823</v>
      </c>
      <c r="Y36" s="39">
        <v>6</v>
      </c>
      <c r="Z36" s="39">
        <v>0</v>
      </c>
      <c r="AA36" s="39"/>
      <c r="AB36" s="39">
        <v>30</v>
      </c>
      <c r="AC36" s="39">
        <v>22</v>
      </c>
      <c r="AD36" s="39">
        <v>17</v>
      </c>
      <c r="AE36" s="39">
        <v>15</v>
      </c>
      <c r="AF36" s="39">
        <v>11</v>
      </c>
      <c r="AG36" s="39">
        <v>6</v>
      </c>
      <c r="AH36" s="39">
        <v>2</v>
      </c>
      <c r="AI36" s="39">
        <v>1</v>
      </c>
      <c r="AJ36" s="39">
        <v>29</v>
      </c>
      <c r="AK36" s="39">
        <v>34</v>
      </c>
      <c r="AL36" s="39">
        <v>38</v>
      </c>
      <c r="AM36" s="39">
        <v>39</v>
      </c>
      <c r="AN36" s="39">
        <v>16</v>
      </c>
      <c r="AO36" s="39">
        <v>17</v>
      </c>
      <c r="AP36" s="39">
        <v>16</v>
      </c>
      <c r="AQ36" s="39">
        <v>20</v>
      </c>
      <c r="AR36" s="39">
        <v>17</v>
      </c>
      <c r="AS36" s="39">
        <v>16</v>
      </c>
      <c r="AT36" s="39">
        <v>17.48</v>
      </c>
      <c r="AU36" s="39">
        <v>18.57</v>
      </c>
      <c r="AV36" s="39">
        <v>19.95</v>
      </c>
      <c r="AW36" s="39">
        <v>22.4</v>
      </c>
      <c r="AX36" s="39">
        <v>2.4499999999999993</v>
      </c>
      <c r="AY36" s="39">
        <v>14.11</v>
      </c>
      <c r="AZ36" s="39">
        <v>19.18</v>
      </c>
      <c r="BA36" s="40">
        <v>2.4699999999999989</v>
      </c>
      <c r="BB36" s="40">
        <v>3.8299999999999983</v>
      </c>
      <c r="BC36" s="39">
        <v>1.3599999999999994</v>
      </c>
      <c r="BD36" s="39">
        <v>32</v>
      </c>
      <c r="BE36" s="39">
        <v>31</v>
      </c>
      <c r="BF36" s="39">
        <v>16</v>
      </c>
      <c r="BG36" s="39">
        <v>21</v>
      </c>
      <c r="BH36" s="39">
        <v>4</v>
      </c>
      <c r="BI36" s="39">
        <v>1</v>
      </c>
      <c r="BJ36" s="39">
        <v>4</v>
      </c>
      <c r="BK36" s="39">
        <v>4</v>
      </c>
      <c r="BL36" s="39">
        <v>0</v>
      </c>
      <c r="BM36" s="39">
        <v>0</v>
      </c>
      <c r="BN36" s="39">
        <v>0</v>
      </c>
      <c r="BO36" s="39">
        <v>0</v>
      </c>
      <c r="BP36" s="39">
        <v>0</v>
      </c>
      <c r="BQ36" s="39">
        <v>1</v>
      </c>
      <c r="BR36" s="39">
        <v>1</v>
      </c>
      <c r="BS36" s="39">
        <v>3</v>
      </c>
      <c r="BT36" s="39">
        <v>2</v>
      </c>
      <c r="BU36" s="39">
        <v>4</v>
      </c>
      <c r="BV36" s="39">
        <v>2</v>
      </c>
      <c r="BW36" s="39">
        <v>1</v>
      </c>
      <c r="BX36" s="39">
        <v>0</v>
      </c>
      <c r="BY36" s="39">
        <v>0</v>
      </c>
      <c r="BZ36" s="39">
        <v>0</v>
      </c>
      <c r="CA36" s="39">
        <v>1</v>
      </c>
      <c r="CB36" s="39">
        <v>0</v>
      </c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39">
        <v>104</v>
      </c>
      <c r="CP36" s="39">
        <v>98.8</v>
      </c>
      <c r="CQ36" s="39">
        <v>159</v>
      </c>
      <c r="CR36" s="39">
        <v>201</v>
      </c>
      <c r="CS36" s="58">
        <v>42</v>
      </c>
      <c r="CT36" s="42">
        <v>1006.292</v>
      </c>
      <c r="CU36" s="42">
        <v>913.08</v>
      </c>
      <c r="CV36" s="42">
        <v>1179.1500000000001</v>
      </c>
      <c r="CW36" s="42">
        <v>802.75</v>
      </c>
      <c r="CX36" s="5">
        <v>-376.40000000000009</v>
      </c>
      <c r="CY36" s="42">
        <v>1033</v>
      </c>
      <c r="CZ36" s="42">
        <v>842.62</v>
      </c>
      <c r="DA36" s="39">
        <v>7</v>
      </c>
      <c r="DB36" s="39">
        <v>5</v>
      </c>
      <c r="DC36" s="44">
        <v>1316.76</v>
      </c>
      <c r="DD36" s="44">
        <v>1164.9259259259259</v>
      </c>
      <c r="DE36" s="39">
        <v>424.04</v>
      </c>
      <c r="DF36" s="39"/>
      <c r="DG36" s="39">
        <v>16</v>
      </c>
      <c r="DH36" s="39">
        <v>14</v>
      </c>
      <c r="DI36" s="39">
        <v>0</v>
      </c>
      <c r="DJ36" s="39">
        <v>1</v>
      </c>
      <c r="DK36" s="39">
        <v>0</v>
      </c>
      <c r="DL36" s="39">
        <v>1</v>
      </c>
      <c r="DM36" s="39">
        <v>0</v>
      </c>
      <c r="DN36" s="39">
        <v>0</v>
      </c>
      <c r="DO36" s="39">
        <v>0</v>
      </c>
      <c r="DP36" s="39">
        <v>0</v>
      </c>
      <c r="DQ36" s="39">
        <v>0</v>
      </c>
      <c r="DR36" s="39">
        <v>32</v>
      </c>
      <c r="DS36" s="39">
        <v>30</v>
      </c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</row>
    <row r="37" spans="1:187" s="40" customFormat="1" ht="16" customHeight="1" x14ac:dyDescent="0.2">
      <c r="A37" s="39">
        <v>39</v>
      </c>
      <c r="B37" s="39">
        <v>2</v>
      </c>
      <c r="C37" s="39">
        <v>2</v>
      </c>
      <c r="D37" s="39">
        <v>28</v>
      </c>
      <c r="E37" s="39">
        <v>28</v>
      </c>
      <c r="F37" s="39">
        <v>4</v>
      </c>
      <c r="G37" s="39">
        <v>4</v>
      </c>
      <c r="H37" s="39">
        <v>17</v>
      </c>
      <c r="I37" s="39">
        <v>16</v>
      </c>
      <c r="J37" s="39">
        <v>-1</v>
      </c>
      <c r="K37" s="39">
        <v>4</v>
      </c>
      <c r="L37" s="39">
        <v>3</v>
      </c>
      <c r="M37" s="39">
        <v>35</v>
      </c>
      <c r="N37" s="39">
        <v>32</v>
      </c>
      <c r="O37" s="39">
        <v>-3</v>
      </c>
      <c r="P37" s="39">
        <v>11</v>
      </c>
      <c r="Q37" s="39">
        <v>-5</v>
      </c>
      <c r="R37" s="39">
        <v>7</v>
      </c>
      <c r="S37" s="39">
        <v>6</v>
      </c>
      <c r="T37" s="39">
        <v>-1</v>
      </c>
      <c r="U37" s="39">
        <v>17</v>
      </c>
      <c r="V37" s="39">
        <v>3</v>
      </c>
      <c r="W37" s="5"/>
      <c r="X37" s="5"/>
      <c r="Y37" s="39">
        <v>0</v>
      </c>
      <c r="Z37" s="39">
        <v>0</v>
      </c>
      <c r="AA37" s="39"/>
      <c r="AB37" s="39">
        <v>46</v>
      </c>
      <c r="AC37" s="39">
        <v>25</v>
      </c>
      <c r="AD37" s="39">
        <v>17</v>
      </c>
      <c r="AE37" s="39">
        <v>5</v>
      </c>
      <c r="AF37" s="39">
        <v>25</v>
      </c>
      <c r="AG37" s="39">
        <v>17</v>
      </c>
      <c r="AH37" s="39">
        <v>4</v>
      </c>
      <c r="AI37" s="39">
        <v>3</v>
      </c>
      <c r="AJ37" s="39">
        <v>28</v>
      </c>
      <c r="AK37" s="39">
        <v>29</v>
      </c>
      <c r="AL37" s="39">
        <v>40</v>
      </c>
      <c r="AM37" s="39">
        <v>40</v>
      </c>
      <c r="AN37" s="39">
        <v>19</v>
      </c>
      <c r="AO37" s="39">
        <v>14</v>
      </c>
      <c r="AP37" s="39">
        <v>20</v>
      </c>
      <c r="AQ37" s="39">
        <v>20</v>
      </c>
      <c r="AR37" s="39">
        <v>17</v>
      </c>
      <c r="AS37" s="39">
        <v>18</v>
      </c>
      <c r="AT37" s="39">
        <v>8.59</v>
      </c>
      <c r="AU37" s="39">
        <v>8.3000000000000007</v>
      </c>
      <c r="AV37" s="39">
        <v>9.2799999999999994</v>
      </c>
      <c r="AW37" s="39">
        <v>8.64</v>
      </c>
      <c r="AX37" s="39">
        <v>-0.63999999999999879</v>
      </c>
      <c r="AY37" s="39">
        <v>5.24</v>
      </c>
      <c r="AZ37" s="39">
        <v>4.9800000000000004</v>
      </c>
      <c r="BA37" s="40">
        <v>0.6899999999999995</v>
      </c>
      <c r="BB37" s="40">
        <v>0.33999999999999986</v>
      </c>
      <c r="BC37" s="39">
        <v>-0.34999999999999964</v>
      </c>
      <c r="BD37" s="39">
        <v>32</v>
      </c>
      <c r="BE37" s="39">
        <v>18</v>
      </c>
      <c r="BF37" s="39">
        <v>4</v>
      </c>
      <c r="BG37" s="39">
        <v>2</v>
      </c>
      <c r="BH37" s="39">
        <v>6</v>
      </c>
      <c r="BI37" s="39">
        <v>2</v>
      </c>
      <c r="BJ37" s="39">
        <v>12</v>
      </c>
      <c r="BK37" s="39">
        <v>7</v>
      </c>
      <c r="BL37" s="39">
        <v>-5</v>
      </c>
      <c r="BM37" s="39">
        <v>3</v>
      </c>
      <c r="BN37" s="39">
        <v>2</v>
      </c>
      <c r="BO37" s="39">
        <v>0</v>
      </c>
      <c r="BP37" s="39">
        <v>0</v>
      </c>
      <c r="BQ37" s="39">
        <v>4</v>
      </c>
      <c r="BR37" s="39">
        <v>3</v>
      </c>
      <c r="BS37" s="39">
        <v>2</v>
      </c>
      <c r="BT37" s="39">
        <v>2</v>
      </c>
      <c r="BU37" s="39">
        <v>1</v>
      </c>
      <c r="BV37" s="39">
        <v>0</v>
      </c>
      <c r="BW37" s="39">
        <v>0</v>
      </c>
      <c r="BX37" s="39">
        <v>0</v>
      </c>
      <c r="BY37" s="39">
        <v>0</v>
      </c>
      <c r="BZ37" s="39">
        <v>0</v>
      </c>
      <c r="CA37" s="39">
        <v>0</v>
      </c>
      <c r="CB37" s="39">
        <v>0</v>
      </c>
      <c r="CO37" s="39">
        <v>101.9</v>
      </c>
      <c r="CP37" s="39">
        <v>111</v>
      </c>
      <c r="CQ37" s="39">
        <v>87.7</v>
      </c>
      <c r="CR37" s="39">
        <v>93</v>
      </c>
      <c r="CS37" s="2">
        <v>5.2999999999999972</v>
      </c>
      <c r="CT37" s="42">
        <v>1040.46</v>
      </c>
      <c r="CU37" s="42">
        <v>910.36</v>
      </c>
      <c r="CV37" s="42">
        <v>944.08</v>
      </c>
      <c r="CW37" s="42">
        <v>817.42</v>
      </c>
      <c r="CX37" s="5">
        <v>-126.66000000000008</v>
      </c>
      <c r="CY37" s="42">
        <v>850.08</v>
      </c>
      <c r="CZ37" s="42">
        <v>792.46</v>
      </c>
      <c r="DA37" s="39">
        <v>1</v>
      </c>
      <c r="DB37" s="39">
        <v>0</v>
      </c>
      <c r="DC37" s="44">
        <v>1138.4782608695652</v>
      </c>
      <c r="DD37" s="44">
        <v>1130.5652173913043</v>
      </c>
      <c r="DE37" s="39">
        <v>380.66</v>
      </c>
      <c r="DF37" s="39">
        <v>419.56</v>
      </c>
      <c r="DG37" s="39">
        <v>14</v>
      </c>
      <c r="DH37" s="39">
        <v>16</v>
      </c>
      <c r="DI37" s="39">
        <v>2</v>
      </c>
      <c r="DJ37" s="39"/>
      <c r="DK37" s="39">
        <v>0</v>
      </c>
      <c r="DL37" s="39"/>
      <c r="DM37" s="39">
        <v>0</v>
      </c>
      <c r="DN37" s="39"/>
      <c r="DO37" s="39">
        <v>0</v>
      </c>
      <c r="DP37" s="39"/>
      <c r="DQ37" s="39"/>
      <c r="DR37" s="39">
        <v>32</v>
      </c>
      <c r="DS37" s="39">
        <v>34</v>
      </c>
    </row>
    <row r="38" spans="1:187" ht="16" customHeight="1" x14ac:dyDescent="0.2">
      <c r="A38" s="39">
        <v>23</v>
      </c>
      <c r="B38" s="39">
        <v>3</v>
      </c>
      <c r="C38" s="39">
        <v>3</v>
      </c>
      <c r="D38" s="39">
        <v>25</v>
      </c>
      <c r="E38" s="39">
        <v>25</v>
      </c>
      <c r="F38" s="39">
        <v>5</v>
      </c>
      <c r="G38" s="39">
        <v>5</v>
      </c>
      <c r="H38" s="39">
        <v>6</v>
      </c>
      <c r="I38" s="39">
        <v>23</v>
      </c>
      <c r="J38" s="39">
        <v>17</v>
      </c>
      <c r="K38" s="40"/>
      <c r="L38" s="40"/>
      <c r="M38" s="39">
        <v>103</v>
      </c>
      <c r="N38" s="39">
        <v>114</v>
      </c>
      <c r="O38" s="39">
        <v>11</v>
      </c>
      <c r="P38" s="39">
        <v>22</v>
      </c>
      <c r="Q38" s="39">
        <v>4</v>
      </c>
      <c r="R38" s="39">
        <v>26</v>
      </c>
      <c r="S38" s="39">
        <v>28</v>
      </c>
      <c r="T38" s="39">
        <v>2</v>
      </c>
      <c r="U38" s="39">
        <v>41</v>
      </c>
      <c r="V38" s="39">
        <v>9</v>
      </c>
      <c r="W38" s="5">
        <f>U38</f>
        <v>41</v>
      </c>
      <c r="X38" s="5">
        <f>(V38/U38)*100</f>
        <v>21.951219512195124</v>
      </c>
      <c r="Y38" s="39">
        <v>14</v>
      </c>
      <c r="Z38" s="39">
        <v>10</v>
      </c>
      <c r="AA38" s="39"/>
      <c r="AB38" s="39">
        <v>55</v>
      </c>
      <c r="AC38" s="39">
        <v>54</v>
      </c>
      <c r="AD38" s="39">
        <v>28</v>
      </c>
      <c r="AE38" s="39">
        <v>26</v>
      </c>
      <c r="AF38" s="39">
        <v>20</v>
      </c>
      <c r="AG38" s="39">
        <v>21</v>
      </c>
      <c r="AH38" s="39">
        <v>7</v>
      </c>
      <c r="AI38" s="39">
        <v>7</v>
      </c>
      <c r="AJ38" s="39">
        <v>21</v>
      </c>
      <c r="AK38" s="39">
        <v>26</v>
      </c>
      <c r="AL38" s="39">
        <v>23</v>
      </c>
      <c r="AM38" s="39">
        <v>26</v>
      </c>
      <c r="AN38" s="39">
        <v>12</v>
      </c>
      <c r="AO38" s="39">
        <v>9</v>
      </c>
      <c r="AP38" s="39">
        <v>15</v>
      </c>
      <c r="AQ38" s="39">
        <v>14</v>
      </c>
      <c r="AR38" s="39">
        <v>9</v>
      </c>
      <c r="AS38" s="39">
        <v>9</v>
      </c>
      <c r="AT38" s="39">
        <v>12.2</v>
      </c>
      <c r="AU38" s="39">
        <v>11.67</v>
      </c>
      <c r="AV38" s="39">
        <v>14.59</v>
      </c>
      <c r="AW38" s="39">
        <v>15.41</v>
      </c>
      <c r="AX38" s="39">
        <v>0.82000000000000028</v>
      </c>
      <c r="AY38" s="39">
        <v>7.99</v>
      </c>
      <c r="AZ38" s="39">
        <v>8.64</v>
      </c>
      <c r="BA38" s="40">
        <v>2.3900000000000006</v>
      </c>
      <c r="BB38" s="40">
        <v>3.74</v>
      </c>
      <c r="BC38" s="39">
        <v>1.3499999999999996</v>
      </c>
      <c r="BD38" s="39">
        <v>98</v>
      </c>
      <c r="BE38" s="39">
        <v>83</v>
      </c>
      <c r="BF38" s="39">
        <v>30</v>
      </c>
      <c r="BG38" s="39">
        <v>32</v>
      </c>
      <c r="BH38" s="39">
        <v>13</v>
      </c>
      <c r="BI38" s="39">
        <v>10</v>
      </c>
      <c r="BJ38" s="39">
        <v>16</v>
      </c>
      <c r="BK38" s="39">
        <v>10</v>
      </c>
      <c r="BL38" s="39">
        <v>-6</v>
      </c>
      <c r="BM38" s="39">
        <v>11</v>
      </c>
      <c r="BN38" s="39">
        <v>6</v>
      </c>
      <c r="BO38" s="39">
        <v>6</v>
      </c>
      <c r="BP38" s="39">
        <v>4</v>
      </c>
      <c r="BQ38" s="39">
        <v>8</v>
      </c>
      <c r="BR38" s="39">
        <v>8</v>
      </c>
      <c r="BS38" s="39">
        <v>5</v>
      </c>
      <c r="BT38" s="39">
        <v>4</v>
      </c>
      <c r="BU38" s="39">
        <v>9</v>
      </c>
      <c r="BV38" s="39">
        <v>9</v>
      </c>
      <c r="BW38" s="39">
        <v>4</v>
      </c>
      <c r="BX38" s="39"/>
      <c r="BY38" s="39">
        <v>3</v>
      </c>
      <c r="BZ38" s="39"/>
      <c r="CA38" s="39">
        <v>1</v>
      </c>
      <c r="CB38" s="39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39">
        <v>153</v>
      </c>
      <c r="CP38" s="39">
        <v>137.6</v>
      </c>
      <c r="CQ38" s="39">
        <v>133</v>
      </c>
      <c r="CR38" s="39">
        <v>124.1</v>
      </c>
      <c r="CS38" s="2">
        <v>-8.9000000000000057</v>
      </c>
      <c r="CT38" s="42">
        <v>1314.875</v>
      </c>
      <c r="CU38" s="41"/>
      <c r="CV38" s="42">
        <v>1035.909090909091</v>
      </c>
      <c r="CW38" s="41"/>
      <c r="CX38" s="41"/>
      <c r="CY38" s="42">
        <v>864.75</v>
      </c>
      <c r="CZ38" s="41"/>
      <c r="DA38" s="39">
        <v>3</v>
      </c>
      <c r="DB38" s="43"/>
      <c r="DC38" s="45">
        <v>1202.08</v>
      </c>
      <c r="DD38" s="44"/>
      <c r="DE38" s="39">
        <v>423.72</v>
      </c>
      <c r="DF38" s="43"/>
      <c r="DG38" s="39">
        <v>16</v>
      </c>
      <c r="DH38" s="39">
        <v>15</v>
      </c>
      <c r="DI38" s="39">
        <v>0</v>
      </c>
      <c r="DJ38" s="39">
        <v>1</v>
      </c>
      <c r="DK38" s="39">
        <v>0</v>
      </c>
      <c r="DL38" s="39">
        <v>0</v>
      </c>
      <c r="DM38" s="39">
        <v>0</v>
      </c>
      <c r="DN38" s="39">
        <v>0</v>
      </c>
      <c r="DO38" s="39">
        <v>0</v>
      </c>
      <c r="DP38" s="39">
        <v>0</v>
      </c>
      <c r="DQ38" s="39">
        <v>0</v>
      </c>
      <c r="DR38" s="39">
        <v>29</v>
      </c>
      <c r="DS38" s="39">
        <v>32</v>
      </c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</row>
    <row r="39" spans="1:187" ht="16" customHeight="1" x14ac:dyDescent="0.2">
      <c r="A39" s="39">
        <v>33</v>
      </c>
      <c r="B39" s="39">
        <v>2</v>
      </c>
      <c r="C39" s="39">
        <v>2</v>
      </c>
      <c r="D39" s="39">
        <v>25</v>
      </c>
      <c r="E39" s="39">
        <v>25</v>
      </c>
      <c r="F39" s="39">
        <v>5</v>
      </c>
      <c r="G39" s="39">
        <v>3</v>
      </c>
      <c r="H39" s="39">
        <v>14</v>
      </c>
      <c r="I39" s="39"/>
      <c r="J39" s="39">
        <v>-14</v>
      </c>
      <c r="K39" s="39">
        <v>16</v>
      </c>
      <c r="L39" s="39">
        <v>14</v>
      </c>
      <c r="M39" s="39">
        <v>72</v>
      </c>
      <c r="N39" s="39">
        <v>78</v>
      </c>
      <c r="O39" s="39">
        <v>6</v>
      </c>
      <c r="P39" s="39">
        <v>21</v>
      </c>
      <c r="Q39" s="39">
        <v>-4</v>
      </c>
      <c r="R39" s="39">
        <v>15</v>
      </c>
      <c r="S39" s="39">
        <v>13</v>
      </c>
      <c r="T39" s="39">
        <v>-2</v>
      </c>
      <c r="U39" s="39">
        <v>36</v>
      </c>
      <c r="V39" s="39">
        <v>12</v>
      </c>
      <c r="W39" s="5"/>
      <c r="X39" s="5"/>
      <c r="Y39" s="39">
        <v>0</v>
      </c>
      <c r="Z39" s="39">
        <v>0</v>
      </c>
      <c r="AA39" s="39"/>
      <c r="AB39" s="39">
        <v>43</v>
      </c>
      <c r="AC39" s="39">
        <v>53</v>
      </c>
      <c r="AD39" s="39">
        <v>29</v>
      </c>
      <c r="AE39" s="39">
        <v>29</v>
      </c>
      <c r="AF39" s="39">
        <v>8</v>
      </c>
      <c r="AG39" s="39">
        <v>17</v>
      </c>
      <c r="AH39" s="39">
        <v>6</v>
      </c>
      <c r="AI39" s="39">
        <v>7</v>
      </c>
      <c r="AJ39" s="39">
        <v>33</v>
      </c>
      <c r="AK39" s="39">
        <v>37</v>
      </c>
      <c r="AL39" s="39">
        <v>27</v>
      </c>
      <c r="AM39" s="39">
        <v>35</v>
      </c>
      <c r="AN39" s="39">
        <v>15</v>
      </c>
      <c r="AO39" s="39">
        <v>16</v>
      </c>
      <c r="AP39" s="39">
        <v>18</v>
      </c>
      <c r="AQ39" s="39">
        <v>16</v>
      </c>
      <c r="AR39" s="39">
        <v>10</v>
      </c>
      <c r="AS39" s="39">
        <v>15</v>
      </c>
      <c r="AT39" s="39">
        <v>13.97</v>
      </c>
      <c r="AU39" s="39">
        <v>11.58</v>
      </c>
      <c r="AV39" s="39">
        <v>20.25</v>
      </c>
      <c r="AW39" s="39">
        <v>15.51</v>
      </c>
      <c r="AX39" s="39">
        <v>-4.74</v>
      </c>
      <c r="AY39" s="39">
        <v>8.61</v>
      </c>
      <c r="AZ39" s="39">
        <v>10.029999999999999</v>
      </c>
      <c r="BA39" s="40">
        <v>6.2799999999999994</v>
      </c>
      <c r="BB39" s="40">
        <v>3.9299999999999997</v>
      </c>
      <c r="BC39" s="39">
        <v>-2.3499999999999996</v>
      </c>
      <c r="BD39" s="39">
        <v>68</v>
      </c>
      <c r="BE39" s="39">
        <v>57</v>
      </c>
      <c r="BF39" s="39">
        <v>28</v>
      </c>
      <c r="BG39" s="39">
        <v>22</v>
      </c>
      <c r="BH39" s="39">
        <v>9</v>
      </c>
      <c r="BI39" s="39">
        <v>9</v>
      </c>
      <c r="BJ39" s="39">
        <v>5</v>
      </c>
      <c r="BK39" s="39">
        <v>6</v>
      </c>
      <c r="BL39" s="39">
        <v>1</v>
      </c>
      <c r="BM39" s="39">
        <v>2</v>
      </c>
      <c r="BN39" s="39">
        <v>0</v>
      </c>
      <c r="BO39" s="39">
        <v>7</v>
      </c>
      <c r="BP39" s="39">
        <v>5</v>
      </c>
      <c r="BQ39" s="39">
        <v>3</v>
      </c>
      <c r="BR39" s="39">
        <v>6</v>
      </c>
      <c r="BS39" s="39">
        <v>3</v>
      </c>
      <c r="BT39" s="39">
        <v>0</v>
      </c>
      <c r="BU39" s="39">
        <v>11</v>
      </c>
      <c r="BV39" s="39">
        <v>9</v>
      </c>
      <c r="BW39" s="39">
        <v>3</v>
      </c>
      <c r="BX39" s="39">
        <v>1</v>
      </c>
      <c r="BY39" s="39">
        <v>1</v>
      </c>
      <c r="BZ39" s="39">
        <v>0</v>
      </c>
      <c r="CA39" s="39">
        <v>1</v>
      </c>
      <c r="CB39" s="39">
        <v>0</v>
      </c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39">
        <v>151</v>
      </c>
      <c r="CP39" s="39">
        <v>219</v>
      </c>
      <c r="CQ39" s="39">
        <v>117</v>
      </c>
      <c r="CR39" s="39">
        <v>166</v>
      </c>
      <c r="CS39" s="58">
        <v>49</v>
      </c>
      <c r="CT39" s="42">
        <v>1399.8</v>
      </c>
      <c r="CU39" s="42">
        <v>1362.68</v>
      </c>
      <c r="CV39" s="42">
        <v>865.92</v>
      </c>
      <c r="CW39" s="42">
        <v>953.92</v>
      </c>
      <c r="CX39" s="5">
        <v>88</v>
      </c>
      <c r="CY39" s="42">
        <v>1094.5</v>
      </c>
      <c r="CZ39" s="42">
        <v>1165.5</v>
      </c>
      <c r="DA39" s="39">
        <v>2</v>
      </c>
      <c r="DB39" s="39">
        <v>3</v>
      </c>
      <c r="DC39" s="44">
        <v>1262.8846153846155</v>
      </c>
      <c r="DD39" s="44">
        <v>1291.1666666666667</v>
      </c>
      <c r="DE39" s="39">
        <v>400.34</v>
      </c>
      <c r="DF39" s="39">
        <v>400.62</v>
      </c>
      <c r="DG39" s="39">
        <v>15</v>
      </c>
      <c r="DH39" s="39">
        <v>13</v>
      </c>
      <c r="DI39" s="39">
        <v>1</v>
      </c>
      <c r="DJ39" s="39">
        <v>2</v>
      </c>
      <c r="DK39" s="39">
        <v>0</v>
      </c>
      <c r="DL39" s="39">
        <v>0</v>
      </c>
      <c r="DM39" s="39">
        <v>0</v>
      </c>
      <c r="DN39" s="39">
        <v>1</v>
      </c>
      <c r="DO39" s="39">
        <v>0</v>
      </c>
      <c r="DP39" s="39">
        <v>0</v>
      </c>
      <c r="DQ39" s="39">
        <v>0</v>
      </c>
      <c r="DR39" s="39">
        <v>32</v>
      </c>
      <c r="DS39" s="39">
        <v>29.5</v>
      </c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</row>
    <row r="40" spans="1:187" ht="16" customHeight="1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5"/>
      <c r="X40" s="5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40"/>
      <c r="BB40" s="40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2"/>
      <c r="CF40" s="39"/>
      <c r="CG40" s="39"/>
      <c r="CH40" s="39"/>
      <c r="CI40" s="39"/>
      <c r="CJ40" s="39"/>
      <c r="CK40" s="39"/>
      <c r="CL40" s="39"/>
      <c r="CM40" s="39"/>
      <c r="CN40" s="2"/>
      <c r="CO40" s="39"/>
      <c r="CP40" s="39"/>
      <c r="CQ40" s="39"/>
      <c r="CR40" s="39"/>
      <c r="CS40" s="2"/>
      <c r="CT40" s="42"/>
      <c r="CU40" s="42"/>
      <c r="CV40" s="42"/>
      <c r="CW40" s="42"/>
      <c r="CX40" s="5"/>
      <c r="CY40" s="42"/>
      <c r="CZ40" s="42"/>
      <c r="DA40" s="39"/>
      <c r="DB40" s="39"/>
      <c r="DC40" s="44"/>
      <c r="DD40" s="44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</row>
    <row r="41" spans="1:187" ht="16" customHeight="1" thickBot="1" x14ac:dyDescent="0.25">
      <c r="AS41" s="2"/>
    </row>
    <row r="42" spans="1:187" ht="16" customHeight="1" x14ac:dyDescent="0.2">
      <c r="A42" t="s">
        <v>119</v>
      </c>
      <c r="B42">
        <f t="shared" ref="B42:BV42" si="4">AVERAGE(B2:B40)</f>
        <v>2.3684210526315788</v>
      </c>
      <c r="C42">
        <f t="shared" si="4"/>
        <v>2.4473684210526314</v>
      </c>
      <c r="D42">
        <f t="shared" si="4"/>
        <v>26.184210526315791</v>
      </c>
      <c r="E42">
        <f t="shared" si="4"/>
        <v>26.567567567567568</v>
      </c>
      <c r="F42">
        <f t="shared" si="4"/>
        <v>4.1315789473684212</v>
      </c>
      <c r="G42">
        <f t="shared" si="4"/>
        <v>4.1891891891891895</v>
      </c>
      <c r="H42">
        <f t="shared" si="4"/>
        <v>10.631578947368421</v>
      </c>
      <c r="I42">
        <f t="shared" si="4"/>
        <v>8.1944444444444446</v>
      </c>
      <c r="J42" s="71">
        <f t="shared" si="4"/>
        <v>-2.7567567567567566</v>
      </c>
      <c r="K42">
        <f t="shared" si="4"/>
        <v>14.523809523809524</v>
      </c>
      <c r="L42">
        <f t="shared" si="4"/>
        <v>12.904761904761905</v>
      </c>
      <c r="M42" s="61">
        <f t="shared" si="4"/>
        <v>67.815789473684205</v>
      </c>
      <c r="N42" s="62">
        <f t="shared" si="4"/>
        <v>59.210526315789473</v>
      </c>
      <c r="O42" s="63">
        <f t="shared" si="4"/>
        <v>-8.6052631578947363</v>
      </c>
      <c r="P42" s="49">
        <f t="shared" si="4"/>
        <v>14.315789473684211</v>
      </c>
      <c r="Q42" s="56">
        <f t="shared" si="4"/>
        <v>-2.1578947368421053</v>
      </c>
      <c r="R42">
        <f t="shared" si="4"/>
        <v>12.447368421052632</v>
      </c>
      <c r="S42">
        <f t="shared" si="4"/>
        <v>11.763157894736842</v>
      </c>
      <c r="T42">
        <f t="shared" si="4"/>
        <v>-0.68421052631578949</v>
      </c>
      <c r="U42" s="48">
        <f t="shared" si="4"/>
        <v>36.973684210526315</v>
      </c>
      <c r="V42" s="50">
        <f t="shared" si="4"/>
        <v>-5.4473684210526319</v>
      </c>
      <c r="W42" s="86"/>
      <c r="X42" s="86"/>
      <c r="Y42">
        <f t="shared" si="4"/>
        <v>4.0789473684210522</v>
      </c>
      <c r="Z42">
        <f t="shared" si="4"/>
        <v>3.763157894736842</v>
      </c>
      <c r="AB42">
        <f t="shared" si="4"/>
        <v>30.633333333333333</v>
      </c>
      <c r="AC42">
        <f t="shared" si="4"/>
        <v>29.2</v>
      </c>
      <c r="AD42">
        <f t="shared" si="4"/>
        <v>15.666666666666666</v>
      </c>
      <c r="AE42">
        <f t="shared" si="4"/>
        <v>14.4</v>
      </c>
      <c r="AF42">
        <f t="shared" si="4"/>
        <v>12.580645161290322</v>
      </c>
      <c r="AG42">
        <f t="shared" si="4"/>
        <v>11.709677419354838</v>
      </c>
      <c r="AH42">
        <f t="shared" si="4"/>
        <v>2.7419354838709675</v>
      </c>
      <c r="AI42">
        <f t="shared" si="4"/>
        <v>2.7419354838709675</v>
      </c>
      <c r="AJ42">
        <f t="shared" si="4"/>
        <v>29.129032258064516</v>
      </c>
      <c r="AK42">
        <f t="shared" si="4"/>
        <v>30</v>
      </c>
      <c r="AL42">
        <f t="shared" si="4"/>
        <v>32.064516129032256</v>
      </c>
      <c r="AM42">
        <f t="shared" si="4"/>
        <v>32.6</v>
      </c>
      <c r="AN42">
        <f t="shared" si="4"/>
        <v>16.032258064516128</v>
      </c>
      <c r="AO42">
        <f t="shared" si="4"/>
        <v>15.733333333333333</v>
      </c>
      <c r="AP42">
        <f t="shared" si="4"/>
        <v>16.566666666666666</v>
      </c>
      <c r="AQ42">
        <f t="shared" si="4"/>
        <v>16.433333333333334</v>
      </c>
      <c r="AR42">
        <f t="shared" si="4"/>
        <v>16.35483870967742</v>
      </c>
      <c r="AS42">
        <f t="shared" si="4"/>
        <v>16.8</v>
      </c>
      <c r="AT42">
        <f t="shared" si="4"/>
        <v>12.263513513513516</v>
      </c>
      <c r="AU42">
        <f t="shared" si="4"/>
        <v>11.595599999999999</v>
      </c>
      <c r="AV42">
        <f t="shared" si="4"/>
        <v>15.081891891891894</v>
      </c>
      <c r="AW42">
        <f t="shared" si="4"/>
        <v>13.22342857142857</v>
      </c>
      <c r="AX42" s="50">
        <f t="shared" si="4"/>
        <v>-1.6114285714285717</v>
      </c>
      <c r="AY42">
        <f t="shared" si="4"/>
        <v>9.3144444444444456</v>
      </c>
      <c r="AZ42">
        <f t="shared" si="4"/>
        <v>8.8451428571428572</v>
      </c>
      <c r="BA42">
        <f t="shared" si="4"/>
        <v>2.818378378378378</v>
      </c>
      <c r="BB42">
        <f t="shared" si="4"/>
        <v>1.6278285714285716</v>
      </c>
      <c r="BC42" s="50">
        <f t="shared" si="4"/>
        <v>-1.1727428571428569</v>
      </c>
      <c r="BD42">
        <f t="shared" si="4"/>
        <v>34.421052631578945</v>
      </c>
      <c r="BE42">
        <f t="shared" si="4"/>
        <v>32.432432432432435</v>
      </c>
      <c r="BF42">
        <f t="shared" si="4"/>
        <v>9.526315789473685</v>
      </c>
      <c r="BG42">
        <f t="shared" si="4"/>
        <v>9.513513513513514</v>
      </c>
      <c r="BH42">
        <f t="shared" si="4"/>
        <v>4.9736842105263159</v>
      </c>
      <c r="BI42">
        <f t="shared" si="4"/>
        <v>4.3513513513513518</v>
      </c>
      <c r="BJ42">
        <f t="shared" si="4"/>
        <v>6.2631578947368425</v>
      </c>
      <c r="BK42">
        <f t="shared" si="4"/>
        <v>5.1621621621621623</v>
      </c>
      <c r="BL42" s="50">
        <f t="shared" si="4"/>
        <v>-0.97297297297297303</v>
      </c>
      <c r="BM42">
        <f t="shared" si="4"/>
        <v>3.0789473684210527</v>
      </c>
      <c r="BN42">
        <f t="shared" si="4"/>
        <v>2.9189189189189189</v>
      </c>
      <c r="BO42">
        <f t="shared" si="4"/>
        <v>1.2894736842105263</v>
      </c>
      <c r="BP42">
        <f t="shared" si="4"/>
        <v>1.3783783783783783</v>
      </c>
      <c r="BQ42">
        <f t="shared" si="4"/>
        <v>3.3421052631578947</v>
      </c>
      <c r="BR42">
        <f t="shared" si="4"/>
        <v>3.6216216216216215</v>
      </c>
      <c r="BS42">
        <f t="shared" si="4"/>
        <v>2.2105263157894739</v>
      </c>
      <c r="BT42">
        <f t="shared" si="4"/>
        <v>1.972972972972973</v>
      </c>
      <c r="BU42">
        <f t="shared" si="4"/>
        <v>3.736842105263158</v>
      </c>
      <c r="BV42">
        <f t="shared" si="4"/>
        <v>3.6486486486486487</v>
      </c>
      <c r="BW42">
        <f t="shared" ref="BW42:DP42" si="5">AVERAGE(BW2:BW40)</f>
        <v>2.7027027027027026</v>
      </c>
      <c r="BX42">
        <f t="shared" si="5"/>
        <v>2.1764705882352939</v>
      </c>
      <c r="BY42">
        <f t="shared" si="5"/>
        <v>1.3513513513513513</v>
      </c>
      <c r="BZ42">
        <f t="shared" si="5"/>
        <v>1.0294117647058822</v>
      </c>
      <c r="CA42">
        <f t="shared" si="5"/>
        <v>1.0540540540540539</v>
      </c>
      <c r="CB42">
        <f t="shared" si="5"/>
        <v>1</v>
      </c>
      <c r="CC42">
        <f t="shared" si="5"/>
        <v>20.9</v>
      </c>
      <c r="CD42">
        <f t="shared" si="5"/>
        <v>19</v>
      </c>
      <c r="CF42">
        <f t="shared" si="5"/>
        <v>53</v>
      </c>
      <c r="CG42">
        <f t="shared" si="5"/>
        <v>49.636363636363633</v>
      </c>
      <c r="CH42">
        <f t="shared" si="5"/>
        <v>9.1818181818181817</v>
      </c>
      <c r="CI42">
        <f t="shared" si="5"/>
        <v>10.692307692307692</v>
      </c>
      <c r="CJ42">
        <f t="shared" si="5"/>
        <v>1214</v>
      </c>
      <c r="CK42">
        <f t="shared" si="5"/>
        <v>1486.3636363636363</v>
      </c>
      <c r="CL42">
        <f t="shared" si="5"/>
        <v>85</v>
      </c>
      <c r="CM42">
        <f t="shared" si="5"/>
        <v>95.546875</v>
      </c>
      <c r="CN42">
        <f t="shared" si="5"/>
        <v>10.546875</v>
      </c>
      <c r="CO42">
        <f t="shared" si="5"/>
        <v>127.8608</v>
      </c>
      <c r="CP42">
        <f t="shared" si="5"/>
        <v>126.676</v>
      </c>
      <c r="CQ42">
        <f t="shared" si="5"/>
        <v>162.20240000000001</v>
      </c>
      <c r="CR42">
        <f t="shared" si="5"/>
        <v>135.87880000000001</v>
      </c>
      <c r="CS42">
        <f t="shared" si="5"/>
        <v>-29.754782608695656</v>
      </c>
      <c r="CT42">
        <f t="shared" si="5"/>
        <v>1351.8137497233197</v>
      </c>
      <c r="CU42">
        <f t="shared" si="5"/>
        <v>1242.4220699633702</v>
      </c>
      <c r="CV42">
        <f t="shared" si="5"/>
        <v>1134.9437964568765</v>
      </c>
      <c r="CW42">
        <f t="shared" si="5"/>
        <v>987.86600388500381</v>
      </c>
      <c r="CX42">
        <f t="shared" si="5"/>
        <v>-170.11610543194175</v>
      </c>
      <c r="CY42">
        <f t="shared" si="5"/>
        <v>1100.5240459401709</v>
      </c>
      <c r="CZ42">
        <f t="shared" si="5"/>
        <v>1047.5983532634034</v>
      </c>
      <c r="DA42">
        <f t="shared" si="5"/>
        <v>3.44</v>
      </c>
      <c r="DB42">
        <f t="shared" si="5"/>
        <v>2.6538461538461537</v>
      </c>
      <c r="DC42">
        <f t="shared" si="5"/>
        <v>1350.3848207079679</v>
      </c>
      <c r="DD42">
        <f t="shared" si="5"/>
        <v>1222.5937971062135</v>
      </c>
      <c r="DE42">
        <f t="shared" si="5"/>
        <v>422.20364285714288</v>
      </c>
      <c r="DF42">
        <f t="shared" si="5"/>
        <v>428.1714047619048</v>
      </c>
      <c r="DG42">
        <f t="shared" si="5"/>
        <v>12.777777777777779</v>
      </c>
      <c r="DH42">
        <f t="shared" si="5"/>
        <v>13.5</v>
      </c>
      <c r="DI42">
        <f t="shared" si="5"/>
        <v>2.0555555555555554</v>
      </c>
      <c r="DJ42">
        <f t="shared" si="5"/>
        <v>1.606060606060606</v>
      </c>
      <c r="DK42">
        <f t="shared" si="5"/>
        <v>0.80555555555555558</v>
      </c>
      <c r="DL42">
        <f t="shared" si="5"/>
        <v>0.78787878787878785</v>
      </c>
      <c r="DM42">
        <f t="shared" si="5"/>
        <v>0.52777777777777779</v>
      </c>
      <c r="DN42">
        <f t="shared" si="5"/>
        <v>0.39393939393939392</v>
      </c>
      <c r="DO42">
        <f t="shared" si="5"/>
        <v>0</v>
      </c>
      <c r="DP42">
        <f t="shared" si="5"/>
        <v>0</v>
      </c>
      <c r="DR42">
        <f>AVERAGE(DR2:DR40)</f>
        <v>25.78</v>
      </c>
      <c r="DS42">
        <f>AVERAGE(DS2:DS40)</f>
        <v>28.086956521739129</v>
      </c>
    </row>
    <row r="43" spans="1:187" ht="16" customHeight="1" x14ac:dyDescent="0.2">
      <c r="A43" t="s">
        <v>118</v>
      </c>
      <c r="B43">
        <f t="shared" ref="B43:BV43" si="6">_xlfn.STDEV.S(B2:B40)</f>
        <v>0.54132233648468664</v>
      </c>
      <c r="C43">
        <f t="shared" si="6"/>
        <v>0.55494671870138979</v>
      </c>
      <c r="D43">
        <f t="shared" si="6"/>
        <v>2.2523892798524661</v>
      </c>
      <c r="E43">
        <f t="shared" si="6"/>
        <v>3.3709588195887723</v>
      </c>
      <c r="F43">
        <f t="shared" si="6"/>
        <v>0.84377057953934365</v>
      </c>
      <c r="G43">
        <f t="shared" si="6"/>
        <v>0.96717911238582588</v>
      </c>
      <c r="H43">
        <f t="shared" si="6"/>
        <v>7.5995058610041673</v>
      </c>
      <c r="I43">
        <f t="shared" si="6"/>
        <v>5.9704962437661235</v>
      </c>
      <c r="J43" s="72">
        <f t="shared" si="6"/>
        <v>6.4610173150011558</v>
      </c>
      <c r="K43">
        <f t="shared" si="6"/>
        <v>11.276608743851352</v>
      </c>
      <c r="L43">
        <f t="shared" si="6"/>
        <v>10.718697504383458</v>
      </c>
      <c r="M43" s="64">
        <f t="shared" si="6"/>
        <v>18.333038059607613</v>
      </c>
      <c r="N43">
        <f t="shared" si="6"/>
        <v>21.02785526421566</v>
      </c>
      <c r="O43" s="65">
        <f t="shared" si="6"/>
        <v>9.7358059500199481</v>
      </c>
      <c r="P43">
        <f t="shared" si="6"/>
        <v>8.2890525757247691</v>
      </c>
      <c r="Q43" s="57">
        <f t="shared" si="6"/>
        <v>4.4571613544913937</v>
      </c>
      <c r="R43">
        <f t="shared" si="6"/>
        <v>6.206785164383704</v>
      </c>
      <c r="S43">
        <f t="shared" si="6"/>
        <v>7.0994259780378508</v>
      </c>
      <c r="T43">
        <f t="shared" si="6"/>
        <v>4.30025306079924</v>
      </c>
      <c r="U43" s="51">
        <f t="shared" si="6"/>
        <v>10.463545061255919</v>
      </c>
      <c r="V43" s="52">
        <f t="shared" si="6"/>
        <v>6.3997355030693326</v>
      </c>
      <c r="W43" s="86"/>
      <c r="X43" s="86"/>
      <c r="Y43">
        <f t="shared" si="6"/>
        <v>4.0160595111570565</v>
      </c>
      <c r="Z43">
        <f t="shared" si="6"/>
        <v>3.7663819510801706</v>
      </c>
      <c r="AB43">
        <f t="shared" si="6"/>
        <v>16.861470736632047</v>
      </c>
      <c r="AC43">
        <f t="shared" si="6"/>
        <v>13.916995315824808</v>
      </c>
      <c r="AD43">
        <f t="shared" si="6"/>
        <v>8.2182863107254605</v>
      </c>
      <c r="AE43">
        <f t="shared" si="6"/>
        <v>6.9856996786291923</v>
      </c>
      <c r="AF43">
        <f t="shared" si="6"/>
        <v>8.8384545917197812</v>
      </c>
      <c r="AG43">
        <f t="shared" si="6"/>
        <v>7.68632356152622</v>
      </c>
      <c r="AH43">
        <f t="shared" si="6"/>
        <v>1.9316269815103859</v>
      </c>
      <c r="AI43">
        <f t="shared" si="6"/>
        <v>2.0811493929314455</v>
      </c>
      <c r="AJ43">
        <f t="shared" si="6"/>
        <v>6.2542888510411858</v>
      </c>
      <c r="AK43">
        <f t="shared" si="6"/>
        <v>6.2367100080200881</v>
      </c>
      <c r="AL43">
        <f t="shared" si="6"/>
        <v>7.0660478528003559</v>
      </c>
      <c r="AM43">
        <f t="shared" si="6"/>
        <v>6.8511262602934702</v>
      </c>
      <c r="AN43">
        <f t="shared" si="6"/>
        <v>3.0711981480386656</v>
      </c>
      <c r="AO43">
        <f t="shared" si="6"/>
        <v>3.3828505968959885</v>
      </c>
      <c r="AP43">
        <f t="shared" si="6"/>
        <v>3.7663055467213984</v>
      </c>
      <c r="AQ43">
        <f t="shared" si="6"/>
        <v>4.2724727019029336</v>
      </c>
      <c r="AR43">
        <f t="shared" si="6"/>
        <v>3.430727688569629</v>
      </c>
      <c r="AS43">
        <f t="shared" si="6"/>
        <v>3.5174442132183734</v>
      </c>
      <c r="AT43">
        <f t="shared" si="6"/>
        <v>3.6105510630621085</v>
      </c>
      <c r="AU43">
        <f t="shared" si="6"/>
        <v>2.4773914079602646</v>
      </c>
      <c r="AV43">
        <f t="shared" si="6"/>
        <v>6.1415189208089744</v>
      </c>
      <c r="AW43">
        <f t="shared" si="6"/>
        <v>3.8634577189634811</v>
      </c>
      <c r="AX43" s="52">
        <f t="shared" si="6"/>
        <v>3.8573994156816096</v>
      </c>
      <c r="AY43">
        <f t="shared" si="6"/>
        <v>3.0765634301412508</v>
      </c>
      <c r="AZ43">
        <f t="shared" si="6"/>
        <v>2.5880714730431742</v>
      </c>
      <c r="BA43">
        <f t="shared" si="6"/>
        <v>3.4010443767838217</v>
      </c>
      <c r="BB43">
        <f t="shared" si="6"/>
        <v>2.0567339255081425</v>
      </c>
      <c r="BC43" s="52">
        <f t="shared" si="6"/>
        <v>2.6496003732289743</v>
      </c>
      <c r="BD43">
        <f t="shared" si="6"/>
        <v>21.792177593517941</v>
      </c>
      <c r="BE43">
        <f t="shared" si="6"/>
        <v>23.13191703222164</v>
      </c>
      <c r="BF43">
        <f t="shared" si="6"/>
        <v>9.0396628797020337</v>
      </c>
      <c r="BG43">
        <f t="shared" si="6"/>
        <v>9.8280257473253538</v>
      </c>
      <c r="BH43">
        <f t="shared" si="6"/>
        <v>3.537343957824878</v>
      </c>
      <c r="BI43">
        <f t="shared" si="6"/>
        <v>3.9526096598479241</v>
      </c>
      <c r="BJ43">
        <f t="shared" si="6"/>
        <v>4.8417341684750967</v>
      </c>
      <c r="BK43">
        <f t="shared" si="6"/>
        <v>4.3430245062469846</v>
      </c>
      <c r="BL43" s="52">
        <f t="shared" si="6"/>
        <v>2.7232179339736868</v>
      </c>
      <c r="BM43">
        <f t="shared" si="6"/>
        <v>3.2993167101555749</v>
      </c>
      <c r="BN43">
        <f t="shared" si="6"/>
        <v>3.0765996596023775</v>
      </c>
      <c r="BO43">
        <f t="shared" si="6"/>
        <v>2.2887255362690047</v>
      </c>
      <c r="BP43">
        <f t="shared" si="6"/>
        <v>1.8907868930884504</v>
      </c>
      <c r="BQ43">
        <f t="shared" si="6"/>
        <v>2.5285004186273285</v>
      </c>
      <c r="BR43">
        <f t="shared" si="6"/>
        <v>2.7320256155394964</v>
      </c>
      <c r="BS43">
        <f t="shared" si="6"/>
        <v>2.3499039053020079</v>
      </c>
      <c r="BT43">
        <f t="shared" si="6"/>
        <v>2.0205401709895754</v>
      </c>
      <c r="BU43">
        <f t="shared" si="6"/>
        <v>3.1851361761912056</v>
      </c>
      <c r="BV43">
        <f t="shared" si="6"/>
        <v>2.9365154729922884</v>
      </c>
      <c r="BW43">
        <f t="shared" ref="BW43:DP43" si="7">_xlfn.STDEV.S(BW2:BW40)</f>
        <v>3.3405327657664365</v>
      </c>
      <c r="BX43">
        <f t="shared" si="7"/>
        <v>3.2796026018988127</v>
      </c>
      <c r="BY43">
        <f t="shared" si="7"/>
        <v>1.5314520382125407</v>
      </c>
      <c r="BZ43">
        <f t="shared" si="7"/>
        <v>1.2906492168941639</v>
      </c>
      <c r="CA43">
        <f t="shared" si="7"/>
        <v>2.4601936006242582</v>
      </c>
      <c r="CB43">
        <f t="shared" si="7"/>
        <v>2.0150945537631877</v>
      </c>
      <c r="CC43">
        <f t="shared" si="7"/>
        <v>3.4140233677518252</v>
      </c>
      <c r="CD43">
        <f t="shared" si="7"/>
        <v>4.6319051646752714</v>
      </c>
      <c r="CF43">
        <f t="shared" si="7"/>
        <v>11.034038245356955</v>
      </c>
      <c r="CG43">
        <f t="shared" si="7"/>
        <v>7.1031363111336665</v>
      </c>
      <c r="CH43">
        <f t="shared" si="7"/>
        <v>3.6281725928677044</v>
      </c>
      <c r="CI43">
        <f t="shared" si="7"/>
        <v>5.7210811242954094</v>
      </c>
      <c r="CJ43">
        <f t="shared" si="7"/>
        <v>368.27525937356512</v>
      </c>
      <c r="CK43">
        <f t="shared" si="7"/>
        <v>153.05376357820981</v>
      </c>
      <c r="CL43">
        <f t="shared" si="7"/>
        <v>8.7372355876607628</v>
      </c>
      <c r="CM43">
        <f t="shared" si="7"/>
        <v>5.4531026145672339</v>
      </c>
      <c r="CN43">
        <f t="shared" si="7"/>
        <v>9.2788973088323985</v>
      </c>
      <c r="CO43">
        <f t="shared" si="7"/>
        <v>41.597255610596832</v>
      </c>
      <c r="CP43">
        <f t="shared" si="7"/>
        <v>72.559850468423619</v>
      </c>
      <c r="CQ43">
        <f t="shared" si="7"/>
        <v>91.200249875388693</v>
      </c>
      <c r="CR43">
        <f t="shared" si="7"/>
        <v>54.611189201481352</v>
      </c>
      <c r="CS43">
        <f t="shared" si="7"/>
        <v>63.442191644302532</v>
      </c>
      <c r="CT43">
        <f t="shared" si="7"/>
        <v>290.80563590349703</v>
      </c>
      <c r="CU43">
        <f t="shared" si="7"/>
        <v>296.38103362448976</v>
      </c>
      <c r="CV43">
        <f t="shared" si="7"/>
        <v>317.88469465040112</v>
      </c>
      <c r="CW43">
        <f t="shared" si="7"/>
        <v>194.42512850470908</v>
      </c>
      <c r="CX43">
        <f t="shared" si="7"/>
        <v>248.47196910864346</v>
      </c>
      <c r="CY43">
        <f t="shared" si="7"/>
        <v>223.36700185563865</v>
      </c>
      <c r="CZ43">
        <f t="shared" si="7"/>
        <v>209.70395471035144</v>
      </c>
      <c r="DA43">
        <f t="shared" si="7"/>
        <v>3.3050466461660317</v>
      </c>
      <c r="DB43">
        <f t="shared" si="7"/>
        <v>2.6373063180799865</v>
      </c>
      <c r="DC43">
        <f t="shared" si="7"/>
        <v>315.24961754949732</v>
      </c>
      <c r="DD43">
        <f t="shared" si="7"/>
        <v>176.2824205028339</v>
      </c>
      <c r="DE43">
        <f t="shared" si="7"/>
        <v>29.461420046877766</v>
      </c>
      <c r="DF43">
        <f t="shared" si="7"/>
        <v>37.707582850674427</v>
      </c>
      <c r="DG43">
        <f t="shared" si="7"/>
        <v>3.8030898048155626</v>
      </c>
      <c r="DH43">
        <f t="shared" si="7"/>
        <v>3.1261361570998907</v>
      </c>
      <c r="DI43">
        <f t="shared" si="7"/>
        <v>2.3536530202395043</v>
      </c>
      <c r="DJ43">
        <f t="shared" si="7"/>
        <v>1.6382039315091761</v>
      </c>
      <c r="DK43">
        <f t="shared" si="7"/>
        <v>1.5084418535020916</v>
      </c>
      <c r="DL43">
        <f t="shared" si="7"/>
        <v>1.2687980473063807</v>
      </c>
      <c r="DM43">
        <f t="shared" si="7"/>
        <v>0.81015381647512241</v>
      </c>
      <c r="DN43">
        <f t="shared" si="7"/>
        <v>0.6092717958449424</v>
      </c>
      <c r="DO43">
        <f t="shared" si="7"/>
        <v>0</v>
      </c>
      <c r="DP43">
        <f t="shared" si="7"/>
        <v>0</v>
      </c>
      <c r="DR43">
        <f>_xlfn.STDEV.S(DR2:DR40)</f>
        <v>9.3686978817763169</v>
      </c>
      <c r="DS43">
        <f>_xlfn.STDEV.S(DS2:DS40)</f>
        <v>7.2089782624816348</v>
      </c>
    </row>
    <row r="44" spans="1:187" ht="16" customHeight="1" x14ac:dyDescent="0.2">
      <c r="A44" t="s">
        <v>120</v>
      </c>
      <c r="B44" s="2"/>
      <c r="D44" s="2"/>
      <c r="E44" s="37">
        <f>TTEST(D2:D40,E2:E40,2,1)</f>
        <v>0.40843508442010013</v>
      </c>
      <c r="F44" s="2"/>
      <c r="G44" s="37">
        <f>TTEST(F2:F40,G2:G40,2,1)</f>
        <v>0.60829293975240972</v>
      </c>
      <c r="H44" s="73">
        <f>_xlfn.T.TEST(H2:H40,I2:I40,2,1)</f>
        <v>2.5010400291119141E-2</v>
      </c>
      <c r="J44" s="55"/>
      <c r="K44" t="s">
        <v>11</v>
      </c>
      <c r="L44" t="s">
        <v>66</v>
      </c>
      <c r="M44" s="66">
        <f>_xlfn.T.TEST(M2:M40,N2:N40,2,1)</f>
        <v>3.5045991154690692E-6</v>
      </c>
      <c r="O44" s="67"/>
      <c r="P44" s="54" t="e">
        <f>_xlfn.T.TEST(P2:P40,#REF!,2,1)</f>
        <v>#REF!</v>
      </c>
      <c r="Q44" s="55"/>
      <c r="R44" t="s">
        <v>14</v>
      </c>
      <c r="S44" t="s">
        <v>69</v>
      </c>
      <c r="U44" s="53" t="e">
        <f>_xlfn.T.TEST(U2:U40,#REF!,2,1)</f>
        <v>#REF!</v>
      </c>
      <c r="V44" s="55"/>
      <c r="Y44" t="s">
        <v>18</v>
      </c>
      <c r="Z44" t="s">
        <v>71</v>
      </c>
      <c r="AV44">
        <f>_xlfn.T.TEST(AV2:AV40,AW2:AW40,2,1)</f>
        <v>1.8623930042427544E-2</v>
      </c>
      <c r="AX44" s="55"/>
      <c r="BA44">
        <f>_xlfn.T.TEST(BA2:BA40,BB2:BB40,2,1)</f>
        <v>1.3094071755484073E-2</v>
      </c>
      <c r="BC44" s="55"/>
      <c r="BJ44">
        <f>_xlfn.T.TEST(BJ2:BJ40,BK2:BK40,2,1)</f>
        <v>3.6416541401324255E-2</v>
      </c>
      <c r="BL44" s="55"/>
      <c r="BW44">
        <f>_xlfn.T.TEST(BW2:BW40,BX2:BX40,2,1)</f>
        <v>0.44210793391805836</v>
      </c>
      <c r="CC44">
        <f>_xlfn.T.TEST(CC2:CC40,CD2:CD40,2,1)</f>
        <v>0.17789815279512558</v>
      </c>
      <c r="CL44">
        <f>_xlfn.T.TEST(CL2:CL40,CM2:CM40,2,1)</f>
        <v>1.4756659115011398E-2</v>
      </c>
      <c r="CQ44">
        <f>_xlfn.T.TEST(CQ2:CQ40,CR2:CR40,2,1)</f>
        <v>3.4836270991941365E-2</v>
      </c>
      <c r="CT44">
        <f>_xlfn.T.TEST(CT2:CT40,CU2:CU40,2,1)</f>
        <v>2.7180466979024341E-2</v>
      </c>
      <c r="CV44">
        <f>_xlfn.T.TEST(CV2:CV40,CW2:CW40,2,1)</f>
        <v>4.1922163046731005E-3</v>
      </c>
      <c r="CY44">
        <f>_xlfn.T.TEST(CY2:CY40,CZ2:CZ40,2,1)</f>
        <v>5.2103656613034802E-2</v>
      </c>
      <c r="DA44">
        <f>_xlfn.T.TEST(DA2:DA40,DB2:DB40,2,1)</f>
        <v>6.0934820976783939E-2</v>
      </c>
      <c r="DC44">
        <f>_xlfn.T.TEST(DC2:DC40,DD2:DD40,2,1)</f>
        <v>9.7081486468220568E-2</v>
      </c>
      <c r="DE44">
        <f>_xlfn.T.TEST(DE2:DE40,DF2:DF40,2,1)</f>
        <v>0.60819969439688037</v>
      </c>
    </row>
    <row r="45" spans="1:187" ht="16" customHeight="1" thickBot="1" x14ac:dyDescent="0.25">
      <c r="B45" s="2"/>
      <c r="D45" s="2"/>
      <c r="M45" s="64"/>
      <c r="O45" s="67"/>
      <c r="CX45" s="59">
        <f>MIN(CX9:CX40)</f>
        <v>-695.31999999999994</v>
      </c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</row>
    <row r="46" spans="1:187" ht="18" customHeight="1" thickBot="1" x14ac:dyDescent="0.25">
      <c r="A46" t="s">
        <v>115</v>
      </c>
      <c r="B46" t="s">
        <v>17</v>
      </c>
      <c r="C46" t="s">
        <v>62</v>
      </c>
      <c r="D46" t="s">
        <v>8</v>
      </c>
      <c r="E46" t="s">
        <v>63</v>
      </c>
      <c r="F46" t="s">
        <v>9</v>
      </c>
      <c r="G46" t="s">
        <v>64</v>
      </c>
      <c r="H46" t="s">
        <v>10</v>
      </c>
      <c r="I46" t="s">
        <v>65</v>
      </c>
      <c r="K46" s="74"/>
      <c r="L46" s="75"/>
      <c r="M46" s="75" t="s">
        <v>12</v>
      </c>
      <c r="N46" s="85" t="s">
        <v>67</v>
      </c>
      <c r="O46" s="70"/>
      <c r="P46" s="1" t="s">
        <v>13</v>
      </c>
      <c r="U46" s="1" t="s">
        <v>141</v>
      </c>
      <c r="AB46" t="s">
        <v>19</v>
      </c>
      <c r="AC46" t="s">
        <v>72</v>
      </c>
      <c r="AD46" t="s">
        <v>20</v>
      </c>
      <c r="AE46" t="s">
        <v>73</v>
      </c>
      <c r="AF46" t="s">
        <v>21</v>
      </c>
      <c r="AG46" t="s">
        <v>74</v>
      </c>
      <c r="AH46" t="s">
        <v>22</v>
      </c>
      <c r="AI46" t="s">
        <v>75</v>
      </c>
      <c r="AJ46" t="s">
        <v>23</v>
      </c>
      <c r="AK46" t="s">
        <v>76</v>
      </c>
      <c r="AL46" t="s">
        <v>24</v>
      </c>
      <c r="AM46" t="s">
        <v>77</v>
      </c>
      <c r="AN46" t="s">
        <v>25</v>
      </c>
      <c r="AO46" t="s">
        <v>78</v>
      </c>
      <c r="AP46" t="s">
        <v>26</v>
      </c>
      <c r="AQ46" t="s">
        <v>79</v>
      </c>
      <c r="AR46" t="s">
        <v>27</v>
      </c>
      <c r="AS46" t="s">
        <v>80</v>
      </c>
      <c r="AT46" t="s">
        <v>28</v>
      </c>
      <c r="AU46" t="s">
        <v>81</v>
      </c>
      <c r="AV46" t="s">
        <v>29</v>
      </c>
      <c r="AW46" t="s">
        <v>82</v>
      </c>
      <c r="AY46" t="s">
        <v>30</v>
      </c>
      <c r="AZ46" t="s">
        <v>83</v>
      </c>
      <c r="BA46" t="s">
        <v>31</v>
      </c>
      <c r="BB46" t="s">
        <v>84</v>
      </c>
      <c r="BD46" t="s">
        <v>32</v>
      </c>
      <c r="BE46" t="s">
        <v>85</v>
      </c>
      <c r="BF46" t="s">
        <v>33</v>
      </c>
      <c r="BG46" t="s">
        <v>86</v>
      </c>
      <c r="BH46" t="s">
        <v>34</v>
      </c>
      <c r="BI46" t="s">
        <v>87</v>
      </c>
      <c r="BJ46" t="s">
        <v>35</v>
      </c>
      <c r="BK46" t="s">
        <v>88</v>
      </c>
      <c r="BM46" t="s">
        <v>36</v>
      </c>
      <c r="BN46" t="s">
        <v>89</v>
      </c>
      <c r="BO46" t="s">
        <v>37</v>
      </c>
      <c r="BP46" t="s">
        <v>90</v>
      </c>
      <c r="BQ46" t="s">
        <v>38</v>
      </c>
      <c r="BR46" t="s">
        <v>91</v>
      </c>
      <c r="BS46" t="s">
        <v>39</v>
      </c>
      <c r="BT46" t="s">
        <v>92</v>
      </c>
      <c r="BU46" t="s">
        <v>40</v>
      </c>
      <c r="BV46" t="s">
        <v>93</v>
      </c>
      <c r="BW46" t="s">
        <v>41</v>
      </c>
      <c r="BX46" t="s">
        <v>94</v>
      </c>
      <c r="BY46" t="s">
        <v>42</v>
      </c>
      <c r="BZ46" t="s">
        <v>95</v>
      </c>
      <c r="CA46" t="s">
        <v>43</v>
      </c>
      <c r="CB46" t="s">
        <v>96</v>
      </c>
      <c r="CC46" t="s">
        <v>44</v>
      </c>
      <c r="CD46" t="s">
        <v>97</v>
      </c>
      <c r="CF46" t="s">
        <v>45</v>
      </c>
      <c r="CG46" t="s">
        <v>98</v>
      </c>
      <c r="CH46" t="s">
        <v>46</v>
      </c>
      <c r="CI46" t="s">
        <v>99</v>
      </c>
      <c r="CJ46" t="s">
        <v>47</v>
      </c>
      <c r="CK46" t="s">
        <v>100</v>
      </c>
      <c r="CL46" t="s">
        <v>48</v>
      </c>
      <c r="CM46" t="s">
        <v>101</v>
      </c>
      <c r="CO46" t="s">
        <v>49</v>
      </c>
      <c r="CP46" t="s">
        <v>102</v>
      </c>
      <c r="CQ46" t="s">
        <v>50</v>
      </c>
      <c r="CR46" t="s">
        <v>103</v>
      </c>
      <c r="CT46" t="s">
        <v>51</v>
      </c>
      <c r="CU46" t="s">
        <v>104</v>
      </c>
      <c r="CV46" t="s">
        <v>52</v>
      </c>
      <c r="CW46" t="s">
        <v>105</v>
      </c>
      <c r="CX46" s="59">
        <f>MAX(CX9:CX41)</f>
        <v>189.02999999999997</v>
      </c>
      <c r="CY46" t="s">
        <v>53</v>
      </c>
      <c r="CZ46" t="s">
        <v>106</v>
      </c>
      <c r="DA46" t="s">
        <v>54</v>
      </c>
      <c r="DB46" t="s">
        <v>107</v>
      </c>
      <c r="DC46" t="s">
        <v>55</v>
      </c>
      <c r="DD46" t="s">
        <v>108</v>
      </c>
      <c r="DE46" t="s">
        <v>117</v>
      </c>
      <c r="DF46" t="s">
        <v>116</v>
      </c>
      <c r="DG46" t="s">
        <v>56</v>
      </c>
      <c r="DH46" t="s">
        <v>109</v>
      </c>
      <c r="DI46" t="s">
        <v>57</v>
      </c>
      <c r="DJ46" t="s">
        <v>110</v>
      </c>
      <c r="DK46" t="s">
        <v>58</v>
      </c>
      <c r="DL46" t="s">
        <v>111</v>
      </c>
      <c r="DM46" t="s">
        <v>59</v>
      </c>
      <c r="DN46" t="s">
        <v>112</v>
      </c>
      <c r="DO46" t="s">
        <v>60</v>
      </c>
      <c r="DP46" t="s">
        <v>113</v>
      </c>
      <c r="DQ46" t="s">
        <v>121</v>
      </c>
      <c r="DR46" t="s">
        <v>61</v>
      </c>
      <c r="DS46" t="s">
        <v>114</v>
      </c>
    </row>
    <row r="47" spans="1:187" ht="16" customHeight="1" x14ac:dyDescent="0.2">
      <c r="B47" s="2"/>
      <c r="D47" s="2"/>
      <c r="K47" s="76"/>
      <c r="L47" s="77"/>
      <c r="M47" s="77"/>
      <c r="N47" s="78"/>
      <c r="O47">
        <f>PEARSON(M2:M40,O2:O40)</f>
        <v>3.161154952178781E-2</v>
      </c>
      <c r="Q47">
        <f>PEARSON(P2:P40,Q2:Q40)</f>
        <v>-0.41851494244910487</v>
      </c>
      <c r="V47">
        <f>PEARSON(U2:U40,V2:V40)</f>
        <v>-1.2692340380932837E-2</v>
      </c>
      <c r="X47">
        <f>PEARSON(W2:W40,X2:X40)</f>
        <v>0.44636995066705071</v>
      </c>
      <c r="CO47" s="2"/>
      <c r="CP47" s="2"/>
      <c r="CQ47" s="2"/>
      <c r="CR47" s="2"/>
      <c r="CS47" s="2"/>
      <c r="CT47" s="2"/>
      <c r="CU47" s="2"/>
      <c r="CV47" s="6"/>
      <c r="CW47" s="2"/>
      <c r="CX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</row>
    <row r="48" spans="1:187" ht="16" customHeight="1" x14ac:dyDescent="0.2">
      <c r="B48" s="2"/>
      <c r="D48" s="2"/>
      <c r="K48" s="76"/>
      <c r="L48" s="77"/>
      <c r="M48" s="77"/>
      <c r="N48" s="78"/>
      <c r="O48">
        <f>MAX(O2:O40)</f>
        <v>11</v>
      </c>
      <c r="CO48" s="2"/>
      <c r="CP48" s="2"/>
      <c r="CQ48" s="2"/>
      <c r="CR48" s="2"/>
      <c r="CS48" s="2"/>
      <c r="CT48" s="2"/>
      <c r="CU48" s="2"/>
      <c r="CV48" s="6"/>
      <c r="CW48" s="2"/>
      <c r="CX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</row>
    <row r="49" spans="1:122" ht="16" customHeight="1" x14ac:dyDescent="0.2">
      <c r="B49" s="2"/>
      <c r="D49" s="2"/>
      <c r="K49" s="76"/>
      <c r="L49" s="77"/>
      <c r="M49" s="77"/>
      <c r="N49" s="78"/>
      <c r="AB49">
        <f>COUNT(AB2:AB40)</f>
        <v>30</v>
      </c>
      <c r="AC49">
        <f t="shared" ref="AC49:BZ49" si="8">COUNT(AC2:AC40)</f>
        <v>30</v>
      </c>
      <c r="AD49">
        <f t="shared" si="8"/>
        <v>30</v>
      </c>
      <c r="AE49">
        <f t="shared" si="8"/>
        <v>30</v>
      </c>
      <c r="AF49">
        <f t="shared" si="8"/>
        <v>31</v>
      </c>
      <c r="AG49">
        <f t="shared" si="8"/>
        <v>31</v>
      </c>
      <c r="AH49">
        <f t="shared" si="8"/>
        <v>31</v>
      </c>
      <c r="AI49">
        <f t="shared" si="8"/>
        <v>31</v>
      </c>
      <c r="AJ49">
        <f t="shared" si="8"/>
        <v>31</v>
      </c>
      <c r="AK49">
        <f t="shared" si="8"/>
        <v>30</v>
      </c>
      <c r="AL49">
        <f t="shared" si="8"/>
        <v>31</v>
      </c>
      <c r="AM49">
        <f t="shared" si="8"/>
        <v>30</v>
      </c>
      <c r="AN49">
        <f t="shared" si="8"/>
        <v>31</v>
      </c>
      <c r="AO49">
        <f t="shared" si="8"/>
        <v>30</v>
      </c>
      <c r="AP49">
        <f t="shared" si="8"/>
        <v>30</v>
      </c>
      <c r="AQ49">
        <f t="shared" si="8"/>
        <v>30</v>
      </c>
      <c r="AR49">
        <f t="shared" si="8"/>
        <v>31</v>
      </c>
      <c r="AS49">
        <f t="shared" si="8"/>
        <v>30</v>
      </c>
      <c r="AT49">
        <f t="shared" si="8"/>
        <v>37</v>
      </c>
      <c r="AU49">
        <f>COUNT(AU2:AU40)</f>
        <v>35</v>
      </c>
      <c r="AV49">
        <f t="shared" si="8"/>
        <v>37</v>
      </c>
      <c r="AW49">
        <f t="shared" si="8"/>
        <v>35</v>
      </c>
      <c r="AX49">
        <f>COUNT(AX2:AX40)</f>
        <v>35</v>
      </c>
      <c r="AY49">
        <f t="shared" si="8"/>
        <v>36</v>
      </c>
      <c r="AZ49">
        <f t="shared" si="8"/>
        <v>35</v>
      </c>
      <c r="BA49">
        <f t="shared" si="8"/>
        <v>37</v>
      </c>
      <c r="BB49">
        <f t="shared" si="8"/>
        <v>35</v>
      </c>
      <c r="BC49">
        <f t="shared" si="8"/>
        <v>35</v>
      </c>
      <c r="BD49">
        <f t="shared" si="8"/>
        <v>38</v>
      </c>
      <c r="BE49">
        <f t="shared" si="8"/>
        <v>37</v>
      </c>
      <c r="BF49">
        <f t="shared" si="8"/>
        <v>38</v>
      </c>
      <c r="BG49">
        <f t="shared" si="8"/>
        <v>37</v>
      </c>
      <c r="BH49">
        <f t="shared" si="8"/>
        <v>38</v>
      </c>
      <c r="BI49">
        <f t="shared" si="8"/>
        <v>37</v>
      </c>
      <c r="BJ49">
        <f>COUNT(BJ2:BJ40)</f>
        <v>38</v>
      </c>
      <c r="BK49">
        <f t="shared" si="8"/>
        <v>37</v>
      </c>
      <c r="BL49">
        <f t="shared" si="8"/>
        <v>37</v>
      </c>
      <c r="BM49">
        <f t="shared" si="8"/>
        <v>38</v>
      </c>
      <c r="BN49">
        <f t="shared" si="8"/>
        <v>37</v>
      </c>
      <c r="BO49">
        <f t="shared" si="8"/>
        <v>38</v>
      </c>
      <c r="BP49">
        <f t="shared" si="8"/>
        <v>37</v>
      </c>
      <c r="BQ49">
        <f>COUNT(BQ2:BQ40)</f>
        <v>38</v>
      </c>
      <c r="BR49">
        <f t="shared" si="8"/>
        <v>37</v>
      </c>
      <c r="BS49">
        <f t="shared" si="8"/>
        <v>38</v>
      </c>
      <c r="BT49">
        <f t="shared" si="8"/>
        <v>37</v>
      </c>
      <c r="BU49">
        <f t="shared" si="8"/>
        <v>38</v>
      </c>
      <c r="BV49">
        <f t="shared" si="8"/>
        <v>37</v>
      </c>
      <c r="BW49">
        <f t="shared" si="8"/>
        <v>37</v>
      </c>
      <c r="BX49">
        <f t="shared" si="8"/>
        <v>34</v>
      </c>
      <c r="BY49">
        <f t="shared" si="8"/>
        <v>37</v>
      </c>
      <c r="BZ49">
        <f t="shared" si="8"/>
        <v>34</v>
      </c>
      <c r="CO49" s="2"/>
      <c r="CP49" s="2"/>
      <c r="CQ49" s="2"/>
      <c r="CR49" s="2"/>
      <c r="CS49" s="2"/>
      <c r="CT49" s="2"/>
      <c r="CU49" s="2"/>
      <c r="CV49" s="6"/>
      <c r="CW49" s="2"/>
      <c r="CX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</row>
    <row r="50" spans="1:122" ht="16" customHeight="1" x14ac:dyDescent="0.2">
      <c r="A50" t="s">
        <v>17</v>
      </c>
      <c r="D50" s="2"/>
      <c r="K50" s="76" t="s">
        <v>122</v>
      </c>
      <c r="L50" s="77"/>
      <c r="M50" s="77"/>
      <c r="N50" s="78"/>
      <c r="P50" t="s">
        <v>122</v>
      </c>
      <c r="U50" t="s">
        <v>122</v>
      </c>
      <c r="CO50" s="2"/>
      <c r="CP50" s="2"/>
      <c r="CQ50" s="2"/>
      <c r="CR50" s="2"/>
      <c r="CS50" s="2"/>
      <c r="CT50" s="2"/>
      <c r="CU50" s="2"/>
      <c r="CV50" s="6"/>
      <c r="CW50" s="2"/>
      <c r="CX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</row>
    <row r="51" spans="1:122" ht="16" customHeight="1" x14ac:dyDescent="0.2">
      <c r="A51">
        <v>2</v>
      </c>
      <c r="C51">
        <f>DCOUNT($B$1:$B$40,$B$1,A50:A51)</f>
        <v>25</v>
      </c>
      <c r="D51" s="2"/>
      <c r="K51" s="76" t="s">
        <v>127</v>
      </c>
      <c r="L51" s="77"/>
      <c r="M51" s="77">
        <f>DCOUNT($O$1:$O$40,$O$1,K50:K51)</f>
        <v>2</v>
      </c>
      <c r="N51" s="79">
        <f>M51/36*100</f>
        <v>5.5555555555555554</v>
      </c>
      <c r="P51" t="s">
        <v>129</v>
      </c>
      <c r="Q51">
        <f>DCOUNT($Q$1:$Q$40,$Q$1,P50:P51)</f>
        <v>6</v>
      </c>
      <c r="R51" s="59">
        <f>Q51/38*100</f>
        <v>15.789473684210526</v>
      </c>
      <c r="U51" t="s">
        <v>123</v>
      </c>
      <c r="V51">
        <f>DCOUNT($V$1:$V$40,$V$1,U50:U51)</f>
        <v>2</v>
      </c>
      <c r="Y51" s="59">
        <f>V51/38*100</f>
        <v>5.2631578947368416</v>
      </c>
      <c r="CO51" s="2"/>
      <c r="CP51" s="2"/>
      <c r="CQ51" s="2"/>
      <c r="CR51" s="2"/>
      <c r="CS51" s="2"/>
      <c r="CT51" s="2"/>
      <c r="CU51" s="2"/>
      <c r="CV51" s="6"/>
      <c r="CW51" s="2"/>
      <c r="CX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</row>
    <row r="52" spans="1:122" ht="16" customHeight="1" x14ac:dyDescent="0.2">
      <c r="D52" s="2"/>
      <c r="K52" s="76"/>
      <c r="L52" s="77"/>
      <c r="M52" s="77"/>
      <c r="N52" s="78"/>
      <c r="U52" t="s">
        <v>122</v>
      </c>
      <c r="CW52" s="6"/>
      <c r="CX52" s="6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</row>
    <row r="53" spans="1:122" ht="16" customHeight="1" x14ac:dyDescent="0.2">
      <c r="A53" t="s">
        <v>17</v>
      </c>
      <c r="D53" s="2"/>
      <c r="K53" s="76" t="s">
        <v>122</v>
      </c>
      <c r="L53" s="77" t="s">
        <v>122</v>
      </c>
      <c r="M53" s="77"/>
      <c r="N53" s="78"/>
      <c r="P53" t="s">
        <v>122</v>
      </c>
      <c r="U53" t="s">
        <v>124</v>
      </c>
      <c r="V53">
        <f>DCOUNT($V$1:$V$40,$V$1,U52:U53)</f>
        <v>36</v>
      </c>
      <c r="Y53" s="59">
        <f>V53/38*100</f>
        <v>94.73684210526315</v>
      </c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</row>
    <row r="54" spans="1:122" ht="16" customHeight="1" x14ac:dyDescent="0.2">
      <c r="A54">
        <v>3</v>
      </c>
      <c r="C54">
        <f>DCOUNT($B$1:$B$40,$B$1,A53:A54)</f>
        <v>12</v>
      </c>
      <c r="D54" s="2"/>
      <c r="K54" s="76" t="s">
        <v>133</v>
      </c>
      <c r="L54" s="77" t="s">
        <v>125</v>
      </c>
      <c r="M54" s="77">
        <f>DCOUNT($O$1:$O$40,$O$1,K53:L54)</f>
        <v>5</v>
      </c>
      <c r="N54" s="79">
        <f>M54/36*100</f>
        <v>13.888888888888889</v>
      </c>
      <c r="P54" t="s">
        <v>131</v>
      </c>
      <c r="Q54">
        <f>DCOUNT($Q$1:$Q$40,$Q$1,P53:P54)</f>
        <v>32</v>
      </c>
      <c r="R54" s="59">
        <f>Q54/38*100</f>
        <v>84.210526315789465</v>
      </c>
      <c r="U54" t="s">
        <v>122</v>
      </c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</row>
    <row r="55" spans="1:122" ht="16" customHeight="1" x14ac:dyDescent="0.2">
      <c r="B55" s="2"/>
      <c r="D55" s="2"/>
      <c r="K55" s="76"/>
      <c r="L55" s="77"/>
      <c r="M55" s="77"/>
      <c r="N55" s="78"/>
      <c r="U55" t="s">
        <v>126</v>
      </c>
      <c r="V55">
        <f>DCOUNT($V$1:$V$40,$V$1,U54:U55)</f>
        <v>31</v>
      </c>
      <c r="Y55" s="59">
        <f>V55/38*100</f>
        <v>81.578947368421055</v>
      </c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</row>
    <row r="56" spans="1:122" ht="16" customHeight="1" x14ac:dyDescent="0.2">
      <c r="B56" s="2"/>
      <c r="D56" s="2"/>
      <c r="K56" s="76" t="s">
        <v>122</v>
      </c>
      <c r="L56" s="77" t="s">
        <v>122</v>
      </c>
      <c r="M56" s="77"/>
      <c r="N56" s="78"/>
      <c r="P56" t="s">
        <v>122</v>
      </c>
      <c r="U56" t="s">
        <v>122</v>
      </c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</row>
    <row r="57" spans="1:122" ht="16" customHeight="1" x14ac:dyDescent="0.2">
      <c r="B57" s="2"/>
      <c r="D57" s="2"/>
      <c r="K57" s="76" t="s">
        <v>126</v>
      </c>
      <c r="L57" s="77" t="s">
        <v>136</v>
      </c>
      <c r="M57" s="77">
        <f>DCOUNT($O$1:$O$40,$O$1,K56:L57)</f>
        <v>10</v>
      </c>
      <c r="N57" s="79">
        <f>M57/36*100</f>
        <v>27.777777777777779</v>
      </c>
      <c r="P57" t="s">
        <v>126</v>
      </c>
      <c r="Q57">
        <f>DCOUNT($Q$1:$Q$40,$Q$1,P56:P57)</f>
        <v>25</v>
      </c>
      <c r="R57" s="59">
        <f>Q57/38*100</f>
        <v>65.789473684210535</v>
      </c>
      <c r="U57" t="s">
        <v>132</v>
      </c>
      <c r="V57">
        <f>DCOUNT($V$1:$V$40,$V$1,U56:U57)</f>
        <v>30</v>
      </c>
      <c r="Y57" s="59">
        <f>V57/38*100</f>
        <v>78.94736842105263</v>
      </c>
      <c r="DD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</row>
    <row r="58" spans="1:122" ht="16" customHeight="1" x14ac:dyDescent="0.2">
      <c r="B58" s="2"/>
      <c r="D58" s="2"/>
      <c r="K58" s="76"/>
      <c r="L58" s="77"/>
      <c r="M58" s="77"/>
      <c r="N58" s="78"/>
      <c r="U58" t="s">
        <v>122</v>
      </c>
      <c r="DD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</row>
    <row r="59" spans="1:122" ht="16" customHeight="1" x14ac:dyDescent="0.2">
      <c r="B59" s="2"/>
      <c r="D59" s="2"/>
      <c r="K59" s="76" t="s">
        <v>122</v>
      </c>
      <c r="L59" s="77" t="s">
        <v>122</v>
      </c>
      <c r="M59" s="77"/>
      <c r="N59" s="78"/>
      <c r="P59" t="s">
        <v>122</v>
      </c>
      <c r="U59" t="s">
        <v>139</v>
      </c>
      <c r="V59">
        <f>DCOUNT($V$1:$V$40,$V$1,U58:U59)</f>
        <v>25</v>
      </c>
      <c r="Y59" s="59">
        <f>V59/38*100</f>
        <v>65.789473684210535</v>
      </c>
      <c r="Z59" s="59">
        <f>SUM(Y59:Y63)</f>
        <v>157.89473684210526</v>
      </c>
      <c r="DD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</row>
    <row r="60" spans="1:122" ht="16" customHeight="1" x14ac:dyDescent="0.2">
      <c r="B60" s="2"/>
      <c r="D60" s="2"/>
      <c r="K60" s="76" t="s">
        <v>137</v>
      </c>
      <c r="L60" s="77"/>
      <c r="M60" s="77">
        <f>DCOUNT($O$1:$O$40,$O$1,K59:L60)</f>
        <v>21</v>
      </c>
      <c r="N60" s="79">
        <f>M60/36*100</f>
        <v>58.333333333333336</v>
      </c>
      <c r="P60" t="s">
        <v>132</v>
      </c>
      <c r="Q60">
        <f>DCOUNT($Q$1:$Q$40,$Q$1,P59:P60)</f>
        <v>20</v>
      </c>
      <c r="R60" s="59">
        <f>Q60/38*100</f>
        <v>52.631578947368418</v>
      </c>
      <c r="U60" t="s">
        <v>122</v>
      </c>
      <c r="DD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</row>
    <row r="61" spans="1:122" ht="16" customHeight="1" x14ac:dyDescent="0.2">
      <c r="B61" s="2"/>
      <c r="D61" s="2"/>
      <c r="E61" s="2"/>
      <c r="K61" s="76"/>
      <c r="L61" s="77"/>
      <c r="M61" s="77"/>
      <c r="N61" s="78"/>
      <c r="U61" t="s">
        <v>138</v>
      </c>
      <c r="V61">
        <f>DCOUNT($V$1:$V$40,$V$1,U60:U61)</f>
        <v>21</v>
      </c>
      <c r="Y61" s="59">
        <f>V61/38*100</f>
        <v>55.26315789473685</v>
      </c>
      <c r="DD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</row>
    <row r="62" spans="1:122" ht="16" customHeight="1" x14ac:dyDescent="0.2">
      <c r="B62" s="2"/>
      <c r="D62" s="2"/>
      <c r="E62" s="2"/>
      <c r="K62" s="76"/>
      <c r="L62" s="77"/>
      <c r="M62" s="84"/>
      <c r="N62" s="79"/>
      <c r="Q62" s="60"/>
      <c r="R62" s="59"/>
      <c r="U62" t="s">
        <v>122</v>
      </c>
      <c r="DD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</row>
    <row r="63" spans="1:122" ht="16" customHeight="1" x14ac:dyDescent="0.2">
      <c r="B63" s="2"/>
      <c r="D63" s="2"/>
      <c r="E63" s="2"/>
      <c r="K63" s="76"/>
      <c r="L63" s="77"/>
      <c r="M63" s="77"/>
      <c r="N63" s="78"/>
      <c r="U63" t="s">
        <v>128</v>
      </c>
      <c r="V63">
        <f>DCOUNT($V$1:$V$40,$V$1,U62:U63)</f>
        <v>14</v>
      </c>
      <c r="Y63" s="59">
        <f>V63/38*100</f>
        <v>36.84210526315789</v>
      </c>
      <c r="DD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</row>
    <row r="64" spans="1:122" ht="16" customHeight="1" x14ac:dyDescent="0.2">
      <c r="B64" s="2"/>
      <c r="D64" s="2"/>
      <c r="E64" s="2"/>
      <c r="K64" s="76"/>
      <c r="L64" s="77"/>
      <c r="M64" s="77"/>
      <c r="N64" s="78"/>
      <c r="DD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</row>
    <row r="65" spans="2:121" ht="16" customHeight="1" thickBot="1" x14ac:dyDescent="0.25">
      <c r="B65" s="2"/>
      <c r="D65" s="2"/>
      <c r="E65" s="2"/>
      <c r="K65" s="80"/>
      <c r="L65" s="81"/>
      <c r="M65" s="82">
        <f>SUM(M54:M63)</f>
        <v>36</v>
      </c>
      <c r="N65" s="83">
        <f>SUM(N54:N63)</f>
        <v>100</v>
      </c>
      <c r="Q65" s="59">
        <f>SUM(Q51:Q63)</f>
        <v>83</v>
      </c>
      <c r="R65" s="59">
        <f>SUM(R51:R63)</f>
        <v>218.42105263157893</v>
      </c>
      <c r="V65" s="59">
        <f>SUM(V51:V63)</f>
        <v>159</v>
      </c>
      <c r="W65" s="59"/>
      <c r="X65" s="59"/>
      <c r="Y65" s="59">
        <f>SUM(Y51:Y63)</f>
        <v>418.42105263157896</v>
      </c>
      <c r="DD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</row>
    <row r="66" spans="2:121" ht="16" customHeight="1" x14ac:dyDescent="0.2">
      <c r="B66" s="2"/>
      <c r="D66" s="2"/>
      <c r="E66" s="2"/>
      <c r="DD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</row>
    <row r="67" spans="2:121" ht="16" customHeight="1" x14ac:dyDescent="0.2">
      <c r="B67" s="2"/>
      <c r="D67" s="2"/>
      <c r="E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</row>
    <row r="68" spans="2:121" ht="16" customHeight="1" x14ac:dyDescent="0.2">
      <c r="B68" s="2"/>
      <c r="D68" s="2"/>
      <c r="E68" s="2"/>
      <c r="CY68" s="2"/>
      <c r="DC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</row>
    <row r="69" spans="2:121" ht="16" customHeight="1" x14ac:dyDescent="0.2">
      <c r="B69" s="2"/>
      <c r="D69" s="2"/>
      <c r="E69" s="2"/>
      <c r="CY69" s="2"/>
      <c r="DC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</row>
    <row r="70" spans="2:121" ht="16" customHeight="1" x14ac:dyDescent="0.2">
      <c r="B70" s="2"/>
      <c r="D70" s="2"/>
      <c r="E70" s="2"/>
      <c r="CY70" s="2"/>
      <c r="DC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</row>
    <row r="71" spans="2:121" ht="16" customHeight="1" x14ac:dyDescent="0.2">
      <c r="B71" s="2"/>
      <c r="D71" s="2"/>
      <c r="E71" s="2"/>
      <c r="CY71" s="2"/>
      <c r="DC71" s="2"/>
    </row>
    <row r="72" spans="2:121" ht="16" customHeight="1" x14ac:dyDescent="0.2">
      <c r="B72" s="2"/>
      <c r="D72" s="2"/>
      <c r="E72" s="2"/>
      <c r="CY72" s="2"/>
      <c r="DC72" s="2">
        <v>0</v>
      </c>
    </row>
    <row r="73" spans="2:121" ht="16" customHeight="1" x14ac:dyDescent="0.2">
      <c r="B73" s="2"/>
      <c r="D73" s="2"/>
      <c r="E73" s="2"/>
    </row>
    <row r="74" spans="2:121" ht="16" customHeight="1" x14ac:dyDescent="0.2">
      <c r="B74" s="2"/>
      <c r="D74" s="2"/>
      <c r="E74" s="2"/>
    </row>
    <row r="75" spans="2:121" ht="16" customHeight="1" x14ac:dyDescent="0.2">
      <c r="B75" s="2"/>
      <c r="D75" s="2"/>
      <c r="E75" s="2"/>
    </row>
    <row r="76" spans="2:121" ht="16" customHeight="1" x14ac:dyDescent="0.2">
      <c r="B76" s="2"/>
      <c r="D76" s="2"/>
      <c r="E76" s="2"/>
    </row>
    <row r="77" spans="2:121" ht="16" customHeight="1" x14ac:dyDescent="0.2">
      <c r="B77" s="2"/>
      <c r="D77" s="2"/>
      <c r="E77" s="2"/>
    </row>
    <row r="78" spans="2:121" ht="16" customHeight="1" x14ac:dyDescent="0.2">
      <c r="B78" s="2"/>
      <c r="D78" s="2"/>
      <c r="E78" s="2"/>
    </row>
    <row r="79" spans="2:121" ht="16" customHeight="1" x14ac:dyDescent="0.2">
      <c r="B79" s="2"/>
      <c r="D79" s="2"/>
      <c r="E79" s="2"/>
    </row>
    <row r="80" spans="2:121" ht="16" customHeight="1" x14ac:dyDescent="0.2">
      <c r="B80" s="2"/>
      <c r="D80" s="2"/>
      <c r="E80" s="2"/>
    </row>
    <row r="81" spans="2:5" ht="16" customHeight="1" x14ac:dyDescent="0.2">
      <c r="B81" s="2"/>
      <c r="D81" s="2"/>
      <c r="E81" s="2"/>
    </row>
    <row r="82" spans="2:5" ht="16" customHeight="1" x14ac:dyDescent="0.2">
      <c r="B82" s="2"/>
      <c r="D82" s="2"/>
      <c r="E82" s="2"/>
    </row>
  </sheetData>
  <sortState xmlns:xlrd2="http://schemas.microsoft.com/office/spreadsheetml/2017/richdata2" ref="A2:GE40">
    <sortCondition ref="V2:V40"/>
  </sortState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Whole Dataset</vt:lpstr>
      <vt:lpstr>PD_BL Vs PD_FU</vt:lpstr>
      <vt:lpstr>PD_BL Vs PD_FU (2)</vt:lpstr>
      <vt:lpstr>PD_BL Vs PD_FU (3)</vt:lpstr>
      <vt:lpstr>PD_BL Vs PD_FU (4)</vt:lpstr>
    </vt:vector>
  </TitlesOfParts>
  <Company>NYU Langone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danilo genovese</cp:lastModifiedBy>
  <dcterms:created xsi:type="dcterms:W3CDTF">2021-01-04T20:14:39Z</dcterms:created>
  <dcterms:modified xsi:type="dcterms:W3CDTF">2024-05-14T17:49:52Z</dcterms:modified>
</cp:coreProperties>
</file>