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9440" windowHeight="10170"/>
  </bookViews>
  <sheets>
    <sheet name="Métricas" sheetId="2" r:id="rId1"/>
  </sheets>
  <calcPr calcId="145621"/>
</workbook>
</file>

<file path=xl/calcChain.xml><?xml version="1.0" encoding="utf-8"?>
<calcChain xmlns="http://schemas.openxmlformats.org/spreadsheetml/2006/main">
  <c r="L33" i="2" l="1"/>
  <c r="K33" i="2"/>
  <c r="J33" i="2"/>
  <c r="G33" i="2"/>
  <c r="F33" i="2"/>
  <c r="M33" i="2"/>
  <c r="J30" i="2"/>
  <c r="N30" i="2" s="1"/>
  <c r="B30" i="2"/>
  <c r="J29" i="2"/>
  <c r="N29" i="2" s="1"/>
  <c r="B29" i="2"/>
  <c r="J28" i="2"/>
  <c r="N28" i="2" s="1"/>
  <c r="B28" i="2"/>
  <c r="J27" i="2"/>
  <c r="N27" i="2" s="1"/>
  <c r="B27" i="2"/>
  <c r="J26" i="2"/>
  <c r="N26" i="2" s="1"/>
  <c r="B26" i="2"/>
  <c r="J32" i="2"/>
  <c r="N32" i="2" s="1"/>
  <c r="B32" i="2"/>
  <c r="J31" i="2"/>
  <c r="N31" i="2" s="1"/>
  <c r="N33" i="2" s="1"/>
  <c r="B31" i="2"/>
  <c r="J24" i="2"/>
  <c r="N24" i="2" s="1"/>
  <c r="B24" i="2" l="1"/>
  <c r="E5" i="2"/>
  <c r="E44" i="2" s="1"/>
  <c r="E9" i="2"/>
  <c r="E45" i="2" s="1"/>
  <c r="E13" i="2"/>
  <c r="E46" i="2" s="1"/>
  <c r="E37" i="2"/>
  <c r="E47" i="2" s="1"/>
  <c r="J22" i="2"/>
  <c r="N22" i="2" s="1"/>
  <c r="J25" i="2"/>
  <c r="N25" i="2" s="1"/>
  <c r="J19" i="2"/>
  <c r="N19" i="2" s="1"/>
  <c r="J20" i="2"/>
  <c r="N20" i="2" s="1"/>
  <c r="J21" i="2"/>
  <c r="N21" i="2" s="1"/>
  <c r="J23" i="2"/>
  <c r="N23" i="2" s="1"/>
  <c r="J18" i="2"/>
  <c r="B19" i="2"/>
  <c r="B20" i="2"/>
  <c r="B21" i="2"/>
  <c r="B22" i="2"/>
  <c r="B23" i="2"/>
  <c r="B25" i="2"/>
  <c r="B18" i="2"/>
  <c r="E40" i="2" l="1"/>
  <c r="N18" i="2"/>
  <c r="E41" i="2" s="1"/>
  <c r="E49" i="2"/>
  <c r="E42" i="2"/>
  <c r="E43" i="2"/>
  <c r="E50" i="2"/>
  <c r="F49" i="2" s="1"/>
  <c r="E48" i="2"/>
  <c r="F48" i="2" l="1"/>
  <c r="F44" i="2"/>
  <c r="F46" i="2"/>
  <c r="F47" i="2"/>
  <c r="F45" i="2"/>
</calcChain>
</file>

<file path=xl/sharedStrings.xml><?xml version="1.0" encoding="utf-8"?>
<sst xmlns="http://schemas.openxmlformats.org/spreadsheetml/2006/main" count="66" uniqueCount="48">
  <si>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</si>
  <si>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</si>
  <si>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</si>
  <si>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</si>
  <si>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</si>
  <si>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</si>
  <si>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</si>
  <si>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</si>
  <si>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</si>
  <si>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</si>
  <si>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</si>
  <si>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</si>
  <si>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</si>
  <si>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</si>
  <si>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</si>
  <si>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</si>
  <si>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</si>
  <si>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</si>
  <si>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</si>
  <si>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</si>
  <si>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</si>
  <si>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</si>
  <si>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</si>
  <si>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</si>
  <si>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</si>
  <si>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</si>
  <si>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</si>
  <si>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</si>
  <si>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</si>
  <si>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</si>
  <si>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</si>
  <si>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</si>
  <si>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</si>
  <si>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</si>
  <si>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Clase Polinomio</t>
  </si>
  <si>
    <t>Atributos y Constructores</t>
  </si>
  <si>
    <t>Metodo evaluarMSucesivas</t>
  </si>
  <si>
    <t>Metodo evaluarRecursiva</t>
  </si>
  <si>
    <t>Metodo evaluarRecursivaPar</t>
  </si>
  <si>
    <t>Metodo evaluarProgDinamica</t>
  </si>
  <si>
    <t>Metodo evaluarMejorada</t>
  </si>
  <si>
    <t>Metodo evaluarPow</t>
  </si>
  <si>
    <t>Metodo evaluarHorner</t>
  </si>
  <si>
    <t>Get,Set,HashCode,Equals, toString, myPow</t>
  </si>
  <si>
    <t>Clase BinomioDeNewton</t>
  </si>
  <si>
    <t>Metodo obtenerCoeficienteTerminoK</t>
  </si>
  <si>
    <t>Metodo newtonFormaPolinomica</t>
  </si>
  <si>
    <t>Get,Set,Factorial,FactorialRecursivo,CombinatoriaRecursiva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</si>
</sst>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5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aje" xfId="1" builtinId="5"/>
  </cellStyles>
  <dxfs count="40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9"/>
      <tableStyleElement type="headerRow" dxfId="38"/>
    </tableStyle>
  </tableStyles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009900"/>
              </a:solidFill>
            </c:spPr>
          </c:dPt>
          <c:dPt>
            <c:idx val="4"/>
            <c:bubble3D val="0"/>
            <c:spPr>
              <a:solidFill>
                <a:srgbClr val="FF0000"/>
              </a:solidFill>
            </c:spPr>
          </c:dPt>
          <c:dPt>
            <c:idx val="5"/>
            <c:bubble3D val="0"/>
            <c:spPr>
              <a:solidFill>
                <a:srgbClr val="002060"/>
              </a:solidFill>
            </c:spPr>
          </c:dPt>
          <c:cat>
            <c:strRef>
              <c:f>Métricas!$B$44:$D$49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Métricas!$E$44:$E$49</c:f>
              <c:numCache>
                <c:formatCode>[h]:mm</c:formatCode>
                <c:ptCount val="6"/>
                <c:pt idx="0">
                  <c:v>6.25E-2</c:v>
                </c:pt>
                <c:pt idx="1">
                  <c:v>2.0833333333333259E-2</c:v>
                </c:pt>
                <c:pt idx="2">
                  <c:v>6.9444444444445308E-3</c:v>
                </c:pt>
                <c:pt idx="3">
                  <c:v>0</c:v>
                </c:pt>
                <c:pt idx="4">
                  <c:v>0</c:v>
                </c:pt>
                <c:pt idx="5">
                  <c:v>0.19097222222222188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39</xdr:row>
      <xdr:rowOff>9527</xdr:rowOff>
    </xdr:from>
    <xdr:to>
      <xdr:col>11</xdr:col>
      <xdr:colOff>419100</xdr:colOff>
      <xdr:row>49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5"/>
  <sheetViews>
    <sheetView tabSelected="1" workbookViewId="0">
      <selection activeCell="M29" sqref="M29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4" width="11.42578125" style="28" customWidth="1"/>
    <col min="5" max="5" width="14.28515625" style="28" customWidth="1"/>
    <col min="6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3" width="11.42578125" style="28" hidden="1"/>
    <col min="16384" max="16384" width="5.5703125" style="28" hidden="1" customWidth="1"/>
  </cols>
  <sheetData>
    <row r="1" spans="1:16" s="10" customFormat="1" ht="23.25" customHeight="1" x14ac:dyDescent="0.25">
      <c r="B1" s="93" t="s">
        <v>19</v>
      </c>
      <c r="C1" s="93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8" t="s">
        <v>3</v>
      </c>
      <c r="C3" s="69"/>
      <c r="D3" s="69"/>
      <c r="E3" s="70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4.1666666666666664E-2</v>
      </c>
      <c r="C5" s="2">
        <v>0.54166666666666663</v>
      </c>
      <c r="D5" s="2">
        <v>0.60416666666666663</v>
      </c>
      <c r="E5" s="52">
        <f>IFERROR(IF(OR(ISBLANK(C5),ISBLANK(D5)),"Completar",IF(D5&gt;=C5,D5-C5,"Error")),"Error")</f>
        <v>6.25E-2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8" t="s">
        <v>0</v>
      </c>
      <c r="C7" s="69"/>
      <c r="D7" s="69"/>
      <c r="E7" s="70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>
        <v>2.0833333333333332E-2</v>
      </c>
      <c r="C9" s="2">
        <v>0.64583333333333337</v>
      </c>
      <c r="D9" s="2">
        <v>0.66666666666666663</v>
      </c>
      <c r="E9" s="52">
        <f>IFERROR(IF(OR(ISBLANK(C9),ISBLANK(D9)),"Completar",IF(D9&gt;=C9,D9-C9,"Error")),"Error")</f>
        <v>2.0833333333333259E-2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8" t="s">
        <v>30</v>
      </c>
      <c r="C11" s="69"/>
      <c r="D11" s="69"/>
      <c r="E11" s="70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>
        <v>1.0416666666666666E-2</v>
      </c>
      <c r="C13" s="2">
        <v>0.75</v>
      </c>
      <c r="D13" s="2">
        <v>0.75694444444444453</v>
      </c>
      <c r="E13" s="52">
        <f>IFERROR(IF(OR(ISBLANK(C13),ISBLANK(D13)),"Completar",IF(D13&gt;=C13,D13-C13,"Error")),"Error")</f>
        <v>6.9444444444445308E-3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8" t="s">
        <v>7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70"/>
      <c r="O15" s="11"/>
    </row>
    <row r="16" spans="1:16" s="15" customFormat="1" ht="16.5" customHeight="1" x14ac:dyDescent="0.25">
      <c r="A16" s="14"/>
      <c r="B16" s="89" t="s">
        <v>8</v>
      </c>
      <c r="C16" s="75" t="s">
        <v>9</v>
      </c>
      <c r="D16" s="75"/>
      <c r="E16" s="76"/>
      <c r="F16" s="62" t="s">
        <v>11</v>
      </c>
      <c r="G16" s="63"/>
      <c r="H16" s="64" t="s">
        <v>13</v>
      </c>
      <c r="I16" s="75"/>
      <c r="J16" s="76"/>
      <c r="K16" s="62" t="s">
        <v>15</v>
      </c>
      <c r="L16" s="63"/>
      <c r="M16" s="64" t="s">
        <v>17</v>
      </c>
      <c r="N16" s="65" t="s">
        <v>2</v>
      </c>
      <c r="O16" s="14"/>
      <c r="P16" s="18"/>
    </row>
    <row r="17" spans="1:16" s="15" customFormat="1" ht="30" x14ac:dyDescent="0.25">
      <c r="A17" s="14"/>
      <c r="B17" s="89"/>
      <c r="C17" s="75"/>
      <c r="D17" s="75"/>
      <c r="E17" s="76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4"/>
      <c r="N17" s="65"/>
      <c r="O17" s="14"/>
      <c r="P17" s="18"/>
    </row>
    <row r="18" spans="1:16" s="23" customFormat="1" x14ac:dyDescent="0.25">
      <c r="A18" s="19"/>
      <c r="B18" s="44">
        <f>ROW($B18)-16</f>
        <v>2</v>
      </c>
      <c r="C18" s="77" t="s">
        <v>34</v>
      </c>
      <c r="D18" s="77"/>
      <c r="E18" s="78"/>
      <c r="F18" s="3">
        <v>50</v>
      </c>
      <c r="G18" s="4">
        <v>3.125E-2</v>
      </c>
      <c r="H18" s="5">
        <v>0.5</v>
      </c>
      <c r="I18" s="6">
        <v>0.54166666666666663</v>
      </c>
      <c r="J18" s="53">
        <f>IFERROR(IF(OR(ISBLANK(H18),ISBLANK(I18)),"",IF(I18&gt;=H18,I18-H18,"Error")),"Error")</f>
        <v>4.166666666666663E-2</v>
      </c>
      <c r="K18" s="7">
        <v>0</v>
      </c>
      <c r="L18" s="8">
        <v>0</v>
      </c>
      <c r="M18" s="9">
        <v>0</v>
      </c>
      <c r="N18" s="54">
        <f>IFERROR(IF(OR(J18="",ISBLANK(L18)),"",J18+L18),"Error")</f>
        <v>4.166666666666663E-2</v>
      </c>
      <c r="O18" s="19"/>
      <c r="P18" s="22"/>
    </row>
    <row r="19" spans="1:16" s="23" customFormat="1" x14ac:dyDescent="0.25">
      <c r="A19" s="19"/>
      <c r="B19" s="44">
        <f t="shared" ref="B19:B32" si="0">ROW($B19)-16</f>
        <v>3</v>
      </c>
      <c r="C19" s="77" t="s">
        <v>35</v>
      </c>
      <c r="D19" s="77"/>
      <c r="E19" s="78"/>
      <c r="F19" s="3">
        <v>10</v>
      </c>
      <c r="G19" s="4">
        <v>6.9444444444444441E-3</v>
      </c>
      <c r="H19" s="5">
        <v>0.54166666666666663</v>
      </c>
      <c r="I19" s="6">
        <v>0.55208333333333337</v>
      </c>
      <c r="J19" s="53">
        <f t="shared" ref="J19:J24" si="1">IFERROR(IF(OR(ISBLANK(H19),ISBLANK(I19)),"",IF(I19&gt;=H19,I19-H19,"Error")),"Error")</f>
        <v>1.0416666666666741E-2</v>
      </c>
      <c r="K19" s="7">
        <v>0</v>
      </c>
      <c r="L19" s="8">
        <v>0</v>
      </c>
      <c r="M19" s="9">
        <v>9</v>
      </c>
      <c r="N19" s="54">
        <f t="shared" ref="N19:N30" si="2">IFERROR(IF(OR(J19="",ISBLANK(L19)),"",J19+L19),"Error")</f>
        <v>1.0416666666666741E-2</v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7" t="s">
        <v>36</v>
      </c>
      <c r="D20" s="77"/>
      <c r="E20" s="78"/>
      <c r="F20" s="3">
        <v>5</v>
      </c>
      <c r="G20" s="4">
        <v>6.9444444444444441E-3</v>
      </c>
      <c r="H20" s="5">
        <v>0.55208333333333337</v>
      </c>
      <c r="I20" s="6">
        <v>0.55902777777777779</v>
      </c>
      <c r="J20" s="53">
        <f t="shared" si="1"/>
        <v>6.9444444444444198E-3</v>
      </c>
      <c r="K20" s="7">
        <v>0</v>
      </c>
      <c r="L20" s="8">
        <v>0</v>
      </c>
      <c r="M20" s="9">
        <v>7</v>
      </c>
      <c r="N20" s="54">
        <f t="shared" si="2"/>
        <v>6.9444444444444198E-3</v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7" t="s">
        <v>37</v>
      </c>
      <c r="D21" s="77"/>
      <c r="E21" s="78"/>
      <c r="F21" s="3">
        <v>3</v>
      </c>
      <c r="G21" s="4">
        <v>1.0416666666666666E-2</v>
      </c>
      <c r="H21" s="5">
        <v>0.55902777777777779</v>
      </c>
      <c r="I21" s="6">
        <v>0.57291666666666663</v>
      </c>
      <c r="J21" s="53">
        <f t="shared" si="1"/>
        <v>1.388888888888884E-2</v>
      </c>
      <c r="K21" s="7">
        <v>0</v>
      </c>
      <c r="L21" s="8">
        <v>0</v>
      </c>
      <c r="M21" s="9">
        <v>6</v>
      </c>
      <c r="N21" s="54">
        <f t="shared" si="2"/>
        <v>1.388888888888884E-2</v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7" t="s">
        <v>38</v>
      </c>
      <c r="D22" s="77"/>
      <c r="E22" s="78"/>
      <c r="F22" s="3">
        <v>5</v>
      </c>
      <c r="G22" s="4">
        <v>6.9444444444444441E-3</v>
      </c>
      <c r="H22" s="5">
        <v>0.57291666666666663</v>
      </c>
      <c r="I22" s="6">
        <v>0.57986111111111105</v>
      </c>
      <c r="J22" s="53">
        <f t="shared" si="1"/>
        <v>6.9444444444444198E-3</v>
      </c>
      <c r="K22" s="7">
        <v>0</v>
      </c>
      <c r="L22" s="8">
        <v>0</v>
      </c>
      <c r="M22" s="9">
        <v>6</v>
      </c>
      <c r="N22" s="54">
        <f t="shared" si="2"/>
        <v>6.9444444444444198E-3</v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7" t="s">
        <v>39</v>
      </c>
      <c r="D23" s="77"/>
      <c r="E23" s="78"/>
      <c r="F23" s="3">
        <v>8</v>
      </c>
      <c r="G23" s="4">
        <v>6.9444444444444441E-3</v>
      </c>
      <c r="H23" s="5">
        <v>0.66666666666666663</v>
      </c>
      <c r="I23" s="6">
        <v>0.68055555555555547</v>
      </c>
      <c r="J23" s="53">
        <f t="shared" si="1"/>
        <v>1.388888888888884E-2</v>
      </c>
      <c r="K23" s="7">
        <v>0</v>
      </c>
      <c r="L23" s="8">
        <v>0</v>
      </c>
      <c r="M23" s="9">
        <v>8</v>
      </c>
      <c r="N23" s="54">
        <f t="shared" si="2"/>
        <v>1.388888888888884E-2</v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7" t="s">
        <v>40</v>
      </c>
      <c r="D24" s="77"/>
      <c r="E24" s="78"/>
      <c r="F24" s="3">
        <v>6</v>
      </c>
      <c r="G24" s="4">
        <v>1.0416666666666666E-2</v>
      </c>
      <c r="H24" s="5">
        <v>0.68055555555555547</v>
      </c>
      <c r="I24" s="6">
        <v>0.69444444444444453</v>
      </c>
      <c r="J24" s="53">
        <f t="shared" si="1"/>
        <v>1.3888888888889062E-2</v>
      </c>
      <c r="K24" s="7">
        <v>0</v>
      </c>
      <c r="L24" s="8">
        <v>0</v>
      </c>
      <c r="M24" s="9">
        <v>8</v>
      </c>
      <c r="N24" s="54">
        <f t="shared" si="2"/>
        <v>1.3888888888889062E-2</v>
      </c>
      <c r="O24" s="19"/>
      <c r="P24" s="22"/>
    </row>
    <row r="25" spans="1:16" s="23" customFormat="1" x14ac:dyDescent="0.25">
      <c r="A25" s="19"/>
      <c r="B25" s="44">
        <f t="shared" si="0"/>
        <v>9</v>
      </c>
      <c r="C25" s="77" t="s">
        <v>41</v>
      </c>
      <c r="D25" s="77"/>
      <c r="E25" s="78"/>
      <c r="F25" s="3">
        <v>4</v>
      </c>
      <c r="G25" s="4">
        <v>6.9444444444444441E-3</v>
      </c>
      <c r="H25" s="5">
        <v>0.69444444444444453</v>
      </c>
      <c r="I25" s="6">
        <v>0.70138888888888884</v>
      </c>
      <c r="J25" s="53">
        <f>IFERROR(IF(OR(ISBLANK(H25),ISBLANK(I25)),"",IF(I25&gt;=H25,I25-H25,"Error")),"Error")</f>
        <v>6.9444444444443088E-3</v>
      </c>
      <c r="K25" s="7">
        <v>0</v>
      </c>
      <c r="L25" s="8">
        <v>0</v>
      </c>
      <c r="M25" s="9">
        <v>5</v>
      </c>
      <c r="N25" s="54">
        <f t="shared" si="2"/>
        <v>6.9444444444443088E-3</v>
      </c>
      <c r="O25" s="19"/>
      <c r="P25" s="22"/>
    </row>
    <row r="26" spans="1:16" s="23" customFormat="1" x14ac:dyDescent="0.25">
      <c r="A26" s="61"/>
      <c r="B26" s="44">
        <f t="shared" si="0"/>
        <v>10</v>
      </c>
      <c r="C26" s="77" t="s">
        <v>42</v>
      </c>
      <c r="D26" s="77"/>
      <c r="E26" s="78"/>
      <c r="F26" s="3">
        <v>5</v>
      </c>
      <c r="G26" s="4">
        <v>6.9444444444444441E-3</v>
      </c>
      <c r="H26" s="5">
        <v>0.70833333333333337</v>
      </c>
      <c r="I26" s="6">
        <v>0.72916666666666663</v>
      </c>
      <c r="J26" s="53">
        <f>IFERROR(IF(OR(ISBLANK(H26),ISBLANK(I26)),"",IF(I26&gt;=H26,I26-H26,"Error")),"Error")</f>
        <v>2.0833333333333259E-2</v>
      </c>
      <c r="K26" s="7">
        <v>0</v>
      </c>
      <c r="L26" s="8">
        <v>0</v>
      </c>
      <c r="M26" s="9">
        <v>9</v>
      </c>
      <c r="N26" s="54">
        <f t="shared" si="2"/>
        <v>2.0833333333333259E-2</v>
      </c>
      <c r="O26" s="61"/>
      <c r="P26" s="22"/>
    </row>
    <row r="27" spans="1:16" s="23" customFormat="1" ht="26.25" customHeight="1" x14ac:dyDescent="0.25">
      <c r="A27" s="61"/>
      <c r="B27" s="44">
        <f t="shared" si="0"/>
        <v>11</v>
      </c>
      <c r="C27" s="77" t="s">
        <v>43</v>
      </c>
      <c r="D27" s="77"/>
      <c r="E27" s="78"/>
      <c r="F27" s="3">
        <v>30</v>
      </c>
      <c r="G27" s="4">
        <v>6.9444444444444441E-3</v>
      </c>
      <c r="H27" s="5">
        <v>0.75694444444444453</v>
      </c>
      <c r="I27" s="6">
        <v>0.76388888888888884</v>
      </c>
      <c r="J27" s="53">
        <f>IFERROR(IF(OR(ISBLANK(H27),ISBLANK(I27)),"",IF(I27&gt;=H27,I27-H27,"Error")),"Error")</f>
        <v>6.9444444444443088E-3</v>
      </c>
      <c r="K27" s="7">
        <v>0</v>
      </c>
      <c r="L27" s="8">
        <v>0</v>
      </c>
      <c r="M27" s="9">
        <v>36</v>
      </c>
      <c r="N27" s="54">
        <f t="shared" si="2"/>
        <v>6.9444444444443088E-3</v>
      </c>
      <c r="O27" s="61"/>
      <c r="P27" s="22"/>
    </row>
    <row r="28" spans="1:16" s="23" customFormat="1" x14ac:dyDescent="0.25">
      <c r="A28" s="61"/>
      <c r="B28" s="44">
        <f t="shared" si="0"/>
        <v>12</v>
      </c>
      <c r="C28" s="77" t="s">
        <v>44</v>
      </c>
      <c r="D28" s="77"/>
      <c r="E28" s="78"/>
      <c r="F28" s="3"/>
      <c r="G28" s="4"/>
      <c r="H28" s="5"/>
      <c r="I28" s="6"/>
      <c r="J28" s="53" t="str">
        <f>IFERROR(IF(OR(ISBLANK(H28),ISBLANK(I28)),"",IF(I28&gt;=H28,I28-H28,"Error")),"Error")</f>
        <v/>
      </c>
      <c r="K28" s="7"/>
      <c r="L28" s="8"/>
      <c r="M28" s="9"/>
      <c r="N28" s="54" t="str">
        <f t="shared" si="2"/>
        <v/>
      </c>
      <c r="O28" s="61"/>
      <c r="P28" s="22"/>
    </row>
    <row r="29" spans="1:16" s="23" customFormat="1" x14ac:dyDescent="0.25">
      <c r="A29" s="61"/>
      <c r="B29" s="44">
        <f t="shared" si="0"/>
        <v>13</v>
      </c>
      <c r="C29" s="77" t="s">
        <v>35</v>
      </c>
      <c r="D29" s="77"/>
      <c r="E29" s="78"/>
      <c r="F29" s="3">
        <v>10</v>
      </c>
      <c r="G29" s="4">
        <v>6.9444444444444441E-3</v>
      </c>
      <c r="H29" s="5">
        <v>0.58333333333333337</v>
      </c>
      <c r="I29" s="6">
        <v>0.59375</v>
      </c>
      <c r="J29" s="53">
        <f>IFERROR(IF(OR(ISBLANK(H29),ISBLANK(I29)),"",IF(I29&gt;=H29,I29-H29,"Error")),"Error")</f>
        <v>1.041666666666663E-2</v>
      </c>
      <c r="K29" s="7">
        <v>0</v>
      </c>
      <c r="L29" s="8">
        <v>0</v>
      </c>
      <c r="M29" s="9">
        <v>8</v>
      </c>
      <c r="N29" s="54">
        <f t="shared" si="2"/>
        <v>1.041666666666663E-2</v>
      </c>
      <c r="O29" s="61"/>
      <c r="P29" s="22"/>
    </row>
    <row r="30" spans="1:16" s="23" customFormat="1" x14ac:dyDescent="0.25">
      <c r="A30" s="61"/>
      <c r="B30" s="44">
        <f t="shared" si="0"/>
        <v>14</v>
      </c>
      <c r="C30" s="77" t="s">
        <v>45</v>
      </c>
      <c r="D30" s="77"/>
      <c r="E30" s="78"/>
      <c r="F30" s="3">
        <v>5</v>
      </c>
      <c r="G30" s="4">
        <v>1.0416666666666666E-2</v>
      </c>
      <c r="H30" s="5">
        <v>0.59722222222222221</v>
      </c>
      <c r="I30" s="6">
        <v>0.60416666666666663</v>
      </c>
      <c r="J30" s="53">
        <f>IFERROR(IF(OR(ISBLANK(H30),ISBLANK(I30)),"",IF(I30&gt;=H30,I30-H30,"Error")),"Error")</f>
        <v>6.9444444444444198E-3</v>
      </c>
      <c r="K30" s="7">
        <v>0</v>
      </c>
      <c r="L30" s="8">
        <v>0</v>
      </c>
      <c r="M30" s="9">
        <v>7</v>
      </c>
      <c r="N30" s="54">
        <f t="shared" si="2"/>
        <v>6.9444444444444198E-3</v>
      </c>
      <c r="O30" s="61"/>
      <c r="P30" s="22"/>
    </row>
    <row r="31" spans="1:16" s="23" customFormat="1" x14ac:dyDescent="0.25">
      <c r="A31" s="61"/>
      <c r="B31" s="44">
        <f t="shared" si="0"/>
        <v>15</v>
      </c>
      <c r="C31" s="77" t="s">
        <v>46</v>
      </c>
      <c r="D31" s="77"/>
      <c r="E31" s="78"/>
      <c r="F31" s="3">
        <v>6</v>
      </c>
      <c r="G31" s="4">
        <v>1.0416666666666666E-2</v>
      </c>
      <c r="H31" s="5">
        <v>0.625</v>
      </c>
      <c r="I31" s="6">
        <v>0.63541666666666663</v>
      </c>
      <c r="J31" s="53">
        <f>IFERROR(IF(OR(ISBLANK(H31),ISBLANK(I31)),"",IF(I31&gt;=H31,I31-H31,"Error")),"Error")</f>
        <v>1.041666666666663E-2</v>
      </c>
      <c r="K31" s="7">
        <v>0</v>
      </c>
      <c r="L31" s="8">
        <v>0</v>
      </c>
      <c r="M31" s="9">
        <v>7</v>
      </c>
      <c r="N31" s="54">
        <f t="shared" ref="N31:N32" si="3">IFERROR(IF(OR(J31="",ISBLANK(L31)),"",J31+L31),"Error")</f>
        <v>1.041666666666663E-2</v>
      </c>
      <c r="O31" s="61"/>
      <c r="P31" s="22"/>
    </row>
    <row r="32" spans="1:16" s="23" customFormat="1" ht="27.75" customHeight="1" x14ac:dyDescent="0.25">
      <c r="A32" s="61"/>
      <c r="B32" s="44">
        <f t="shared" si="0"/>
        <v>16</v>
      </c>
      <c r="C32" s="77" t="s">
        <v>47</v>
      </c>
      <c r="D32" s="77"/>
      <c r="E32" s="78"/>
      <c r="F32" s="3">
        <v>35</v>
      </c>
      <c r="G32" s="4">
        <v>2.0833333333333332E-2</v>
      </c>
      <c r="H32" s="5">
        <v>0.66666666666666663</v>
      </c>
      <c r="I32" s="6">
        <v>0.6875</v>
      </c>
      <c r="J32" s="53">
        <f>IFERROR(IF(OR(ISBLANK(H32),ISBLANK(I32)),"",IF(I32&gt;=H32,I32-H32,"Error")),"Error")</f>
        <v>2.083333333333337E-2</v>
      </c>
      <c r="K32" s="7">
        <v>0</v>
      </c>
      <c r="L32" s="8">
        <v>0</v>
      </c>
      <c r="M32" s="9">
        <v>40</v>
      </c>
      <c r="N32" s="54">
        <f t="shared" si="3"/>
        <v>2.083333333333337E-2</v>
      </c>
      <c r="O32" s="61"/>
      <c r="P32" s="22"/>
    </row>
    <row r="33" spans="1:16" s="27" customFormat="1" ht="15.75" thickBot="1" x14ac:dyDescent="0.3">
      <c r="A33" s="14"/>
      <c r="B33" s="82" t="s">
        <v>33</v>
      </c>
      <c r="C33" s="83"/>
      <c r="D33" s="83"/>
      <c r="E33" s="84"/>
      <c r="F33" s="45">
        <f>IF(SUM(F18:F32)=0,"Completar",SUM(F18:F32))</f>
        <v>182</v>
      </c>
      <c r="G33" s="46">
        <f>IF(SUM(G18:G32)=0,"Completar",SUM(G18:G32))</f>
        <v>0.14930555555555558</v>
      </c>
      <c r="H33" s="47" t="s">
        <v>32</v>
      </c>
      <c r="I33" s="48" t="s">
        <v>32</v>
      </c>
      <c r="J33" s="49">
        <f>IF(OR(COUNTIF(J18:J32,"Error")&gt;0,COUNTIF(J18:J32,"Completar")&gt;0),"Error",IF(SUM(J18:J32)=0,"Completar",SUM(J18:J32)))</f>
        <v>0.19097222222222188</v>
      </c>
      <c r="K33" s="50">
        <f>SUM(K18:K32)</f>
        <v>0</v>
      </c>
      <c r="L33" s="46">
        <f>SUM(L18:L32)</f>
        <v>0</v>
      </c>
      <c r="M33" s="51">
        <f>IF(SUM(M18:M32)=0,"Completar",SUM(M18:M32))</f>
        <v>156</v>
      </c>
      <c r="N33" s="52">
        <f>IF(OR(COUNTIF(N18:XFD32,"Error")&gt;0,COUNTIF(N18:N32,"Completar")&gt;0),"Error",IF(SUM(N18:N32)=0,"Completar",SUM(N18:N32)))</f>
        <v>0.19097222222222188</v>
      </c>
      <c r="O33" s="14"/>
      <c r="P33" s="26"/>
    </row>
    <row r="34" spans="1:16" s="24" customFormat="1" ht="6" customHeight="1" thickBot="1" x14ac:dyDescent="0.3">
      <c r="A34" s="21"/>
      <c r="B34" s="19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6" s="13" customFormat="1" ht="15" customHeight="1" x14ac:dyDescent="0.25">
      <c r="A35" s="11"/>
      <c r="B35" s="68" t="s">
        <v>18</v>
      </c>
      <c r="C35" s="69"/>
      <c r="D35" s="69"/>
      <c r="E35" s="70"/>
      <c r="F35" s="12"/>
      <c r="G35" s="12"/>
      <c r="H35" s="12"/>
      <c r="I35" s="12"/>
      <c r="J35" s="12"/>
      <c r="K35" s="12"/>
      <c r="L35" s="12"/>
      <c r="M35" s="12"/>
      <c r="N35" s="12"/>
      <c r="O35" s="11"/>
    </row>
    <row r="36" spans="1:16" s="15" customFormat="1" ht="30" x14ac:dyDescent="0.25">
      <c r="A36" s="14"/>
      <c r="B36" s="55" t="s">
        <v>1</v>
      </c>
      <c r="C36" s="42" t="s">
        <v>4</v>
      </c>
      <c r="D36" s="42" t="s">
        <v>5</v>
      </c>
      <c r="E36" s="56" t="s">
        <v>2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8"/>
    </row>
    <row r="37" spans="1:16" s="23" customFormat="1" ht="15.75" thickBot="1" x14ac:dyDescent="0.3">
      <c r="A37" s="19"/>
      <c r="B37" s="1">
        <v>0</v>
      </c>
      <c r="C37" s="2">
        <v>0</v>
      </c>
      <c r="D37" s="2">
        <v>0</v>
      </c>
      <c r="E37" s="52">
        <f>IFERROR(IF(OR(ISBLANK(C37),ISBLANK(D37)),"Completar",IF(D37&gt;=C37,D37-C37,"Error")),"Error")</f>
        <v>0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22"/>
    </row>
    <row r="38" spans="1:16" s="24" customFormat="1" ht="6" customHeight="1" thickBot="1" x14ac:dyDescent="0.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</row>
    <row r="39" spans="1:16" x14ac:dyDescent="0.25">
      <c r="B39" s="68" t="s">
        <v>20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70"/>
    </row>
    <row r="40" spans="1:16" ht="15" customHeight="1" x14ac:dyDescent="0.25">
      <c r="B40" s="79" t="s">
        <v>22</v>
      </c>
      <c r="C40" s="80"/>
      <c r="D40" s="81"/>
      <c r="E40" s="73">
        <f>M33</f>
        <v>156</v>
      </c>
      <c r="F40" s="74"/>
      <c r="G40" s="29"/>
      <c r="H40" s="30"/>
      <c r="I40" s="30"/>
      <c r="J40" s="30"/>
      <c r="K40" s="30"/>
      <c r="L40" s="30"/>
      <c r="M40" s="30"/>
      <c r="N40" s="31"/>
    </row>
    <row r="41" spans="1:16" x14ac:dyDescent="0.25">
      <c r="B41" s="79" t="s">
        <v>23</v>
      </c>
      <c r="C41" s="80"/>
      <c r="D41" s="81"/>
      <c r="E41" s="71">
        <f>IF(M33="Completar","Completar",IFERROR(M33/(N33*24),"Error"))</f>
        <v>34.036363636363696</v>
      </c>
      <c r="F41" s="72"/>
      <c r="G41" s="32"/>
      <c r="H41" s="33"/>
      <c r="I41" s="33"/>
      <c r="J41" s="33"/>
      <c r="K41" s="33"/>
      <c r="L41" s="33"/>
      <c r="M41" s="33"/>
      <c r="N41" s="34"/>
    </row>
    <row r="42" spans="1:16" ht="15" customHeight="1" x14ac:dyDescent="0.25">
      <c r="B42" s="79" t="s">
        <v>21</v>
      </c>
      <c r="C42" s="80"/>
      <c r="D42" s="81"/>
      <c r="E42" s="73">
        <f>IF(K33=0,0,IFERROR(ROUNDUP(K33/(M33/100),0),"Error"))</f>
        <v>0</v>
      </c>
      <c r="F42" s="74"/>
      <c r="G42" s="32"/>
      <c r="H42" s="33"/>
      <c r="I42" s="33"/>
      <c r="J42" s="33"/>
      <c r="K42" s="33"/>
      <c r="L42" s="33"/>
      <c r="M42" s="33"/>
      <c r="N42" s="34"/>
    </row>
    <row r="43" spans="1:16" ht="15" customHeight="1" x14ac:dyDescent="0.25">
      <c r="B43" s="79" t="s">
        <v>24</v>
      </c>
      <c r="C43" s="80"/>
      <c r="D43" s="81"/>
      <c r="E43" s="85">
        <f>IF(K33=0,0,IFERROR(K33/M33,"Error"))</f>
        <v>0</v>
      </c>
      <c r="F43" s="86"/>
      <c r="G43" s="32"/>
      <c r="H43" s="33"/>
      <c r="I43" s="33"/>
      <c r="J43" s="33"/>
      <c r="K43" s="33"/>
      <c r="L43" s="33"/>
      <c r="M43" s="33"/>
      <c r="N43" s="34"/>
    </row>
    <row r="44" spans="1:16" ht="15" customHeight="1" x14ac:dyDescent="0.25">
      <c r="B44" s="79" t="s">
        <v>27</v>
      </c>
      <c r="C44" s="80"/>
      <c r="D44" s="81"/>
      <c r="E44" s="57">
        <f>E5</f>
        <v>6.25E-2</v>
      </c>
      <c r="F44" s="58">
        <f>IF(E44="Completar",E44,IFERROR(E44/$E$50,"Error"))</f>
        <v>0.22222222222222249</v>
      </c>
      <c r="G44" s="32"/>
      <c r="H44" s="33"/>
      <c r="I44" s="33"/>
      <c r="J44" s="33"/>
      <c r="K44" s="33"/>
      <c r="L44" s="33"/>
      <c r="M44" s="33"/>
      <c r="N44" s="34"/>
    </row>
    <row r="45" spans="1:16" ht="15" customHeight="1" x14ac:dyDescent="0.25">
      <c r="B45" s="79" t="s">
        <v>28</v>
      </c>
      <c r="C45" s="80"/>
      <c r="D45" s="81"/>
      <c r="E45" s="57">
        <f>E9</f>
        <v>2.0833333333333259E-2</v>
      </c>
      <c r="F45" s="58">
        <f>IF(E45="Completar",E45,IFERROR(E45/$E$50,"Error"))</f>
        <v>7.4074074074073903E-2</v>
      </c>
      <c r="G45" s="32"/>
      <c r="H45" s="33"/>
      <c r="I45" s="33"/>
      <c r="J45" s="33"/>
      <c r="K45" s="33"/>
      <c r="L45" s="33"/>
      <c r="M45" s="33"/>
      <c r="N45" s="34"/>
    </row>
    <row r="46" spans="1:16" ht="15" customHeight="1" x14ac:dyDescent="0.25">
      <c r="B46" s="79" t="s">
        <v>31</v>
      </c>
      <c r="C46" s="80"/>
      <c r="D46" s="81"/>
      <c r="E46" s="57">
        <f>E13</f>
        <v>6.9444444444445308E-3</v>
      </c>
      <c r="F46" s="58">
        <f t="shared" ref="F46" si="4">IF(E46="Completar",E46,IFERROR(E46/$E$50,"Error"))</f>
        <v>2.4691358024691693E-2</v>
      </c>
      <c r="G46" s="32"/>
      <c r="H46" s="33"/>
      <c r="I46" s="33"/>
      <c r="J46" s="33"/>
      <c r="K46" s="33"/>
      <c r="L46" s="33"/>
      <c r="M46" s="33"/>
      <c r="N46" s="34"/>
    </row>
    <row r="47" spans="1:16" ht="15" customHeight="1" x14ac:dyDescent="0.25">
      <c r="B47" s="79" t="s">
        <v>29</v>
      </c>
      <c r="C47" s="80"/>
      <c r="D47" s="81"/>
      <c r="E47" s="57">
        <f>E37</f>
        <v>0</v>
      </c>
      <c r="F47" s="58">
        <f>IF(E47="Completar",E47,IFERROR(E47/$E$50,"Error"))</f>
        <v>0</v>
      </c>
      <c r="G47" s="32"/>
      <c r="H47" s="33"/>
      <c r="I47" s="33"/>
      <c r="J47" s="33"/>
      <c r="K47" s="33"/>
      <c r="L47" s="33"/>
      <c r="M47" s="33"/>
      <c r="N47" s="34"/>
    </row>
    <row r="48" spans="1:16" ht="15" customHeight="1" x14ac:dyDescent="0.25">
      <c r="B48" s="79" t="s">
        <v>25</v>
      </c>
      <c r="C48" s="80"/>
      <c r="D48" s="81"/>
      <c r="E48" s="57">
        <f>L33</f>
        <v>0</v>
      </c>
      <c r="F48" s="58">
        <f>IF(E48="Completar",E48,IFERROR(E48/$E$50,"Completar"))</f>
        <v>0</v>
      </c>
      <c r="G48" s="32"/>
      <c r="H48" s="33"/>
      <c r="I48" s="33"/>
      <c r="J48" s="33"/>
      <c r="K48" s="33"/>
      <c r="L48" s="33"/>
      <c r="M48" s="33"/>
      <c r="N48" s="34"/>
    </row>
    <row r="49" spans="1:15" ht="15" customHeight="1" x14ac:dyDescent="0.25">
      <c r="B49" s="79" t="s">
        <v>26</v>
      </c>
      <c r="C49" s="80"/>
      <c r="D49" s="81"/>
      <c r="E49" s="57">
        <f>J33</f>
        <v>0.19097222222222188</v>
      </c>
      <c r="F49" s="58">
        <f>IF(E49="Completar",E49,IFERROR(E49/$E$50,"Completar"))</f>
        <v>0.67901234567901192</v>
      </c>
      <c r="G49" s="32"/>
      <c r="H49" s="33"/>
      <c r="I49" s="33"/>
      <c r="J49" s="33"/>
      <c r="K49" s="33"/>
      <c r="L49" s="33"/>
      <c r="M49" s="33"/>
      <c r="N49" s="34"/>
    </row>
    <row r="50" spans="1:15" ht="15" customHeight="1" thickBot="1" x14ac:dyDescent="0.3">
      <c r="B50" s="90" t="s">
        <v>6</v>
      </c>
      <c r="C50" s="91"/>
      <c r="D50" s="92"/>
      <c r="E50" s="87">
        <f>IF(COUNTIF(E44:E49,"Error")&gt;0,"Error",IF(SUM(E44:E49)=0,"Completar",SUM(E44:E49)))</f>
        <v>0.28124999999999967</v>
      </c>
      <c r="F50" s="88"/>
      <c r="G50" s="35"/>
      <c r="H50" s="36"/>
      <c r="I50" s="36"/>
      <c r="J50" s="36"/>
      <c r="K50" s="36"/>
      <c r="L50" s="36"/>
      <c r="M50" s="36"/>
      <c r="N50" s="37"/>
    </row>
    <row r="51" spans="1:15" s="38" customFormat="1" ht="6" customHeight="1" x14ac:dyDescent="0.25">
      <c r="A51" s="21"/>
      <c r="O51" s="21"/>
    </row>
    <row r="52" spans="1:15" hidden="1" x14ac:dyDescent="0.25"/>
    <row r="53" spans="1:15" hidden="1" x14ac:dyDescent="0.25"/>
    <row r="54" spans="1:15" hidden="1" x14ac:dyDescent="0.25"/>
    <row r="55" spans="1:15" hidden="1" x14ac:dyDescent="0.25"/>
    <row r="56" spans="1:15" hidden="1" x14ac:dyDescent="0.25"/>
    <row r="57" spans="1:15" hidden="1" x14ac:dyDescent="0.25"/>
    <row r="58" spans="1:15" hidden="1" x14ac:dyDescent="0.25"/>
    <row r="59" spans="1:15" hidden="1" x14ac:dyDescent="0.25"/>
    <row r="60" spans="1:15" hidden="1" x14ac:dyDescent="0.25"/>
    <row r="61" spans="1:15" hidden="1" x14ac:dyDescent="0.25"/>
    <row r="62" spans="1:15" hidden="1" x14ac:dyDescent="0.25"/>
    <row r="63" spans="1:15" hidden="1" x14ac:dyDescent="0.25"/>
    <row r="64" spans="1:15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</sheetData>
  <sheetProtection formatCells="0" formatColumns="0" formatRows="0" insertColumns="0" insertRows="0" deleteColumns="0" deleteRows="0"/>
  <mergeCells count="51">
    <mergeCell ref="C32:E32"/>
    <mergeCell ref="C26:E26"/>
    <mergeCell ref="C27:E27"/>
    <mergeCell ref="C28:E28"/>
    <mergeCell ref="C29:E29"/>
    <mergeCell ref="C30:E30"/>
    <mergeCell ref="B1:C1"/>
    <mergeCell ref="D1:N1"/>
    <mergeCell ref="B11:E11"/>
    <mergeCell ref="F12:N12"/>
    <mergeCell ref="F13:N13"/>
    <mergeCell ref="B7:E7"/>
    <mergeCell ref="B3:E3"/>
    <mergeCell ref="E43:F43"/>
    <mergeCell ref="B49:D49"/>
    <mergeCell ref="E50:F50"/>
    <mergeCell ref="B39:N39"/>
    <mergeCell ref="B16:B17"/>
    <mergeCell ref="B50:D50"/>
    <mergeCell ref="B48:D48"/>
    <mergeCell ref="B43:D43"/>
    <mergeCell ref="B47:D47"/>
    <mergeCell ref="B44:D44"/>
    <mergeCell ref="B45:D45"/>
    <mergeCell ref="C19:E19"/>
    <mergeCell ref="C20:E20"/>
    <mergeCell ref="C18:E18"/>
    <mergeCell ref="B46:D46"/>
    <mergeCell ref="E40:F40"/>
    <mergeCell ref="E41:F41"/>
    <mergeCell ref="E42:F42"/>
    <mergeCell ref="H16:J16"/>
    <mergeCell ref="F16:G16"/>
    <mergeCell ref="C16:E17"/>
    <mergeCell ref="C21:E21"/>
    <mergeCell ref="B41:D41"/>
    <mergeCell ref="B42:D42"/>
    <mergeCell ref="C24:E24"/>
    <mergeCell ref="B35:E35"/>
    <mergeCell ref="B40:D40"/>
    <mergeCell ref="C22:E22"/>
    <mergeCell ref="C23:E23"/>
    <mergeCell ref="C25:E25"/>
    <mergeCell ref="B33:E33"/>
    <mergeCell ref="C31:E31"/>
    <mergeCell ref="K16:L16"/>
    <mergeCell ref="M16:M17"/>
    <mergeCell ref="N16:N17"/>
    <mergeCell ref="F8:N8"/>
    <mergeCell ref="F9:N9"/>
    <mergeCell ref="B15:N15"/>
  </mergeCells>
  <conditionalFormatting sqref="A1:B25 D1:XFD25 C3:C25 A33:XFD1048576 A26:A32 O26:XFD32">
    <cfRule type="cellIs" dxfId="33" priority="19" operator="equal">
      <formula>"Completar"</formula>
    </cfRule>
    <cfRule type="cellIs" dxfId="32" priority="29" operator="equal">
      <formula>"Error"</formula>
    </cfRule>
  </conditionalFormatting>
  <conditionalFormatting sqref="B31:N31">
    <cfRule type="cellIs" dxfId="31" priority="17" operator="equal">
      <formula>"Completar"</formula>
    </cfRule>
    <cfRule type="cellIs" dxfId="30" priority="18" operator="equal">
      <formula>"Error"</formula>
    </cfRule>
  </conditionalFormatting>
  <conditionalFormatting sqref="B32:N32">
    <cfRule type="cellIs" dxfId="29" priority="15" operator="equal">
      <formula>"Completar"</formula>
    </cfRule>
    <cfRule type="cellIs" dxfId="28" priority="16" operator="equal">
      <formula>"Error"</formula>
    </cfRule>
  </conditionalFormatting>
  <conditionalFormatting sqref="B26:N26">
    <cfRule type="cellIs" dxfId="27" priority="13" operator="equal">
      <formula>"Completar"</formula>
    </cfRule>
    <cfRule type="cellIs" dxfId="26" priority="14" operator="equal">
      <formula>"Error"</formula>
    </cfRule>
  </conditionalFormatting>
  <conditionalFormatting sqref="B27 F27:N27">
    <cfRule type="cellIs" dxfId="23" priority="11" operator="equal">
      <formula>"Completar"</formula>
    </cfRule>
    <cfRule type="cellIs" dxfId="22" priority="12" operator="equal">
      <formula>"Error"</formula>
    </cfRule>
  </conditionalFormatting>
  <conditionalFormatting sqref="B28:N28">
    <cfRule type="cellIs" dxfId="19" priority="9" operator="equal">
      <formula>"Completar"</formula>
    </cfRule>
    <cfRule type="cellIs" dxfId="18" priority="10" operator="equal">
      <formula>"Error"</formula>
    </cfRule>
  </conditionalFormatting>
  <conditionalFormatting sqref="B29 F29:N29">
    <cfRule type="cellIs" dxfId="15" priority="7" operator="equal">
      <formula>"Completar"</formula>
    </cfRule>
    <cfRule type="cellIs" dxfId="14" priority="8" operator="equal">
      <formula>"Error"</formula>
    </cfRule>
  </conditionalFormatting>
  <conditionalFormatting sqref="B30:N30">
    <cfRule type="cellIs" dxfId="11" priority="5" operator="equal">
      <formula>"Completar"</formula>
    </cfRule>
    <cfRule type="cellIs" dxfId="10" priority="6" operator="equal">
      <formula>"Error"</formula>
    </cfRule>
  </conditionalFormatting>
  <conditionalFormatting sqref="C27:E27">
    <cfRule type="cellIs" dxfId="7" priority="3" operator="equal">
      <formula>"Completar"</formula>
    </cfRule>
    <cfRule type="cellIs" dxfId="6" priority="4" operator="equal">
      <formula>"Error"</formula>
    </cfRule>
  </conditionalFormatting>
  <conditionalFormatting sqref="C29:E29">
    <cfRule type="cellIs" dxfId="3" priority="1" operator="equal">
      <formula>"Completar"</formula>
    </cfRule>
    <cfRule type="cellIs" dxfId="2" priority="2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Leonel</cp:lastModifiedBy>
  <dcterms:created xsi:type="dcterms:W3CDTF">2014-04-14T14:00:11Z</dcterms:created>
  <dcterms:modified xsi:type="dcterms:W3CDTF">2017-09-19T20:56:10Z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8b52e40f-eab3-4f78-b6a1-27600e7dd5ff</vt:lpwstr>
  </property>
</Properties>
</file>