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fedea\Valuacion\01_Entregables_Modelo_A_Base\Modelo\"/>
    </mc:Choice>
  </mc:AlternateContent>
  <xr:revisionPtr revIDLastSave="0" documentId="13_ncr:1_{05641997-E157-4DFD-BF97-53FABE9B43B5}" xr6:coauthVersionLast="47" xr6:coauthVersionMax="47" xr10:uidLastSave="{00000000-0000-0000-0000-000000000000}"/>
  <bookViews>
    <workbookView xWindow="-108" yWindow="-108" windowWidth="23256" windowHeight="13176" xr2:uid="{00000000-000D-0000-FFFF-FFFF00000000}"/>
  </bookViews>
  <sheets>
    <sheet name="A" sheetId="1" r:id="rId1"/>
    <sheet name="0) Supuestos" sheetId="2" r:id="rId2"/>
    <sheet name="1) Estadistica" sheetId="3" r:id="rId3"/>
    <sheet name="Datos Crudos" sheetId="4" r:id="rId4"/>
    <sheet name="3) Macro" sheetId="5" r:id="rId5"/>
    <sheet name="4) Financial Statements" sheetId="6" r:id="rId6"/>
    <sheet name="5) Ratios" sheetId="7" r:id="rId7"/>
    <sheet name="6) Proyecciones" sheetId="8" r:id="rId8"/>
    <sheet name="FCFF" sheetId="9" r:id="rId9"/>
    <sheet name="7) Riesgo Cuantitativo" sheetId="10" r:id="rId10"/>
    <sheet name="8) Portafolio" sheetId="11" r:id="rId11"/>
    <sheet name="9) Bridge Valuacion"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9" l="1"/>
  <c r="B29" i="9"/>
  <c r="C9" i="12" s="1"/>
  <c r="B27" i="9"/>
  <c r="C7" i="12" s="1"/>
  <c r="B11" i="9"/>
  <c r="B42" i="9" s="1"/>
  <c r="B10" i="9"/>
  <c r="B33" i="9" s="1"/>
  <c r="B9" i="9"/>
  <c r="B31" i="9" s="1"/>
  <c r="C11" i="12" s="1"/>
  <c r="B7" i="9"/>
  <c r="B5" i="9"/>
  <c r="B48" i="8"/>
  <c r="J8" i="8" s="1"/>
  <c r="L23" i="8"/>
  <c r="K23" i="8"/>
  <c r="J23" i="8"/>
  <c r="I23" i="8"/>
  <c r="H23" i="8"/>
  <c r="K14" i="8"/>
  <c r="K15" i="8" s="1"/>
  <c r="I14" i="8"/>
  <c r="I15" i="8" s="1"/>
  <c r="H14" i="8"/>
  <c r="H15" i="8" s="1"/>
  <c r="G12" i="8"/>
  <c r="G4" i="8" s="1"/>
  <c r="F12" i="8"/>
  <c r="F4" i="8" s="1"/>
  <c r="E12" i="8"/>
  <c r="D12" i="8"/>
  <c r="C12" i="8"/>
  <c r="B12" i="8"/>
  <c r="L10" i="8"/>
  <c r="K10" i="8"/>
  <c r="J10" i="8"/>
  <c r="I10" i="8"/>
  <c r="H10" i="8"/>
  <c r="L9" i="8"/>
  <c r="K9" i="8"/>
  <c r="J9" i="8"/>
  <c r="I9" i="8"/>
  <c r="H9" i="8"/>
  <c r="G9" i="8"/>
  <c r="F9" i="8"/>
  <c r="E9" i="8"/>
  <c r="D9" i="8"/>
  <c r="C9" i="8"/>
  <c r="B9" i="8"/>
  <c r="L8" i="8"/>
  <c r="L30" i="6" s="1"/>
  <c r="K8" i="8"/>
  <c r="K17" i="8" s="1"/>
  <c r="L7" i="8"/>
  <c r="L16" i="8" s="1"/>
  <c r="K7" i="8"/>
  <c r="K16" i="8" s="1"/>
  <c r="J7" i="8"/>
  <c r="J16" i="8" s="1"/>
  <c r="I7" i="8"/>
  <c r="I16" i="8" s="1"/>
  <c r="H7" i="8"/>
  <c r="H16" i="8" s="1"/>
  <c r="K6" i="8"/>
  <c r="K13" i="8" s="1"/>
  <c r="G6" i="8"/>
  <c r="F6" i="8"/>
  <c r="E6" i="8"/>
  <c r="D6" i="8"/>
  <c r="C6" i="8"/>
  <c r="B6" i="8"/>
  <c r="L5" i="8"/>
  <c r="L6" i="8" s="1"/>
  <c r="L13" i="8" s="1"/>
  <c r="K5" i="8"/>
  <c r="J5" i="8"/>
  <c r="I5" i="8"/>
  <c r="L4" i="8"/>
  <c r="K4" i="8"/>
  <c r="J4" i="8"/>
  <c r="I4" i="8"/>
  <c r="H4" i="8"/>
  <c r="E4" i="8"/>
  <c r="D4" i="8"/>
  <c r="B54" i="7"/>
  <c r="B55" i="7" s="1"/>
  <c r="B53" i="7"/>
  <c r="G41" i="7"/>
  <c r="F41" i="7"/>
  <c r="E41" i="7"/>
  <c r="D41" i="7"/>
  <c r="C41" i="7"/>
  <c r="B41" i="7"/>
  <c r="G40" i="7"/>
  <c r="F40" i="7"/>
  <c r="E40" i="7"/>
  <c r="D40" i="7"/>
  <c r="C40" i="7"/>
  <c r="B40" i="7"/>
  <c r="G39" i="7"/>
  <c r="F39" i="7"/>
  <c r="G38" i="7"/>
  <c r="F38" i="7"/>
  <c r="E38" i="7"/>
  <c r="D38" i="7"/>
  <c r="C38" i="7"/>
  <c r="B38" i="7"/>
  <c r="E32" i="7"/>
  <c r="B32" i="7"/>
  <c r="G31" i="7"/>
  <c r="F31" i="7"/>
  <c r="E31" i="7"/>
  <c r="D31" i="7"/>
  <c r="C31" i="7"/>
  <c r="B31" i="7"/>
  <c r="G26" i="7"/>
  <c r="G32" i="7" s="1"/>
  <c r="F26" i="7"/>
  <c r="F32" i="7" s="1"/>
  <c r="E26" i="7"/>
  <c r="D26" i="7"/>
  <c r="D32" i="7" s="1"/>
  <c r="C26" i="7"/>
  <c r="B26" i="7"/>
  <c r="L25" i="7"/>
  <c r="J25" i="7"/>
  <c r="G25" i="7"/>
  <c r="F25" i="7"/>
  <c r="E25" i="7"/>
  <c r="D25" i="7"/>
  <c r="C25" i="7"/>
  <c r="B25" i="7"/>
  <c r="G24" i="7"/>
  <c r="F24" i="7"/>
  <c r="E24" i="7"/>
  <c r="D24" i="7"/>
  <c r="C24" i="7"/>
  <c r="B24" i="7"/>
  <c r="L21" i="7"/>
  <c r="K21" i="7"/>
  <c r="J21" i="7"/>
  <c r="I21" i="7"/>
  <c r="H21" i="7"/>
  <c r="C21" i="7"/>
  <c r="B21" i="7"/>
  <c r="G18" i="7"/>
  <c r="F18" i="7"/>
  <c r="E18" i="7"/>
  <c r="D18" i="7"/>
  <c r="C18" i="7"/>
  <c r="B18" i="7"/>
  <c r="L17" i="7"/>
  <c r="K17" i="7"/>
  <c r="J17" i="7"/>
  <c r="I17" i="7"/>
  <c r="H17" i="7"/>
  <c r="G17" i="7"/>
  <c r="F17" i="7"/>
  <c r="E17" i="7"/>
  <c r="D17" i="7"/>
  <c r="C17" i="7"/>
  <c r="B17" i="7"/>
  <c r="I16" i="7"/>
  <c r="G16" i="7"/>
  <c r="F16" i="7"/>
  <c r="E16" i="7"/>
  <c r="D16" i="7"/>
  <c r="C16" i="7"/>
  <c r="B16" i="7"/>
  <c r="G15" i="7"/>
  <c r="G21" i="7" s="1"/>
  <c r="F15" i="7"/>
  <c r="F21" i="7" s="1"/>
  <c r="E15" i="7"/>
  <c r="E21" i="7" s="1"/>
  <c r="D15" i="7"/>
  <c r="D21" i="7" s="1"/>
  <c r="C15" i="7"/>
  <c r="B15" i="7"/>
  <c r="G14" i="7"/>
  <c r="F14" i="7"/>
  <c r="E14" i="7"/>
  <c r="D14" i="7"/>
  <c r="C14" i="7"/>
  <c r="B14" i="7"/>
  <c r="G13" i="7"/>
  <c r="F13" i="7"/>
  <c r="E13" i="7"/>
  <c r="D13" i="7"/>
  <c r="C13" i="7"/>
  <c r="B13" i="7"/>
  <c r="G10" i="7"/>
  <c r="F10" i="7"/>
  <c r="L9" i="7"/>
  <c r="I9" i="7"/>
  <c r="G9" i="7"/>
  <c r="F9" i="7"/>
  <c r="E9" i="7"/>
  <c r="D9" i="7"/>
  <c r="C9" i="7"/>
  <c r="B9" i="7"/>
  <c r="G8" i="7"/>
  <c r="F8" i="7"/>
  <c r="E8" i="7"/>
  <c r="D8" i="7"/>
  <c r="C8" i="7"/>
  <c r="B8" i="7"/>
  <c r="G7" i="7"/>
  <c r="F7" i="7"/>
  <c r="E7" i="7"/>
  <c r="D7" i="7"/>
  <c r="C7" i="7"/>
  <c r="B7" i="7"/>
  <c r="K30" i="6"/>
  <c r="G29" i="6"/>
  <c r="F29" i="6"/>
  <c r="E29" i="6"/>
  <c r="D29" i="6"/>
  <c r="C29" i="6"/>
  <c r="B29" i="6"/>
  <c r="L28" i="6"/>
  <c r="K28" i="6"/>
  <c r="J28" i="6"/>
  <c r="I28" i="6"/>
  <c r="H28" i="6"/>
  <c r="G28" i="6"/>
  <c r="F28" i="6"/>
  <c r="E28" i="6"/>
  <c r="D28" i="6"/>
  <c r="C28" i="6"/>
  <c r="B28" i="6"/>
  <c r="L11" i="6"/>
  <c r="K11" i="6"/>
  <c r="J11" i="6"/>
  <c r="I11" i="6"/>
  <c r="H11" i="6"/>
  <c r="G11" i="6"/>
  <c r="B11" i="1" s="1"/>
  <c r="F11" i="6"/>
  <c r="E11" i="6"/>
  <c r="D11" i="6"/>
  <c r="C11" i="6"/>
  <c r="B11" i="6"/>
  <c r="K10" i="6"/>
  <c r="I10" i="6"/>
  <c r="G10" i="6"/>
  <c r="F10" i="6"/>
  <c r="E10" i="6"/>
  <c r="D10" i="6"/>
  <c r="C10" i="6"/>
  <c r="B10" i="6"/>
  <c r="L7" i="6"/>
  <c r="L10" i="6" s="1"/>
  <c r="K7" i="6"/>
  <c r="K9" i="7" s="1"/>
  <c r="J7" i="6"/>
  <c r="J9" i="7" s="1"/>
  <c r="I7" i="6"/>
  <c r="H7" i="6"/>
  <c r="H9" i="7" s="1"/>
  <c r="G35" i="3"/>
  <c r="F35" i="3"/>
  <c r="E35" i="3"/>
  <c r="D35" i="3"/>
  <c r="C35" i="3"/>
  <c r="B35" i="3"/>
  <c r="G34" i="3"/>
  <c r="F34" i="3"/>
  <c r="E34" i="3"/>
  <c r="D34" i="3"/>
  <c r="C34" i="3"/>
  <c r="B34" i="3"/>
  <c r="G33" i="3"/>
  <c r="F33" i="3"/>
  <c r="E33" i="3"/>
  <c r="D33" i="3"/>
  <c r="C33" i="3"/>
  <c r="B33" i="3"/>
  <c r="G32" i="3"/>
  <c r="F32" i="3"/>
  <c r="E32" i="3"/>
  <c r="D32" i="3"/>
  <c r="C32" i="3"/>
  <c r="B32" i="3"/>
  <c r="G31" i="3"/>
  <c r="F31" i="3"/>
  <c r="E31" i="3"/>
  <c r="D31" i="3"/>
  <c r="C31" i="3"/>
  <c r="B31" i="3"/>
  <c r="E25" i="3"/>
  <c r="D25" i="3"/>
  <c r="B25" i="3"/>
  <c r="C25" i="3" s="1"/>
  <c r="E24" i="3"/>
  <c r="D24" i="3"/>
  <c r="B24" i="3"/>
  <c r="C24" i="3" s="1"/>
  <c r="E23" i="3"/>
  <c r="D23" i="3"/>
  <c r="B23" i="3"/>
  <c r="C23" i="3" s="1"/>
  <c r="E22" i="3"/>
  <c r="D22" i="3"/>
  <c r="B22" i="3"/>
  <c r="C22" i="3" s="1"/>
  <c r="E21" i="3"/>
  <c r="D21" i="3"/>
  <c r="B21" i="3"/>
  <c r="C21" i="3" s="1"/>
  <c r="B40" i="2"/>
  <c r="B25" i="2"/>
  <c r="L11" i="7" s="1"/>
  <c r="B24" i="2"/>
  <c r="F7" i="9" s="1"/>
  <c r="B21" i="2"/>
  <c r="B15" i="2"/>
  <c r="B15" i="1" s="1"/>
  <c r="B14" i="2"/>
  <c r="C19" i="1"/>
  <c r="B19" i="1"/>
  <c r="B18" i="1"/>
  <c r="B17" i="1"/>
  <c r="C16" i="1"/>
  <c r="C15" i="1"/>
  <c r="C14" i="1"/>
  <c r="B14" i="1"/>
  <c r="C13" i="1"/>
  <c r="B13" i="1"/>
  <c r="B12" i="1"/>
  <c r="C11" i="1"/>
  <c r="C10" i="1"/>
  <c r="B10" i="1"/>
  <c r="C9" i="1"/>
  <c r="B9" i="1"/>
  <c r="F6" i="1"/>
  <c r="I8" i="8" l="1"/>
  <c r="I6" i="8"/>
  <c r="I13" i="8" s="1"/>
  <c r="J16" i="7"/>
  <c r="L14" i="8"/>
  <c r="L15" i="8" s="1"/>
  <c r="B17" i="2"/>
  <c r="B18" i="2" s="1"/>
  <c r="B22" i="2" s="1"/>
  <c r="C11" i="7"/>
  <c r="G11" i="7"/>
  <c r="J6" i="8"/>
  <c r="J13" i="8" s="1"/>
  <c r="H8" i="8"/>
  <c r="H30" i="6" s="1"/>
  <c r="J30" i="6"/>
  <c r="J17" i="8"/>
  <c r="J24" i="7"/>
  <c r="L27" i="6"/>
  <c r="L19" i="8"/>
  <c r="G19" i="9"/>
  <c r="H27" i="6"/>
  <c r="I27" i="6"/>
  <c r="B47" i="2"/>
  <c r="K27" i="6"/>
  <c r="K19" i="8"/>
  <c r="B26" i="2"/>
  <c r="F6" i="9" s="1"/>
  <c r="K25" i="7"/>
  <c r="B11" i="7"/>
  <c r="H24" i="7"/>
  <c r="H17" i="8"/>
  <c r="H19" i="8" s="1"/>
  <c r="D11" i="7"/>
  <c r="E11" i="7"/>
  <c r="H16" i="7"/>
  <c r="K24" i="7"/>
  <c r="C32" i="7"/>
  <c r="J14" i="8"/>
  <c r="J15" i="8" s="1"/>
  <c r="F11" i="7"/>
  <c r="L24" i="7"/>
  <c r="L17" i="8"/>
  <c r="H11" i="7"/>
  <c r="K16" i="7"/>
  <c r="H10" i="6"/>
  <c r="I11" i="7"/>
  <c r="L16" i="7"/>
  <c r="H6" i="8"/>
  <c r="H13" i="8" s="1"/>
  <c r="F8" i="9"/>
  <c r="J11" i="7"/>
  <c r="J10" i="6"/>
  <c r="K11" i="7"/>
  <c r="H25" i="7"/>
  <c r="I25" i="7"/>
  <c r="B48" i="2" l="1"/>
  <c r="I30" i="6"/>
  <c r="I17" i="8"/>
  <c r="I19" i="8" s="1"/>
  <c r="I26" i="7" s="1"/>
  <c r="I24" i="7"/>
  <c r="B14" i="9"/>
  <c r="H26" i="7"/>
  <c r="H29" i="6"/>
  <c r="L26" i="7"/>
  <c r="C12" i="1"/>
  <c r="L29" i="6"/>
  <c r="F14" i="9"/>
  <c r="K26" i="7"/>
  <c r="K29" i="6"/>
  <c r="E14" i="9"/>
  <c r="J27" i="6"/>
  <c r="J19" i="8"/>
  <c r="C47" i="2"/>
  <c r="C48" i="2"/>
  <c r="C45" i="2"/>
  <c r="C46" i="2" s="1"/>
  <c r="B45" i="2"/>
  <c r="B46" i="2" s="1"/>
  <c r="F5" i="9"/>
  <c r="B27" i="2"/>
  <c r="C14" i="9" l="1"/>
  <c r="D48" i="2" s="1"/>
  <c r="E48" i="2" s="1"/>
  <c r="F48" i="2" s="1"/>
  <c r="I29" i="6"/>
  <c r="I32" i="7"/>
  <c r="J26" i="7"/>
  <c r="J29" i="6"/>
  <c r="D14" i="9"/>
  <c r="K32" i="7"/>
  <c r="E20" i="7"/>
  <c r="E22" i="7" s="1"/>
  <c r="D6" i="1"/>
  <c r="D20" i="7"/>
  <c r="D22" i="7" s="1"/>
  <c r="C20" i="7"/>
  <c r="C22" i="7" s="1"/>
  <c r="B20" i="7"/>
  <c r="B22" i="7" s="1"/>
  <c r="L20" i="7"/>
  <c r="L22" i="7" s="1"/>
  <c r="K20" i="7"/>
  <c r="K22" i="7" s="1"/>
  <c r="J20" i="7"/>
  <c r="J22" i="7" s="1"/>
  <c r="B4" i="9"/>
  <c r="I20" i="7"/>
  <c r="I22" i="7" s="1"/>
  <c r="H20" i="7"/>
  <c r="H22" i="7" s="1"/>
  <c r="G20" i="7"/>
  <c r="G22" i="7" s="1"/>
  <c r="F20" i="7"/>
  <c r="F22" i="7" s="1"/>
  <c r="B16" i="1"/>
  <c r="L32" i="7"/>
  <c r="H32" i="7"/>
  <c r="D47" i="2"/>
  <c r="E47" i="2" s="1"/>
  <c r="F47" i="2" s="1"/>
  <c r="H14" i="9"/>
  <c r="D45" i="2"/>
  <c r="E45" i="2" s="1"/>
  <c r="F45" i="2" s="1"/>
  <c r="D46" i="2"/>
  <c r="E46" i="2" s="1"/>
  <c r="F46" i="2" s="1"/>
  <c r="J32" i="7" l="1"/>
  <c r="F10" i="9"/>
  <c r="F50" i="9"/>
  <c r="E50" i="9"/>
  <c r="D50" i="9"/>
  <c r="C50" i="9"/>
  <c r="F16" i="9"/>
  <c r="F17" i="9" s="1"/>
  <c r="B50" i="9"/>
  <c r="E16" i="9"/>
  <c r="E17" i="9" s="1"/>
  <c r="D16" i="9"/>
  <c r="D17" i="9" s="1"/>
  <c r="C16" i="9"/>
  <c r="C17" i="9" s="1"/>
  <c r="B6" i="9"/>
  <c r="B16" i="9"/>
  <c r="B17" i="9" s="1"/>
  <c r="G20" i="9"/>
  <c r="B54" i="9" l="1"/>
  <c r="B51" i="9"/>
  <c r="B52" i="9"/>
  <c r="B55" i="9"/>
  <c r="B53" i="9"/>
  <c r="C4" i="12"/>
  <c r="G21" i="9"/>
  <c r="H17" i="9"/>
  <c r="B24" i="9"/>
  <c r="C54" i="9"/>
  <c r="C52" i="9"/>
  <c r="C55" i="9"/>
  <c r="C53" i="9"/>
  <c r="C51" i="9"/>
  <c r="D55" i="9"/>
  <c r="D53" i="9"/>
  <c r="D51" i="9"/>
  <c r="D54" i="9"/>
  <c r="D52" i="9"/>
  <c r="E55" i="9"/>
  <c r="E54" i="9"/>
  <c r="E52" i="9"/>
  <c r="E53" i="9"/>
  <c r="E51" i="9"/>
  <c r="F53" i="9"/>
  <c r="F51" i="9"/>
  <c r="F54" i="9"/>
  <c r="F52" i="9"/>
  <c r="F55" i="9"/>
  <c r="C3" i="12" l="1"/>
  <c r="C5" i="12"/>
  <c r="B25" i="9"/>
  <c r="B26" i="9" s="1"/>
  <c r="H29" i="7" l="1"/>
  <c r="L30" i="7"/>
  <c r="G29" i="7"/>
  <c r="K30" i="7"/>
  <c r="F29" i="7"/>
  <c r="J30" i="7"/>
  <c r="E29" i="7"/>
  <c r="I30" i="7"/>
  <c r="D29" i="7"/>
  <c r="H30" i="7"/>
  <c r="C29" i="7"/>
  <c r="C6" i="12"/>
  <c r="G30" i="7"/>
  <c r="B29" i="7"/>
  <c r="B28" i="9"/>
  <c r="F30" i="7"/>
  <c r="E30" i="7"/>
  <c r="D30" i="7"/>
  <c r="C30" i="7"/>
  <c r="B30" i="7"/>
  <c r="L29" i="7"/>
  <c r="C17" i="1"/>
  <c r="B35" i="2"/>
  <c r="K29" i="7"/>
  <c r="B40" i="9"/>
  <c r="B41" i="9" s="1"/>
  <c r="B43" i="9" s="1"/>
  <c r="B44" i="9" s="1"/>
  <c r="B45" i="9" s="1"/>
  <c r="B46" i="9" s="1"/>
  <c r="J29" i="7"/>
  <c r="E27" i="7"/>
  <c r="I29" i="7"/>
  <c r="E6" i="1"/>
  <c r="F27" i="7"/>
  <c r="D27" i="7"/>
  <c r="C27" i="7"/>
  <c r="B27" i="7"/>
  <c r="G27" i="7"/>
  <c r="I27" i="7"/>
  <c r="K27" i="7"/>
  <c r="L27" i="7"/>
  <c r="H27" i="7"/>
  <c r="J27" i="7"/>
  <c r="G22" i="9"/>
  <c r="C8" i="12" l="1"/>
  <c r="B30" i="9"/>
  <c r="B36" i="2"/>
  <c r="B37" i="2" l="1"/>
  <c r="C10" i="12"/>
  <c r="B32" i="9"/>
  <c r="C12" i="12" l="1"/>
  <c r="B34" i="9"/>
  <c r="B38" i="2"/>
  <c r="C18" i="1"/>
  <c r="A6" i="1"/>
  <c r="B36" i="9" l="1"/>
  <c r="B6" i="1"/>
  <c r="B39" i="2"/>
  <c r="B41" i="2" l="1"/>
  <c r="C6" i="1"/>
</calcChain>
</file>

<file path=xl/sharedStrings.xml><?xml version="1.0" encoding="utf-8"?>
<sst xmlns="http://schemas.openxmlformats.org/spreadsheetml/2006/main" count="3352" uniqueCount="3092">
  <si>
    <t>ALUAR ALUMINIO ARGENTINO S.A.I.C.</t>
  </si>
  <si>
    <t>MODELO DE VALUACIÓN INSTITUCIONAL - Tesis de Inversión</t>
  </si>
  <si>
    <t>Método: DCF Dumrauf + Comparables + Monte Carlo (N=20,000) | Fecha: Jul-2026 | Analista: F. Chillón | TP 10, 11 y 12</t>
  </si>
  <si>
    <t>PRECIO OBJETIVO</t>
  </si>
  <si>
    <t>PRIMA VS MERCADO</t>
  </si>
  <si>
    <t>DICTAMEN</t>
  </si>
  <si>
    <t>WACC</t>
  </si>
  <si>
    <t>EV (USD MM)</t>
  </si>
  <si>
    <t>g TERMINAL</t>
  </si>
  <si>
    <t>Métrica</t>
  </si>
  <si>
    <t>Histórico FY2025</t>
  </si>
  <si>
    <t>Proyección FY2030</t>
  </si>
  <si>
    <t>Fuente</t>
  </si>
  <si>
    <t>Revenue (USD MM)</t>
  </si>
  <si>
    <t>Ver hoja '4) Financial Statements'</t>
  </si>
  <si>
    <t>EBITDA (USD MM)</t>
  </si>
  <si>
    <t>EBIT margin</t>
  </si>
  <si>
    <t>FCFF (USD MM)</t>
  </si>
  <si>
    <t>Ver hoja '6) Proyecciones'</t>
  </si>
  <si>
    <t>ROIC</t>
  </si>
  <si>
    <t>Ver hoja '5) Ratios'</t>
  </si>
  <si>
    <t>Deuda Neta (USD MM)</t>
  </si>
  <si>
    <t>Beta Vasicek</t>
  </si>
  <si>
    <t>Ver hoja '0) Supuestos' (n=2.376 obs.)</t>
  </si>
  <si>
    <t>Ver hoja '0) Supuestos'</t>
  </si>
  <si>
    <t>Ver hoja 'FCFF'</t>
  </si>
  <si>
    <t>Precio Objetivo (ARS)</t>
  </si>
  <si>
    <t>P(upside&gt;mkt) MC</t>
  </si>
  <si>
    <t>Ver hoja '7) Riesgo Cuantitativo' (N=20.000)</t>
  </si>
  <si>
    <t>Alumno</t>
  </si>
  <si>
    <t>Federico Agustín Chillón</t>
  </si>
  <si>
    <t>Empresa</t>
  </si>
  <si>
    <t>Aluar Aluminio Argentino S.A.I.C.</t>
  </si>
  <si>
    <t>Ticker</t>
  </si>
  <si>
    <t>ALUA.BA</t>
  </si>
  <si>
    <t>ALUAR - SUPUESTOS DEL MODELO v3</t>
  </si>
  <si>
    <t>Parametros y formulas 100% vivas en este archivo | Fecha: Jul-2026 | CERO hardcodes</t>
  </si>
  <si>
    <t>Parámetro</t>
  </si>
  <si>
    <t>Valor</t>
  </si>
  <si>
    <t>Justificación</t>
  </si>
  <si>
    <t>Fecha</t>
  </si>
  <si>
    <t>DATOS DE MERCADO</t>
  </si>
  <si>
    <t>Rf (US Treasury 10Y)</t>
  </si>
  <si>
    <t>FRED</t>
  </si>
  <si>
    <t>Risk-free rate USD</t>
  </si>
  <si>
    <t>Jul-2026</t>
  </si>
  <si>
    <t>ERP Global (Damodaran)</t>
  </si>
  <si>
    <t>Damodaran NYU Stern</t>
  </si>
  <si>
    <t>Implied ERP USA</t>
  </si>
  <si>
    <t>EMBI+ Argentina</t>
  </si>
  <si>
    <t>JPMorgan proxy</t>
  </si>
  <si>
    <t>Post-acuerdo FMI</t>
  </si>
  <si>
    <t>CCL (GGAL.BA×10/GGAL)</t>
  </si>
  <si>
    <t>yfinance GGAL/GGAL.BA</t>
  </si>
  <si>
    <t>Contado con Liquidación</t>
  </si>
  <si>
    <t>LME Aluminium spot</t>
  </si>
  <si>
    <t>LME/Reuters</t>
  </si>
  <si>
    <t>Precio contado aluminio</t>
  </si>
  <si>
    <t>Precio ALUA.BA</t>
  </si>
  <si>
    <t>BYMA/Rava</t>
  </si>
  <si>
    <t>Precio cierre mercado</t>
  </si>
  <si>
    <t>Volatilidad MERVAL 2Y</t>
  </si>
  <si>
    <t>yfinance ^MERV</t>
  </si>
  <si>
    <t>Anualizada rolling 2Y</t>
  </si>
  <si>
    <t>CONSTRUCCION DEL BETA</t>
  </si>
  <si>
    <t>Beta OLS (5Y diario vs S&amp;P500)</t>
  </si>
  <si>
    <t>OLS (n=2,376 obs.)</t>
  </si>
  <si>
    <t>Reg. ALUA.BA vs ^GSPC</t>
  </si>
  <si>
    <t>SE Beta OLS (regresion)</t>
  </si>
  <si>
    <t>Beta Blume (ajustado)</t>
  </si>
  <si>
    <t>Blume 2/3×OLS+1/3</t>
  </si>
  <si>
    <t>Regresión hacia media</t>
  </si>
  <si>
    <t>Beta prior (mercado, Vasicek)</t>
  </si>
  <si>
    <t>Beta Vasicek (Bayesian)</t>
  </si>
  <si>
    <t>Vasicek prior=1.0 σ=0.25</t>
  </si>
  <si>
    <t>Shrinkage óptimo</t>
  </si>
  <si>
    <t>σ prior (Vasicek, supuesto declarado)</t>
  </si>
  <si>
    <t>Beta Damodaran Metals&amp;Mining</t>
  </si>
  <si>
    <t>Damodaran sector</t>
  </si>
  <si>
    <t>β_U industry benchmark</t>
  </si>
  <si>
    <t>Beta U (Hamada unlever)</t>
  </si>
  <si>
    <t>Hamada</t>
  </si>
  <si>
    <t>τ=35%, D/E=0.4861</t>
  </si>
  <si>
    <t>D/E histórico (FY23-25 mediana)</t>
  </si>
  <si>
    <t>Beta L (Hamada relever)</t>
  </si>
  <si>
    <t>Estructura capital target</t>
  </si>
  <si>
    <t>D/E objetivo (estructura target)</t>
  </si>
  <si>
    <t>COSTO DE CAPITAL</t>
  </si>
  <si>
    <t>Lambda CRP (Damodaran)</t>
  </si>
  <si>
    <t>Damodaran ALUAR 20% dom.</t>
  </si>
  <si>
    <t>~20% rev. doméstico</t>
  </si>
  <si>
    <t>CRP ajustado por volatilidad (Damodaran estricto, AUXILIAR de robustez)</t>
  </si>
  <si>
    <t>EMBI×vol_eq/vol_bond</t>
  </si>
  <si>
    <t>vol_eq=B11 (Merval 2Y) / vol_bond=H21 (proxy EM). NO se usa en Ke oficial (ver B22).</t>
  </si>
  <si>
    <t>vol_bond (Damodaran, proxy EM sovereign)</t>
  </si>
  <si>
    <t>Ke BASE (Rf+betaL x ERP+lambda x EMBI directo) -- METODOLOGIA OFICIAL</t>
  </si>
  <si>
    <t>Rf+betaL x ERP+lambda x EMBI (directo)</t>
  </si>
  <si>
    <t>Dumrauf Cap.13. EMBI sin ajuste de volatilidad (metodologia oficial adoptada en tesis, target ARS 1,236)</t>
  </si>
  <si>
    <t>Kd pre-tax (empírico)</t>
  </si>
  <si>
    <t>CFS intereses/deuda media</t>
  </si>
  <si>
    <t>FY2023-2025 mediana</t>
  </si>
  <si>
    <t>Kd post-tax (Kd×(1-t))</t>
  </si>
  <si>
    <t>Kd×(1-0.35)</t>
  </si>
  <si>
    <t>Escudo fiscal</t>
  </si>
  <si>
    <t>D/V (estructura capital)</t>
  </si>
  <si>
    <t>D/E target=0.4861</t>
  </si>
  <si>
    <t>E/V (estructura capital)</t>
  </si>
  <si>
    <t>1 - D/V</t>
  </si>
  <si>
    <t>WACC (Dumrauf Cap.14)</t>
  </si>
  <si>
    <t>Ke×E/V + Kd_at×D/V</t>
  </si>
  <si>
    <t>Calculo propio (Ke x E/V + Kd_at x D/V, ver filas anteriores)</t>
  </si>
  <si>
    <t>DCF PARÁMETROS</t>
  </si>
  <si>
    <t>g terminal</t>
  </si>
  <si>
    <t>Dumrauf Cap.14</t>
  </si>
  <si>
    <t>Nominal USD LP growth</t>
  </si>
  <si>
    <t>Tax Rate</t>
  </si>
  <si>
    <t>Ley Ganancias ARG</t>
  </si>
  <si>
    <t>Art. 69 Ley 20.628</t>
  </si>
  <si>
    <t>Permanente</t>
  </si>
  <si>
    <t>Revenue CAGR proyección</t>
  </si>
  <si>
    <t>3Y CAGR conservador</t>
  </si>
  <si>
    <t>Dumrauf Cap.9</t>
  </si>
  <si>
    <t>EBIT margin proyección (2027-30)</t>
  </si>
  <si>
    <t>Blend histórico + 1T26 real</t>
  </si>
  <si>
    <t>FY2020-2025 + Cohen jun-2026</t>
  </si>
  <si>
    <t>ΔNWC/Revenue aplicado 2026E</t>
  </si>
  <si>
    <t>(NWC_stock/Rev mediana) × ΔVentas</t>
  </si>
  <si>
    <t>razón nivel=43.6%</t>
  </si>
  <si>
    <t>RESULTADO VALUACIÓN</t>
  </si>
  <si>
    <t>PV FCFFs + PV TV</t>
  </si>
  <si>
    <t>Equity Value (USD MM)</t>
  </si>
  <si>
    <t>EV - Deuda Neta</t>
  </si>
  <si>
    <t>Deuda neta 1T26 real (Cohen Aliados Financieros, 2-jun-2026)</t>
  </si>
  <si>
    <t>Precio Objetivo USD</t>
  </si>
  <si>
    <t>Equity/Acciones</t>
  </si>
  <si>
    <t>2,800.0MM acciones (EEFF PwC Nota 12 + Memoria Anual)</t>
  </si>
  <si>
    <t>Precio Objetivo ARS</t>
  </si>
  <si>
    <t>Target USD × CCL</t>
  </si>
  <si>
    <t>CCL=1,584.25</t>
  </si>
  <si>
    <t>Prima vs mercado</t>
  </si>
  <si>
    <t>Target/Precio mkt - 1</t>
  </si>
  <si>
    <t>ALUA.BA=ARS 982</t>
  </si>
  <si>
    <t>g implícita mercado</t>
  </si>
  <si>
    <t>Reverse DCF</t>
  </si>
  <si>
    <t>Mercado asume contracción</t>
  </si>
  <si>
    <t>Dictamen</t>
  </si>
  <si>
    <t>Modelo DCF+MC</t>
  </si>
  <si>
    <t>Prima -31.8% -&gt; VENDER</t>
  </si>
  <si>
    <t>VI. ROBUSTEZ Y SENSIBILIDAD DEL WACC (4 escenarios)</t>
  </si>
  <si>
    <t>Escenario</t>
  </si>
  <si>
    <t>Ke</t>
  </si>
  <si>
    <t>Target ARS</t>
  </si>
  <si>
    <t>Upside vs mercado</t>
  </si>
  <si>
    <t>Base (lambda x EMBI directo, g=2.0%)</t>
  </si>
  <si>
    <t>g terminal = 2.5% (resto igual a Base)</t>
  </si>
  <si>
    <t>Lambda=1 (EMBI completo, sin ponderar por exposicion domestica)</t>
  </si>
  <si>
    <t>Damodaran estricto (CRP ajustado por volatilidad EM, auxiliar)</t>
  </si>
  <si>
    <t>Nota: variacion residual (~5%) vs Target oficial ARS 1,236 (PPTX/Reporte) por refresh independiente de Beta OLS/fecha de corrida. Metodologia identica (WACC base + FCFF terminal NOPAT estado estacionario).</t>
  </si>
  <si>
    <t>ANALISIS ESTADISTICO - CONSTRUCCION DEL BETA Y DISTRIBUCION DE RETORNOS</t>
  </si>
  <si>
    <t>Método</t>
  </si>
  <si>
    <t>Observaciones</t>
  </si>
  <si>
    <t>Status</t>
  </si>
  <si>
    <t>N observaciones (5Y diario)</t>
  </si>
  <si>
    <t>OLS ALUA.BA vs ^GSPC</t>
  </si>
  <si>
    <t>2021-2026</t>
  </si>
  <si>
    <t>OK</t>
  </si>
  <si>
    <t>Beta OLS crudo</t>
  </si>
  <si>
    <t>OLS regresion lineal</t>
  </si>
  <si>
    <t>Sesgo muestra pequeña</t>
  </si>
  <si>
    <t>Beta Blume ajustado</t>
  </si>
  <si>
    <t>2/3×β_OLS + 1/3×1.0</t>
  </si>
  <si>
    <t>Ajuste hacia 1.0</t>
  </si>
  <si>
    <t>Bayesian shrinkage</t>
  </si>
  <si>
    <t>Prior=1.0, σ=0.25</t>
  </si>
  <si>
    <t>USADO</t>
  </si>
  <si>
    <t>Beta Damodaran M&amp;M sector</t>
  </si>
  <si>
    <t>Damodaran sector mediana</t>
  </si>
  <si>
    <t>Metals &amp; Mining Jul-2026</t>
  </si>
  <si>
    <t>Robustez</t>
  </si>
  <si>
    <t>Beta Unlevered (Hamada)</t>
  </si>
  <si>
    <t>β_U = β_L/(1+(1-t)×D/E)</t>
  </si>
  <si>
    <t>Beta Relevered (Hamada)</t>
  </si>
  <si>
    <t>β_L = β_U×(1+(1-t)×D/E)</t>
  </si>
  <si>
    <t>D/V=32.7%</t>
  </si>
  <si>
    <t>FINAL</t>
  </si>
  <si>
    <t>Beta OLS . SE (error estandar)</t>
  </si>
  <si>
    <t>Ver nota (D10)</t>
  </si>
  <si>
    <t>LINEST (Excel, OLS)</t>
  </si>
  <si>
    <t>Beta OLS y su SE se mantienen citados (no formularizados): la alineacion exacta de fechas ALUA/GSPC previa al calculo de retornos no es reproducible con formulas nativas de Excel sobre datos irregulares sin introducir un desvio (SLOPE sobre la grilla de Datos Crudos da 0.87 vs 0.85 citado). Beta OLS citado = 0.8476, verificado por recalculo externo (0.8474, jul-2026).</t>
  </si>
  <si>
    <t>TESTS ADF (Augmented Dickey-Fuller) - Estacionariedad de Retornos</t>
  </si>
  <si>
    <t>Serie</t>
  </si>
  <si>
    <t>ADF Statistic</t>
  </si>
  <si>
    <t>p-value</t>
  </si>
  <si>
    <t>Crítico 5%</t>
  </si>
  <si>
    <t>¿Estacionaria 5%?</t>
  </si>
  <si>
    <t>ALUA</t>
  </si>
  <si>
    <t>SI</t>
  </si>
  <si>
    <t>MERV</t>
  </si>
  <si>
    <t>TXAR</t>
  </si>
  <si>
    <t>LME</t>
  </si>
  <si>
    <t>DXY</t>
  </si>
  <si>
    <t>TEST JARQUE-BERA - Normalidad de Retornos (H0: distribución normal)</t>
  </si>
  <si>
    <t>JB Statistic</t>
  </si>
  <si>
    <t>Skewness</t>
  </si>
  <si>
    <t>Exceso Curtosis</t>
  </si>
  <si>
    <t>JB rechaza normalidad -&gt; distribución t-Student df=5 justified para Monte Carlo (Hull 2009, Taleb 2010)</t>
  </si>
  <si>
    <t>VOLATILIDAD ANUALIZADA Y MATRIZ DE CORRELACION - Retornos Diarios USD (10Y)</t>
  </si>
  <si>
    <t>Activo</t>
  </si>
  <si>
    <t>Vol. Anualizada</t>
  </si>
  <si>
    <t>Nota: ADF (Augmented Dickey-Fuller) no tiene funcion nativa en Excel/LibreOffice -- se mantiene como valor citado, no formularizado.</t>
  </si>
  <si>
    <t>ALUA (USD, ret. diario)</t>
  </si>
  <si>
    <t>GSPC (ret. diario)</t>
  </si>
  <si>
    <t>MERV (USD, ret. diario)</t>
  </si>
  <si>
    <t>TXAR (USD, ret. diario)</t>
  </si>
  <si>
    <t>LME (ret. diario)</t>
  </si>
  <si>
    <t>DXY (ret. diario)</t>
  </si>
  <si>
    <t>Fuente: yfinance (ALUA.BA, ^GSPC, ^MERV, TXAR.BA, ALI=F, DX-Y.NYB), 10Y diario. ALUA/MERV/TXAR convertidos a USD via CCL diario (GGAL.BA x10/GGAL). Metodologia: Beta OLS vs. S&amp;P 500 sobre retornos diarios; test de normalidad Jarque-Bera, correlacion y volatilidad anualizada sobre la matriz de 5 activos.</t>
  </si>
  <si>
    <t>2016-07-28</t>
  </si>
  <si>
    <t>2016-07-29</t>
  </si>
  <si>
    <t>2016-08-01</t>
  </si>
  <si>
    <t>2016-08-02</t>
  </si>
  <si>
    <t>2016-08-03</t>
  </si>
  <si>
    <t>2016-08-04</t>
  </si>
  <si>
    <t>2016-08-05</t>
  </si>
  <si>
    <t>2016-08-08</t>
  </si>
  <si>
    <t>2016-08-09</t>
  </si>
  <si>
    <t>2016-08-10</t>
  </si>
  <si>
    <t>2016-08-11</t>
  </si>
  <si>
    <t>2016-08-12</t>
  </si>
  <si>
    <t>2016-08-15</t>
  </si>
  <si>
    <t>2016-08-16</t>
  </si>
  <si>
    <t>2016-08-17</t>
  </si>
  <si>
    <t>2016-08-18</t>
  </si>
  <si>
    <t>2016-08-19</t>
  </si>
  <si>
    <t>2016-08-22</t>
  </si>
  <si>
    <t>2016-08-23</t>
  </si>
  <si>
    <t>2016-08-24</t>
  </si>
  <si>
    <t>2016-08-25</t>
  </si>
  <si>
    <t>2016-08-26</t>
  </si>
  <si>
    <t>2016-08-29</t>
  </si>
  <si>
    <t>2016-08-30</t>
  </si>
  <si>
    <t>2016-08-31</t>
  </si>
  <si>
    <t>2016-09-01</t>
  </si>
  <si>
    <t>2016-09-02</t>
  </si>
  <si>
    <t>2016-09-05</t>
  </si>
  <si>
    <t>2016-09-06</t>
  </si>
  <si>
    <t>2016-09-07</t>
  </si>
  <si>
    <t>2016-09-08</t>
  </si>
  <si>
    <t>2016-09-09</t>
  </si>
  <si>
    <t>2016-09-12</t>
  </si>
  <si>
    <t>2016-09-13</t>
  </si>
  <si>
    <t>2016-09-14</t>
  </si>
  <si>
    <t>2016-09-15</t>
  </si>
  <si>
    <t>2016-09-16</t>
  </si>
  <si>
    <t>2016-09-19</t>
  </si>
  <si>
    <t>2016-09-20</t>
  </si>
  <si>
    <t>2016-09-21</t>
  </si>
  <si>
    <t>2016-09-22</t>
  </si>
  <si>
    <t>2016-09-23</t>
  </si>
  <si>
    <t>2016-09-26</t>
  </si>
  <si>
    <t>2016-09-27</t>
  </si>
  <si>
    <t>2016-09-28</t>
  </si>
  <si>
    <t>2016-09-29</t>
  </si>
  <si>
    <t>2016-09-30</t>
  </si>
  <si>
    <t>2016-10-03</t>
  </si>
  <si>
    <t>2016-10-04</t>
  </si>
  <si>
    <t>2016-10-05</t>
  </si>
  <si>
    <t>2016-10-06</t>
  </si>
  <si>
    <t>2016-10-07</t>
  </si>
  <si>
    <t>2016-10-10</t>
  </si>
  <si>
    <t>2016-10-11</t>
  </si>
  <si>
    <t>2016-10-12</t>
  </si>
  <si>
    <t>2016-10-13</t>
  </si>
  <si>
    <t>2016-10-14</t>
  </si>
  <si>
    <t>2016-10-17</t>
  </si>
  <si>
    <t>2016-10-18</t>
  </si>
  <si>
    <t>2016-10-19</t>
  </si>
  <si>
    <t>2016-10-20</t>
  </si>
  <si>
    <t>2016-10-21</t>
  </si>
  <si>
    <t>2016-10-24</t>
  </si>
  <si>
    <t>2016-10-25</t>
  </si>
  <si>
    <t>2016-10-26</t>
  </si>
  <si>
    <t>2016-10-27</t>
  </si>
  <si>
    <t>2016-10-28</t>
  </si>
  <si>
    <t>2016-10-31</t>
  </si>
  <si>
    <t>2016-11-01</t>
  </si>
  <si>
    <t>2016-11-02</t>
  </si>
  <si>
    <t>2016-11-03</t>
  </si>
  <si>
    <t>2016-11-04</t>
  </si>
  <si>
    <t>2016-11-07</t>
  </si>
  <si>
    <t>2016-11-08</t>
  </si>
  <si>
    <t>2016-11-09</t>
  </si>
  <si>
    <t>2016-11-10</t>
  </si>
  <si>
    <t>2016-11-11</t>
  </si>
  <si>
    <t>2016-11-14</t>
  </si>
  <si>
    <t>2016-11-15</t>
  </si>
  <si>
    <t>2016-11-16</t>
  </si>
  <si>
    <t>2016-11-17</t>
  </si>
  <si>
    <t>2016-11-18</t>
  </si>
  <si>
    <t>2016-11-21</t>
  </si>
  <si>
    <t>2016-11-22</t>
  </si>
  <si>
    <t>2016-11-23</t>
  </si>
  <si>
    <t>2016-11-24</t>
  </si>
  <si>
    <t>2016-11-25</t>
  </si>
  <si>
    <t>2016-11-28</t>
  </si>
  <si>
    <t>2016-11-29</t>
  </si>
  <si>
    <t>2016-11-30</t>
  </si>
  <si>
    <t>2016-12-01</t>
  </si>
  <si>
    <t>2016-12-02</t>
  </si>
  <si>
    <t>2016-12-05</t>
  </si>
  <si>
    <t>2016-12-06</t>
  </si>
  <si>
    <t>2016-12-07</t>
  </si>
  <si>
    <t>2016-12-08</t>
  </si>
  <si>
    <t>2016-12-09</t>
  </si>
  <si>
    <t>2016-12-12</t>
  </si>
  <si>
    <t>2016-12-13</t>
  </si>
  <si>
    <t>2016-12-14</t>
  </si>
  <si>
    <t>2016-12-15</t>
  </si>
  <si>
    <t>2016-12-16</t>
  </si>
  <si>
    <t>2016-12-19</t>
  </si>
  <si>
    <t>2016-12-20</t>
  </si>
  <si>
    <t>2016-12-21</t>
  </si>
  <si>
    <t>2016-12-22</t>
  </si>
  <si>
    <t>2016-12-23</t>
  </si>
  <si>
    <t>2016-12-26</t>
  </si>
  <si>
    <t>2016-12-27</t>
  </si>
  <si>
    <t>2016-12-28</t>
  </si>
  <si>
    <t>2016-12-29</t>
  </si>
  <si>
    <t>2016-12-30</t>
  </si>
  <si>
    <t>2017-01-02</t>
  </si>
  <si>
    <t>2017-01-03</t>
  </si>
  <si>
    <t>2017-01-04</t>
  </si>
  <si>
    <t>2017-01-05</t>
  </si>
  <si>
    <t>2017-01-06</t>
  </si>
  <si>
    <t>2017-01-09</t>
  </si>
  <si>
    <t>2017-01-10</t>
  </si>
  <si>
    <t>2017-01-11</t>
  </si>
  <si>
    <t>2017-01-12</t>
  </si>
  <si>
    <t>2017-01-13</t>
  </si>
  <si>
    <t>2017-01-16</t>
  </si>
  <si>
    <t>2017-01-17</t>
  </si>
  <si>
    <t>2017-01-18</t>
  </si>
  <si>
    <t>2017-01-19</t>
  </si>
  <si>
    <t>2017-01-20</t>
  </si>
  <si>
    <t>2017-01-23</t>
  </si>
  <si>
    <t>2017-01-24</t>
  </si>
  <si>
    <t>2017-01-25</t>
  </si>
  <si>
    <t>2017-01-26</t>
  </si>
  <si>
    <t>2017-01-27</t>
  </si>
  <si>
    <t>2017-01-30</t>
  </si>
  <si>
    <t>2017-01-31</t>
  </si>
  <si>
    <t>2017-02-01</t>
  </si>
  <si>
    <t>2017-02-02</t>
  </si>
  <si>
    <t>2017-02-03</t>
  </si>
  <si>
    <t>2017-02-06</t>
  </si>
  <si>
    <t>2017-02-07</t>
  </si>
  <si>
    <t>2017-02-08</t>
  </si>
  <si>
    <t>2017-02-09</t>
  </si>
  <si>
    <t>2017-02-10</t>
  </si>
  <si>
    <t>2017-02-13</t>
  </si>
  <si>
    <t>2017-02-14</t>
  </si>
  <si>
    <t>2017-02-15</t>
  </si>
  <si>
    <t>2017-02-16</t>
  </si>
  <si>
    <t>2017-02-17</t>
  </si>
  <si>
    <t>2017-02-20</t>
  </si>
  <si>
    <t>2017-02-21</t>
  </si>
  <si>
    <t>2017-02-22</t>
  </si>
  <si>
    <t>2017-02-23</t>
  </si>
  <si>
    <t>2017-02-24</t>
  </si>
  <si>
    <t>2017-02-27</t>
  </si>
  <si>
    <t>2017-02-28</t>
  </si>
  <si>
    <t>2017-03-01</t>
  </si>
  <si>
    <t>2017-03-02</t>
  </si>
  <si>
    <t>2017-03-03</t>
  </si>
  <si>
    <t>2017-03-06</t>
  </si>
  <si>
    <t>2017-03-07</t>
  </si>
  <si>
    <t>2017-03-08</t>
  </si>
  <si>
    <t>2017-03-09</t>
  </si>
  <si>
    <t>2017-03-10</t>
  </si>
  <si>
    <t>2017-03-13</t>
  </si>
  <si>
    <t>2017-03-14</t>
  </si>
  <si>
    <t>2017-03-15</t>
  </si>
  <si>
    <t>2017-03-16</t>
  </si>
  <si>
    <t>2017-03-17</t>
  </si>
  <si>
    <t>2017-03-20</t>
  </si>
  <si>
    <t>2017-03-21</t>
  </si>
  <si>
    <t>2017-03-22</t>
  </si>
  <si>
    <t>2017-03-23</t>
  </si>
  <si>
    <t>2017-03-24</t>
  </si>
  <si>
    <t>2017-03-27</t>
  </si>
  <si>
    <t>2017-03-28</t>
  </si>
  <si>
    <t>2017-03-29</t>
  </si>
  <si>
    <t>2017-03-30</t>
  </si>
  <si>
    <t>2017-03-31</t>
  </si>
  <si>
    <t>2017-04-03</t>
  </si>
  <si>
    <t>2017-04-04</t>
  </si>
  <si>
    <t>2017-04-05</t>
  </si>
  <si>
    <t>2017-04-06</t>
  </si>
  <si>
    <t>2017-04-07</t>
  </si>
  <si>
    <t>2017-04-10</t>
  </si>
  <si>
    <t>2017-04-11</t>
  </si>
  <si>
    <t>2017-04-12</t>
  </si>
  <si>
    <t>2017-04-13</t>
  </si>
  <si>
    <t>2017-04-17</t>
  </si>
  <si>
    <t>2017-04-18</t>
  </si>
  <si>
    <t>2017-04-19</t>
  </si>
  <si>
    <t>2017-04-20</t>
  </si>
  <si>
    <t>2017-04-21</t>
  </si>
  <si>
    <t>2017-04-24</t>
  </si>
  <si>
    <t>2017-04-25</t>
  </si>
  <si>
    <t>2017-04-26</t>
  </si>
  <si>
    <t>2017-04-27</t>
  </si>
  <si>
    <t>2017-04-28</t>
  </si>
  <si>
    <t>2017-05-01</t>
  </si>
  <si>
    <t>2017-05-02</t>
  </si>
  <si>
    <t>2017-05-03</t>
  </si>
  <si>
    <t>2017-05-04</t>
  </si>
  <si>
    <t>2017-05-05</t>
  </si>
  <si>
    <t>2017-05-08</t>
  </si>
  <si>
    <t>2017-05-09</t>
  </si>
  <si>
    <t>2017-05-10</t>
  </si>
  <si>
    <t>2017-05-11</t>
  </si>
  <si>
    <t>2017-05-12</t>
  </si>
  <si>
    <t>2017-05-15</t>
  </si>
  <si>
    <t>2017-05-16</t>
  </si>
  <si>
    <t>2017-05-17</t>
  </si>
  <si>
    <t>2017-05-18</t>
  </si>
  <si>
    <t>2017-05-19</t>
  </si>
  <si>
    <t>2017-05-22</t>
  </si>
  <si>
    <t>2017-05-23</t>
  </si>
  <si>
    <t>2017-05-24</t>
  </si>
  <si>
    <t>2017-05-25</t>
  </si>
  <si>
    <t>2017-05-26</t>
  </si>
  <si>
    <t>2017-05-29</t>
  </si>
  <si>
    <t>2017-05-30</t>
  </si>
  <si>
    <t>2017-05-31</t>
  </si>
  <si>
    <t>2017-06-01</t>
  </si>
  <si>
    <t>2017-06-02</t>
  </si>
  <si>
    <t>2017-06-05</t>
  </si>
  <si>
    <t>2017-06-06</t>
  </si>
  <si>
    <t>2017-06-07</t>
  </si>
  <si>
    <t>2017-06-08</t>
  </si>
  <si>
    <t>2017-06-09</t>
  </si>
  <si>
    <t>2017-06-12</t>
  </si>
  <si>
    <t>2017-06-13</t>
  </si>
  <si>
    <t>2017-06-14</t>
  </si>
  <si>
    <t>2017-06-15</t>
  </si>
  <si>
    <t>2017-06-16</t>
  </si>
  <si>
    <t>2017-06-19</t>
  </si>
  <si>
    <t>2017-06-20</t>
  </si>
  <si>
    <t>2017-06-21</t>
  </si>
  <si>
    <t>2017-06-22</t>
  </si>
  <si>
    <t>2017-06-23</t>
  </si>
  <si>
    <t>2017-06-26</t>
  </si>
  <si>
    <t>2017-06-27</t>
  </si>
  <si>
    <t>2017-06-28</t>
  </si>
  <si>
    <t>2017-06-29</t>
  </si>
  <si>
    <t>2017-06-30</t>
  </si>
  <si>
    <t>2017-07-03</t>
  </si>
  <si>
    <t>2017-07-04</t>
  </si>
  <si>
    <t>2017-07-05</t>
  </si>
  <si>
    <t>2017-07-06</t>
  </si>
  <si>
    <t>2017-07-07</t>
  </si>
  <si>
    <t>2017-07-10</t>
  </si>
  <si>
    <t>2017-07-11</t>
  </si>
  <si>
    <t>2017-07-12</t>
  </si>
  <si>
    <t>2017-07-13</t>
  </si>
  <si>
    <t>2017-07-14</t>
  </si>
  <si>
    <t>2017-07-17</t>
  </si>
  <si>
    <t>2017-07-18</t>
  </si>
  <si>
    <t>2017-07-19</t>
  </si>
  <si>
    <t>2017-07-20</t>
  </si>
  <si>
    <t>2017-07-21</t>
  </si>
  <si>
    <t>2017-07-24</t>
  </si>
  <si>
    <t>2017-07-25</t>
  </si>
  <si>
    <t>2017-07-26</t>
  </si>
  <si>
    <t>2017-07-27</t>
  </si>
  <si>
    <t>2017-07-28</t>
  </si>
  <si>
    <t>2017-07-31</t>
  </si>
  <si>
    <t>2017-08-01</t>
  </si>
  <si>
    <t>2017-08-02</t>
  </si>
  <si>
    <t>2017-08-03</t>
  </si>
  <si>
    <t>2017-08-04</t>
  </si>
  <si>
    <t>2017-08-07</t>
  </si>
  <si>
    <t>2017-08-08</t>
  </si>
  <si>
    <t>2017-08-09</t>
  </si>
  <si>
    <t>2017-08-10</t>
  </si>
  <si>
    <t>2017-08-11</t>
  </si>
  <si>
    <t>2017-08-14</t>
  </si>
  <si>
    <t>2017-08-15</t>
  </si>
  <si>
    <t>2017-08-16</t>
  </si>
  <si>
    <t>2017-08-17</t>
  </si>
  <si>
    <t>2017-08-18</t>
  </si>
  <si>
    <t>2017-08-21</t>
  </si>
  <si>
    <t>2017-08-22</t>
  </si>
  <si>
    <t>2017-08-23</t>
  </si>
  <si>
    <t>2017-08-24</t>
  </si>
  <si>
    <t>2017-08-25</t>
  </si>
  <si>
    <t>2017-08-28</t>
  </si>
  <si>
    <t>2017-08-29</t>
  </si>
  <si>
    <t>2017-08-30</t>
  </si>
  <si>
    <t>2017-08-31</t>
  </si>
  <si>
    <t>2017-09-01</t>
  </si>
  <si>
    <t>2017-09-04</t>
  </si>
  <si>
    <t>2017-09-05</t>
  </si>
  <si>
    <t>2017-09-06</t>
  </si>
  <si>
    <t>2017-09-07</t>
  </si>
  <si>
    <t>2017-09-08</t>
  </si>
  <si>
    <t>2017-09-11</t>
  </si>
  <si>
    <t>2017-09-12</t>
  </si>
  <si>
    <t>2017-09-13</t>
  </si>
  <si>
    <t>2017-09-14</t>
  </si>
  <si>
    <t>2017-09-15</t>
  </si>
  <si>
    <t>2017-09-18</t>
  </si>
  <si>
    <t>2017-09-19</t>
  </si>
  <si>
    <t>2017-09-20</t>
  </si>
  <si>
    <t>2017-09-21</t>
  </si>
  <si>
    <t>2017-09-22</t>
  </si>
  <si>
    <t>2017-09-25</t>
  </si>
  <si>
    <t>2017-09-26</t>
  </si>
  <si>
    <t>2017-09-27</t>
  </si>
  <si>
    <t>2017-09-28</t>
  </si>
  <si>
    <t>2017-09-29</t>
  </si>
  <si>
    <t>2017-10-02</t>
  </si>
  <si>
    <t>2017-10-03</t>
  </si>
  <si>
    <t>2017-10-04</t>
  </si>
  <si>
    <t>2017-10-05</t>
  </si>
  <si>
    <t>2017-10-06</t>
  </si>
  <si>
    <t>2017-10-09</t>
  </si>
  <si>
    <t>2017-10-10</t>
  </si>
  <si>
    <t>2017-10-11</t>
  </si>
  <si>
    <t>2017-10-12</t>
  </si>
  <si>
    <t>2017-10-13</t>
  </si>
  <si>
    <t>2017-10-16</t>
  </si>
  <si>
    <t>2017-10-17</t>
  </si>
  <si>
    <t>2017-10-18</t>
  </si>
  <si>
    <t>2017-10-19</t>
  </si>
  <si>
    <t>2017-10-20</t>
  </si>
  <si>
    <t>2017-10-23</t>
  </si>
  <si>
    <t>2017-10-24</t>
  </si>
  <si>
    <t>2017-10-25</t>
  </si>
  <si>
    <t>2017-10-26</t>
  </si>
  <si>
    <t>2017-10-27</t>
  </si>
  <si>
    <t>2017-10-30</t>
  </si>
  <si>
    <t>2017-10-31</t>
  </si>
  <si>
    <t>2017-11-01</t>
  </si>
  <si>
    <t>2017-11-02</t>
  </si>
  <si>
    <t>2017-11-03</t>
  </si>
  <si>
    <t>2017-11-06</t>
  </si>
  <si>
    <t>2017-11-07</t>
  </si>
  <si>
    <t>2017-11-08</t>
  </si>
  <si>
    <t>2017-11-09</t>
  </si>
  <si>
    <t>2017-11-10</t>
  </si>
  <si>
    <t>2017-11-13</t>
  </si>
  <si>
    <t>2017-11-14</t>
  </si>
  <si>
    <t>2017-11-15</t>
  </si>
  <si>
    <t>2017-11-16</t>
  </si>
  <si>
    <t>2017-11-17</t>
  </si>
  <si>
    <t>2017-11-20</t>
  </si>
  <si>
    <t>2017-11-21</t>
  </si>
  <si>
    <t>2017-11-22</t>
  </si>
  <si>
    <t>2017-11-23</t>
  </si>
  <si>
    <t>2017-11-24</t>
  </si>
  <si>
    <t>2017-11-27</t>
  </si>
  <si>
    <t>2017-11-28</t>
  </si>
  <si>
    <t>2017-11-29</t>
  </si>
  <si>
    <t>2017-11-30</t>
  </si>
  <si>
    <t>2017-12-01</t>
  </si>
  <si>
    <t>2017-12-04</t>
  </si>
  <si>
    <t>2017-12-05</t>
  </si>
  <si>
    <t>2017-12-06</t>
  </si>
  <si>
    <t>2017-12-07</t>
  </si>
  <si>
    <t>2017-12-08</t>
  </si>
  <si>
    <t>2017-12-11</t>
  </si>
  <si>
    <t>2017-12-12</t>
  </si>
  <si>
    <t>2017-12-13</t>
  </si>
  <si>
    <t>2017-12-14</t>
  </si>
  <si>
    <t>2017-12-15</t>
  </si>
  <si>
    <t>2017-12-18</t>
  </si>
  <si>
    <t>2017-12-19</t>
  </si>
  <si>
    <t>2017-12-20</t>
  </si>
  <si>
    <t>2017-12-21</t>
  </si>
  <si>
    <t>2017-12-22</t>
  </si>
  <si>
    <t>2017-12-26</t>
  </si>
  <si>
    <t>2017-12-27</t>
  </si>
  <si>
    <t>2017-12-28</t>
  </si>
  <si>
    <t>2017-12-29</t>
  </si>
  <si>
    <t>2018-01-01</t>
  </si>
  <si>
    <t>2018-01-02</t>
  </si>
  <si>
    <t>2018-01-03</t>
  </si>
  <si>
    <t>2018-01-04</t>
  </si>
  <si>
    <t>2018-01-05</t>
  </si>
  <si>
    <t>2018-01-08</t>
  </si>
  <si>
    <t>2018-01-09</t>
  </si>
  <si>
    <t>2018-01-10</t>
  </si>
  <si>
    <t>2018-01-11</t>
  </si>
  <si>
    <t>2018-01-12</t>
  </si>
  <si>
    <t>2018-01-15</t>
  </si>
  <si>
    <t>2018-01-16</t>
  </si>
  <si>
    <t>2018-01-17</t>
  </si>
  <si>
    <t>2018-01-18</t>
  </si>
  <si>
    <t>2018-01-19</t>
  </si>
  <si>
    <t>2018-01-22</t>
  </si>
  <si>
    <t>2018-01-23</t>
  </si>
  <si>
    <t>2018-01-24</t>
  </si>
  <si>
    <t>2018-01-25</t>
  </si>
  <si>
    <t>2018-01-26</t>
  </si>
  <si>
    <t>2018-01-29</t>
  </si>
  <si>
    <t>2018-01-30</t>
  </si>
  <si>
    <t>2018-01-31</t>
  </si>
  <si>
    <t>2018-02-01</t>
  </si>
  <si>
    <t>2018-02-02</t>
  </si>
  <si>
    <t>2018-02-05</t>
  </si>
  <si>
    <t>2018-02-06</t>
  </si>
  <si>
    <t>2018-02-07</t>
  </si>
  <si>
    <t>2018-02-08</t>
  </si>
  <si>
    <t>2018-02-09</t>
  </si>
  <si>
    <t>2018-02-12</t>
  </si>
  <si>
    <t>2018-02-13</t>
  </si>
  <si>
    <t>2018-02-14</t>
  </si>
  <si>
    <t>2018-02-15</t>
  </si>
  <si>
    <t>2018-02-16</t>
  </si>
  <si>
    <t>2018-02-19</t>
  </si>
  <si>
    <t>2018-02-20</t>
  </si>
  <si>
    <t>2018-02-21</t>
  </si>
  <si>
    <t>2018-02-22</t>
  </si>
  <si>
    <t>2018-02-23</t>
  </si>
  <si>
    <t>2018-02-26</t>
  </si>
  <si>
    <t>2018-02-27</t>
  </si>
  <si>
    <t>2018-02-28</t>
  </si>
  <si>
    <t>2018-03-01</t>
  </si>
  <si>
    <t>2018-03-02</t>
  </si>
  <si>
    <t>2018-03-05</t>
  </si>
  <si>
    <t>2018-03-06</t>
  </si>
  <si>
    <t>2018-03-07</t>
  </si>
  <si>
    <t>2018-03-08</t>
  </si>
  <si>
    <t>2018-03-09</t>
  </si>
  <si>
    <t>2018-03-12</t>
  </si>
  <si>
    <t>2018-03-13</t>
  </si>
  <si>
    <t>2018-03-14</t>
  </si>
  <si>
    <t>2018-03-15</t>
  </si>
  <si>
    <t>2018-03-16</t>
  </si>
  <si>
    <t>2018-03-19</t>
  </si>
  <si>
    <t>2018-03-20</t>
  </si>
  <si>
    <t>2018-03-21</t>
  </si>
  <si>
    <t>2018-03-22</t>
  </si>
  <si>
    <t>2018-03-23</t>
  </si>
  <si>
    <t>2018-03-26</t>
  </si>
  <si>
    <t>2018-03-27</t>
  </si>
  <si>
    <t>2018-03-28</t>
  </si>
  <si>
    <t>2018-03-29</t>
  </si>
  <si>
    <t>2018-04-02</t>
  </si>
  <si>
    <t>2018-04-03</t>
  </si>
  <si>
    <t>2018-04-04</t>
  </si>
  <si>
    <t>2018-04-05</t>
  </si>
  <si>
    <t>2018-04-06</t>
  </si>
  <si>
    <t>2018-04-09</t>
  </si>
  <si>
    <t>2018-04-10</t>
  </si>
  <si>
    <t>2018-04-11</t>
  </si>
  <si>
    <t>2018-04-12</t>
  </si>
  <si>
    <t>2018-04-13</t>
  </si>
  <si>
    <t>2018-04-16</t>
  </si>
  <si>
    <t>2018-04-17</t>
  </si>
  <si>
    <t>2018-04-18</t>
  </si>
  <si>
    <t>2018-04-19</t>
  </si>
  <si>
    <t>2018-04-20</t>
  </si>
  <si>
    <t>2018-04-23</t>
  </si>
  <si>
    <t>2018-04-24</t>
  </si>
  <si>
    <t>2018-04-25</t>
  </si>
  <si>
    <t>2018-04-26</t>
  </si>
  <si>
    <t>2018-04-27</t>
  </si>
  <si>
    <t>2018-04-30</t>
  </si>
  <si>
    <t>2018-05-01</t>
  </si>
  <si>
    <t>2018-05-02</t>
  </si>
  <si>
    <t>2018-05-03</t>
  </si>
  <si>
    <t>2018-05-04</t>
  </si>
  <si>
    <t>2018-05-07</t>
  </si>
  <si>
    <t>2018-05-08</t>
  </si>
  <si>
    <t>2018-05-09</t>
  </si>
  <si>
    <t>2018-05-10</t>
  </si>
  <si>
    <t>2018-05-11</t>
  </si>
  <si>
    <t>2018-05-14</t>
  </si>
  <si>
    <t>2018-05-15</t>
  </si>
  <si>
    <t>2018-05-16</t>
  </si>
  <si>
    <t>2018-05-17</t>
  </si>
  <si>
    <t>2018-05-18</t>
  </si>
  <si>
    <t>2018-05-21</t>
  </si>
  <si>
    <t>2018-05-22</t>
  </si>
  <si>
    <t>2018-05-23</t>
  </si>
  <si>
    <t>2018-05-24</t>
  </si>
  <si>
    <t>2018-05-25</t>
  </si>
  <si>
    <t>2018-05-28</t>
  </si>
  <si>
    <t>2018-05-29</t>
  </si>
  <si>
    <t>2018-05-30</t>
  </si>
  <si>
    <t>2018-05-31</t>
  </si>
  <si>
    <t>2018-06-01</t>
  </si>
  <si>
    <t>2018-06-04</t>
  </si>
  <si>
    <t>2018-06-05</t>
  </si>
  <si>
    <t>2018-06-06</t>
  </si>
  <si>
    <t>2018-06-07</t>
  </si>
  <si>
    <t>2018-06-08</t>
  </si>
  <si>
    <t>2018-06-11</t>
  </si>
  <si>
    <t>2018-06-12</t>
  </si>
  <si>
    <t>2018-06-13</t>
  </si>
  <si>
    <t>2018-06-14</t>
  </si>
  <si>
    <t>2018-06-15</t>
  </si>
  <si>
    <t>2018-06-18</t>
  </si>
  <si>
    <t>2018-06-19</t>
  </si>
  <si>
    <t>2018-06-20</t>
  </si>
  <si>
    <t>2018-06-21</t>
  </si>
  <si>
    <t>2018-06-22</t>
  </si>
  <si>
    <t>2018-06-25</t>
  </si>
  <si>
    <t>2018-06-26</t>
  </si>
  <si>
    <t>2018-06-27</t>
  </si>
  <si>
    <t>2018-06-28</t>
  </si>
  <si>
    <t>2018-06-29</t>
  </si>
  <si>
    <t>2018-07-02</t>
  </si>
  <si>
    <t>2018-07-03</t>
  </si>
  <si>
    <t>2018-07-04</t>
  </si>
  <si>
    <t>2018-07-05</t>
  </si>
  <si>
    <t>2018-07-06</t>
  </si>
  <si>
    <t>2018-07-09</t>
  </si>
  <si>
    <t>2018-07-10</t>
  </si>
  <si>
    <t>2018-07-11</t>
  </si>
  <si>
    <t>2018-07-12</t>
  </si>
  <si>
    <t>2018-07-13</t>
  </si>
  <si>
    <t>2018-07-16</t>
  </si>
  <si>
    <t>2018-07-17</t>
  </si>
  <si>
    <t>2018-07-18</t>
  </si>
  <si>
    <t>2018-07-19</t>
  </si>
  <si>
    <t>2018-07-20</t>
  </si>
  <si>
    <t>2018-07-23</t>
  </si>
  <si>
    <t>2018-07-24</t>
  </si>
  <si>
    <t>2018-07-25</t>
  </si>
  <si>
    <t>2018-07-26</t>
  </si>
  <si>
    <t>2018-07-27</t>
  </si>
  <si>
    <t>2018-07-30</t>
  </si>
  <si>
    <t>2018-07-31</t>
  </si>
  <si>
    <t>2018-08-01</t>
  </si>
  <si>
    <t>2018-08-02</t>
  </si>
  <si>
    <t>2018-08-03</t>
  </si>
  <si>
    <t>2018-08-06</t>
  </si>
  <si>
    <t>2018-08-07</t>
  </si>
  <si>
    <t>2018-08-08</t>
  </si>
  <si>
    <t>2018-08-09</t>
  </si>
  <si>
    <t>2018-08-10</t>
  </si>
  <si>
    <t>2018-08-13</t>
  </si>
  <si>
    <t>2018-08-14</t>
  </si>
  <si>
    <t>2018-08-15</t>
  </si>
  <si>
    <t>2018-08-16</t>
  </si>
  <si>
    <t>2018-08-17</t>
  </si>
  <si>
    <t>2018-08-20</t>
  </si>
  <si>
    <t>2018-08-21</t>
  </si>
  <si>
    <t>2018-08-22</t>
  </si>
  <si>
    <t>2018-08-23</t>
  </si>
  <si>
    <t>2018-08-24</t>
  </si>
  <si>
    <t>2018-08-27</t>
  </si>
  <si>
    <t>2018-08-28</t>
  </si>
  <si>
    <t>2018-08-29</t>
  </si>
  <si>
    <t>2018-08-30</t>
  </si>
  <si>
    <t>2018-08-31</t>
  </si>
  <si>
    <t>2018-09-03</t>
  </si>
  <si>
    <t>2018-09-04</t>
  </si>
  <si>
    <t>2018-09-05</t>
  </si>
  <si>
    <t>2018-09-06</t>
  </si>
  <si>
    <t>2018-09-07</t>
  </si>
  <si>
    <t>2018-09-10</t>
  </si>
  <si>
    <t>2018-09-11</t>
  </si>
  <si>
    <t>2018-09-12</t>
  </si>
  <si>
    <t>2018-09-13</t>
  </si>
  <si>
    <t>2018-09-14</t>
  </si>
  <si>
    <t>2018-09-17</t>
  </si>
  <si>
    <t>2018-09-18</t>
  </si>
  <si>
    <t>2018-09-19</t>
  </si>
  <si>
    <t>2018-09-20</t>
  </si>
  <si>
    <t>2018-09-21</t>
  </si>
  <si>
    <t>2018-09-24</t>
  </si>
  <si>
    <t>2018-09-25</t>
  </si>
  <si>
    <t>2018-09-26</t>
  </si>
  <si>
    <t>2018-09-27</t>
  </si>
  <si>
    <t>2018-09-28</t>
  </si>
  <si>
    <t>2018-10-01</t>
  </si>
  <si>
    <t>2018-10-02</t>
  </si>
  <si>
    <t>2018-10-03</t>
  </si>
  <si>
    <t>2018-10-04</t>
  </si>
  <si>
    <t>2018-10-05</t>
  </si>
  <si>
    <t>2018-10-08</t>
  </si>
  <si>
    <t>2018-10-09</t>
  </si>
  <si>
    <t>2018-10-10</t>
  </si>
  <si>
    <t>2018-10-11</t>
  </si>
  <si>
    <t>2018-10-12</t>
  </si>
  <si>
    <t>2018-10-15</t>
  </si>
  <si>
    <t>2018-10-16</t>
  </si>
  <si>
    <t>2018-10-17</t>
  </si>
  <si>
    <t>2018-10-18</t>
  </si>
  <si>
    <t>2018-10-19</t>
  </si>
  <si>
    <t>2018-10-22</t>
  </si>
  <si>
    <t>2018-10-23</t>
  </si>
  <si>
    <t>2018-10-24</t>
  </si>
  <si>
    <t>2018-10-25</t>
  </si>
  <si>
    <t>2018-10-26</t>
  </si>
  <si>
    <t>2018-10-29</t>
  </si>
  <si>
    <t>2018-10-30</t>
  </si>
  <si>
    <t>2018-10-31</t>
  </si>
  <si>
    <t>2018-11-01</t>
  </si>
  <si>
    <t>2018-11-02</t>
  </si>
  <si>
    <t>2018-11-05</t>
  </si>
  <si>
    <t>2018-11-06</t>
  </si>
  <si>
    <t>2018-11-07</t>
  </si>
  <si>
    <t>2018-11-08</t>
  </si>
  <si>
    <t>2018-11-09</t>
  </si>
  <si>
    <t>2018-11-12</t>
  </si>
  <si>
    <t>2018-11-13</t>
  </si>
  <si>
    <t>2018-11-14</t>
  </si>
  <si>
    <t>2018-11-15</t>
  </si>
  <si>
    <t>2018-11-16</t>
  </si>
  <si>
    <t>2018-11-19</t>
  </si>
  <si>
    <t>2018-11-20</t>
  </si>
  <si>
    <t>2018-11-21</t>
  </si>
  <si>
    <t>2018-11-22</t>
  </si>
  <si>
    <t>2018-11-23</t>
  </si>
  <si>
    <t>2018-11-26</t>
  </si>
  <si>
    <t>2018-11-27</t>
  </si>
  <si>
    <t>2018-11-28</t>
  </si>
  <si>
    <t>2018-11-29</t>
  </si>
  <si>
    <t>2018-11-30</t>
  </si>
  <si>
    <t>2018-12-03</t>
  </si>
  <si>
    <t>2018-12-04</t>
  </si>
  <si>
    <t>2018-12-05</t>
  </si>
  <si>
    <t>2018-12-06</t>
  </si>
  <si>
    <t>2018-12-07</t>
  </si>
  <si>
    <t>2018-12-10</t>
  </si>
  <si>
    <t>2018-12-11</t>
  </si>
  <si>
    <t>2018-12-12</t>
  </si>
  <si>
    <t>2018-12-13</t>
  </si>
  <si>
    <t>2018-12-14</t>
  </si>
  <si>
    <t>2018-12-17</t>
  </si>
  <si>
    <t>2018-12-18</t>
  </si>
  <si>
    <t>2018-12-19</t>
  </si>
  <si>
    <t>2018-12-20</t>
  </si>
  <si>
    <t>2018-12-21</t>
  </si>
  <si>
    <t>2018-12-24</t>
  </si>
  <si>
    <t>2018-12-26</t>
  </si>
  <si>
    <t>2018-12-27</t>
  </si>
  <si>
    <t>2018-12-28</t>
  </si>
  <si>
    <t>2018-12-31</t>
  </si>
  <si>
    <t>2019-01-02</t>
  </si>
  <si>
    <t>2019-01-03</t>
  </si>
  <si>
    <t>2019-01-04</t>
  </si>
  <si>
    <t>2019-01-07</t>
  </si>
  <si>
    <t>2019-01-08</t>
  </si>
  <si>
    <t>2019-01-09</t>
  </si>
  <si>
    <t>2019-01-10</t>
  </si>
  <si>
    <t>2019-01-11</t>
  </si>
  <si>
    <t>2019-01-14</t>
  </si>
  <si>
    <t>2019-01-15</t>
  </si>
  <si>
    <t>2019-01-16</t>
  </si>
  <si>
    <t>2019-01-17</t>
  </si>
  <si>
    <t>2019-01-18</t>
  </si>
  <si>
    <t>2019-01-21</t>
  </si>
  <si>
    <t>2019-01-22</t>
  </si>
  <si>
    <t>2019-01-23</t>
  </si>
  <si>
    <t>2019-01-24</t>
  </si>
  <si>
    <t>2019-01-25</t>
  </si>
  <si>
    <t>2019-01-28</t>
  </si>
  <si>
    <t>2019-01-29</t>
  </si>
  <si>
    <t>2019-01-30</t>
  </si>
  <si>
    <t>2019-01-31</t>
  </si>
  <si>
    <t>2019-02-01</t>
  </si>
  <si>
    <t>2019-02-04</t>
  </si>
  <si>
    <t>2019-02-05</t>
  </si>
  <si>
    <t>2019-02-06</t>
  </si>
  <si>
    <t>2019-02-07</t>
  </si>
  <si>
    <t>2019-02-08</t>
  </si>
  <si>
    <t>2019-02-11</t>
  </si>
  <si>
    <t>2019-02-12</t>
  </si>
  <si>
    <t>2019-02-13</t>
  </si>
  <si>
    <t>2019-02-14</t>
  </si>
  <si>
    <t>2019-02-15</t>
  </si>
  <si>
    <t>2019-02-18</t>
  </si>
  <si>
    <t>2019-02-19</t>
  </si>
  <si>
    <t>2019-02-20</t>
  </si>
  <si>
    <t>2019-02-21</t>
  </si>
  <si>
    <t>2019-02-22</t>
  </si>
  <si>
    <t>2019-02-25</t>
  </si>
  <si>
    <t>2019-02-26</t>
  </si>
  <si>
    <t>2019-02-27</t>
  </si>
  <si>
    <t>2019-02-28</t>
  </si>
  <si>
    <t>2019-03-01</t>
  </si>
  <si>
    <t>2019-03-04</t>
  </si>
  <si>
    <t>2019-03-05</t>
  </si>
  <si>
    <t>2019-03-06</t>
  </si>
  <si>
    <t>2019-03-07</t>
  </si>
  <si>
    <t>2019-03-08</t>
  </si>
  <si>
    <t>2019-03-11</t>
  </si>
  <si>
    <t>2019-03-12</t>
  </si>
  <si>
    <t>2019-03-13</t>
  </si>
  <si>
    <t>2019-03-14</t>
  </si>
  <si>
    <t>2019-03-15</t>
  </si>
  <si>
    <t>2019-03-18</t>
  </si>
  <si>
    <t>2019-03-19</t>
  </si>
  <si>
    <t>2019-03-20</t>
  </si>
  <si>
    <t>2019-03-21</t>
  </si>
  <si>
    <t>2019-03-22</t>
  </si>
  <si>
    <t>2019-03-25</t>
  </si>
  <si>
    <t>2019-03-26</t>
  </si>
  <si>
    <t>2019-03-27</t>
  </si>
  <si>
    <t>2019-03-28</t>
  </si>
  <si>
    <t>2019-03-29</t>
  </si>
  <si>
    <t>2019-04-01</t>
  </si>
  <si>
    <t>2019-04-02</t>
  </si>
  <si>
    <t>2019-04-03</t>
  </si>
  <si>
    <t>2019-04-04</t>
  </si>
  <si>
    <t>2019-04-05</t>
  </si>
  <si>
    <t>2019-04-08</t>
  </si>
  <si>
    <t>2019-04-09</t>
  </si>
  <si>
    <t>2019-04-10</t>
  </si>
  <si>
    <t>2019-04-11</t>
  </si>
  <si>
    <t>2019-04-12</t>
  </si>
  <si>
    <t>2019-04-15</t>
  </si>
  <si>
    <t>2019-04-16</t>
  </si>
  <si>
    <t>2019-04-17</t>
  </si>
  <si>
    <t>2019-04-18</t>
  </si>
  <si>
    <t>2019-04-22</t>
  </si>
  <si>
    <t>2019-04-23</t>
  </si>
  <si>
    <t>2019-04-24</t>
  </si>
  <si>
    <t>2019-04-25</t>
  </si>
  <si>
    <t>2019-04-26</t>
  </si>
  <si>
    <t>2019-04-29</t>
  </si>
  <si>
    <t>2019-04-30</t>
  </si>
  <si>
    <t>2019-05-01</t>
  </si>
  <si>
    <t>2019-05-02</t>
  </si>
  <si>
    <t>2019-05-03</t>
  </si>
  <si>
    <t>2019-05-06</t>
  </si>
  <si>
    <t>2019-05-07</t>
  </si>
  <si>
    <t>2019-05-08</t>
  </si>
  <si>
    <t>2019-05-09</t>
  </si>
  <si>
    <t>2019-05-10</t>
  </si>
  <si>
    <t>2019-05-13</t>
  </si>
  <si>
    <t>2019-05-14</t>
  </si>
  <si>
    <t>2019-05-15</t>
  </si>
  <si>
    <t>2019-05-16</t>
  </si>
  <si>
    <t>2019-05-17</t>
  </si>
  <si>
    <t>2019-05-20</t>
  </si>
  <si>
    <t>2019-05-21</t>
  </si>
  <si>
    <t>2019-05-22</t>
  </si>
  <si>
    <t>2019-05-23</t>
  </si>
  <si>
    <t>2019-05-24</t>
  </si>
  <si>
    <t>2019-05-27</t>
  </si>
  <si>
    <t>2019-05-28</t>
  </si>
  <si>
    <t>2019-05-29</t>
  </si>
  <si>
    <t>2019-05-30</t>
  </si>
  <si>
    <t>2019-05-31</t>
  </si>
  <si>
    <t>2019-06-03</t>
  </si>
  <si>
    <t>2019-06-04</t>
  </si>
  <si>
    <t>2019-06-05</t>
  </si>
  <si>
    <t>2019-06-06</t>
  </si>
  <si>
    <t>2019-06-07</t>
  </si>
  <si>
    <t>2019-06-10</t>
  </si>
  <si>
    <t>2019-06-11</t>
  </si>
  <si>
    <t>2019-06-12</t>
  </si>
  <si>
    <t>2019-06-13</t>
  </si>
  <si>
    <t>2019-06-14</t>
  </si>
  <si>
    <t>2019-06-17</t>
  </si>
  <si>
    <t>2019-06-18</t>
  </si>
  <si>
    <t>2019-06-19</t>
  </si>
  <si>
    <t>2019-06-20</t>
  </si>
  <si>
    <t>2019-06-21</t>
  </si>
  <si>
    <t>2019-06-24</t>
  </si>
  <si>
    <t>2019-06-25</t>
  </si>
  <si>
    <t>2019-06-26</t>
  </si>
  <si>
    <t>2019-06-27</t>
  </si>
  <si>
    <t>2019-06-28</t>
  </si>
  <si>
    <t>2019-07-01</t>
  </si>
  <si>
    <t>2019-07-02</t>
  </si>
  <si>
    <t>2019-07-03</t>
  </si>
  <si>
    <t>2019-07-04</t>
  </si>
  <si>
    <t>2019-07-05</t>
  </si>
  <si>
    <t>2019-07-08</t>
  </si>
  <si>
    <t>2019-07-09</t>
  </si>
  <si>
    <t>2019-07-10</t>
  </si>
  <si>
    <t>2019-07-11</t>
  </si>
  <si>
    <t>2019-07-12</t>
  </si>
  <si>
    <t>2019-07-15</t>
  </si>
  <si>
    <t>2019-07-16</t>
  </si>
  <si>
    <t>2019-07-17</t>
  </si>
  <si>
    <t>2019-07-18</t>
  </si>
  <si>
    <t>2019-07-19</t>
  </si>
  <si>
    <t>2019-07-22</t>
  </si>
  <si>
    <t>2019-07-23</t>
  </si>
  <si>
    <t>2019-07-24</t>
  </si>
  <si>
    <t>2019-07-25</t>
  </si>
  <si>
    <t>2019-07-26</t>
  </si>
  <si>
    <t>2019-07-29</t>
  </si>
  <si>
    <t>2019-07-30</t>
  </si>
  <si>
    <t>2019-07-31</t>
  </si>
  <si>
    <t>2019-08-01</t>
  </si>
  <si>
    <t>2019-08-02</t>
  </si>
  <si>
    <t>2019-08-05</t>
  </si>
  <si>
    <t>2019-08-06</t>
  </si>
  <si>
    <t>2019-08-07</t>
  </si>
  <si>
    <t>2019-08-08</t>
  </si>
  <si>
    <t>2019-08-09</t>
  </si>
  <si>
    <t>2019-08-12</t>
  </si>
  <si>
    <t>2019-08-13</t>
  </si>
  <si>
    <t>2019-08-14</t>
  </si>
  <si>
    <t>2019-08-15</t>
  </si>
  <si>
    <t>2019-08-16</t>
  </si>
  <si>
    <t>2019-08-19</t>
  </si>
  <si>
    <t>2019-08-20</t>
  </si>
  <si>
    <t>2019-08-21</t>
  </si>
  <si>
    <t>2019-08-22</t>
  </si>
  <si>
    <t>2019-08-23</t>
  </si>
  <si>
    <t>2019-08-26</t>
  </si>
  <si>
    <t>2019-08-27</t>
  </si>
  <si>
    <t>2019-08-28</t>
  </si>
  <si>
    <t>2019-08-29</t>
  </si>
  <si>
    <t>2019-08-30</t>
  </si>
  <si>
    <t>2019-09-02</t>
  </si>
  <si>
    <t>2019-09-03</t>
  </si>
  <si>
    <t>2019-09-04</t>
  </si>
  <si>
    <t>2019-09-05</t>
  </si>
  <si>
    <t>2019-09-06</t>
  </si>
  <si>
    <t>2019-09-09</t>
  </si>
  <si>
    <t>2019-09-10</t>
  </si>
  <si>
    <t>2019-09-11</t>
  </si>
  <si>
    <t>2019-09-12</t>
  </si>
  <si>
    <t>2019-09-13</t>
  </si>
  <si>
    <t>2019-09-16</t>
  </si>
  <si>
    <t>2019-09-17</t>
  </si>
  <si>
    <t>2019-09-18</t>
  </si>
  <si>
    <t>2019-09-19</t>
  </si>
  <si>
    <t>2019-09-20</t>
  </si>
  <si>
    <t>2019-09-23</t>
  </si>
  <si>
    <t>2019-09-24</t>
  </si>
  <si>
    <t>2019-09-25</t>
  </si>
  <si>
    <t>2019-09-26</t>
  </si>
  <si>
    <t>2019-09-27</t>
  </si>
  <si>
    <t>2019-09-30</t>
  </si>
  <si>
    <t>2019-10-01</t>
  </si>
  <si>
    <t>2019-10-02</t>
  </si>
  <si>
    <t>2019-10-03</t>
  </si>
  <si>
    <t>2019-10-04</t>
  </si>
  <si>
    <t>2019-10-07</t>
  </si>
  <si>
    <t>2019-10-08</t>
  </si>
  <si>
    <t>2019-10-09</t>
  </si>
  <si>
    <t>2019-10-10</t>
  </si>
  <si>
    <t>2019-10-11</t>
  </si>
  <si>
    <t>2019-10-14</t>
  </si>
  <si>
    <t>2019-10-15</t>
  </si>
  <si>
    <t>2019-10-16</t>
  </si>
  <si>
    <t>2019-10-17</t>
  </si>
  <si>
    <t>2019-10-18</t>
  </si>
  <si>
    <t>2019-10-21</t>
  </si>
  <si>
    <t>2019-10-22</t>
  </si>
  <si>
    <t>2019-10-23</t>
  </si>
  <si>
    <t>2019-10-24</t>
  </si>
  <si>
    <t>2019-10-25</t>
  </si>
  <si>
    <t>2019-10-28</t>
  </si>
  <si>
    <t>2019-10-29</t>
  </si>
  <si>
    <t>2019-10-30</t>
  </si>
  <si>
    <t>2019-10-31</t>
  </si>
  <si>
    <t>2019-11-01</t>
  </si>
  <si>
    <t>2019-11-04</t>
  </si>
  <si>
    <t>2019-11-05</t>
  </si>
  <si>
    <t>2019-11-06</t>
  </si>
  <si>
    <t>2019-11-07</t>
  </si>
  <si>
    <t>2019-11-08</t>
  </si>
  <si>
    <t>2019-11-11</t>
  </si>
  <si>
    <t>2019-11-12</t>
  </si>
  <si>
    <t>2019-11-13</t>
  </si>
  <si>
    <t>2019-11-14</t>
  </si>
  <si>
    <t>2019-11-15</t>
  </si>
  <si>
    <t>2019-11-18</t>
  </si>
  <si>
    <t>2019-11-19</t>
  </si>
  <si>
    <t>2019-11-20</t>
  </si>
  <si>
    <t>2019-11-21</t>
  </si>
  <si>
    <t>2019-11-22</t>
  </si>
  <si>
    <t>2019-11-25</t>
  </si>
  <si>
    <t>2019-11-26</t>
  </si>
  <si>
    <t>2019-11-27</t>
  </si>
  <si>
    <t>2019-11-28</t>
  </si>
  <si>
    <t>2019-11-29</t>
  </si>
  <si>
    <t>2019-12-02</t>
  </si>
  <si>
    <t>2019-12-03</t>
  </si>
  <si>
    <t>2019-12-04</t>
  </si>
  <si>
    <t>2019-12-05</t>
  </si>
  <si>
    <t>2019-12-06</t>
  </si>
  <si>
    <t>2019-12-09</t>
  </si>
  <si>
    <t>2019-12-10</t>
  </si>
  <si>
    <t>2019-12-11</t>
  </si>
  <si>
    <t>2019-12-12</t>
  </si>
  <si>
    <t>2019-12-13</t>
  </si>
  <si>
    <t>2019-12-16</t>
  </si>
  <si>
    <t>2019-12-17</t>
  </si>
  <si>
    <t>2019-12-18</t>
  </si>
  <si>
    <t>2019-12-19</t>
  </si>
  <si>
    <t>2019-12-20</t>
  </si>
  <si>
    <t>2019-12-23</t>
  </si>
  <si>
    <t>2019-12-24</t>
  </si>
  <si>
    <t>2019-12-26</t>
  </si>
  <si>
    <t>2019-12-27</t>
  </si>
  <si>
    <t>2019-12-30</t>
  </si>
  <si>
    <t>2019-12-31</t>
  </si>
  <si>
    <t>2020-01-02</t>
  </si>
  <si>
    <t>2020-01-03</t>
  </si>
  <si>
    <t>2020-01-06</t>
  </si>
  <si>
    <t>2020-01-07</t>
  </si>
  <si>
    <t>2020-01-08</t>
  </si>
  <si>
    <t>2020-01-09</t>
  </si>
  <si>
    <t>2020-01-10</t>
  </si>
  <si>
    <t>2020-01-13</t>
  </si>
  <si>
    <t>2020-01-14</t>
  </si>
  <si>
    <t>2020-01-15</t>
  </si>
  <si>
    <t>2020-01-16</t>
  </si>
  <si>
    <t>2020-01-17</t>
  </si>
  <si>
    <t>2020-01-20</t>
  </si>
  <si>
    <t>2020-01-21</t>
  </si>
  <si>
    <t>2020-01-22</t>
  </si>
  <si>
    <t>2020-01-23</t>
  </si>
  <si>
    <t>2020-01-24</t>
  </si>
  <si>
    <t>2020-01-27</t>
  </si>
  <si>
    <t>2020-01-28</t>
  </si>
  <si>
    <t>2020-01-29</t>
  </si>
  <si>
    <t>2020-01-30</t>
  </si>
  <si>
    <t>2020-01-31</t>
  </si>
  <si>
    <t>2020-02-03</t>
  </si>
  <si>
    <t>2020-02-04</t>
  </si>
  <si>
    <t>2020-02-05</t>
  </si>
  <si>
    <t>2020-02-06</t>
  </si>
  <si>
    <t>2020-02-07</t>
  </si>
  <si>
    <t>2020-02-10</t>
  </si>
  <si>
    <t>2020-02-11</t>
  </si>
  <si>
    <t>2020-02-12</t>
  </si>
  <si>
    <t>2020-02-13</t>
  </si>
  <si>
    <t>2020-02-14</t>
  </si>
  <si>
    <t>2020-02-17</t>
  </si>
  <si>
    <t>2020-02-18</t>
  </si>
  <si>
    <t>2020-02-19</t>
  </si>
  <si>
    <t>2020-02-20</t>
  </si>
  <si>
    <t>2020-02-21</t>
  </si>
  <si>
    <t>2020-02-24</t>
  </si>
  <si>
    <t>2020-02-25</t>
  </si>
  <si>
    <t>2020-02-26</t>
  </si>
  <si>
    <t>2020-02-27</t>
  </si>
  <si>
    <t>2020-02-28</t>
  </si>
  <si>
    <t>2020-03-02</t>
  </si>
  <si>
    <t>2020-03-03</t>
  </si>
  <si>
    <t>2020-03-04</t>
  </si>
  <si>
    <t>2020-03-05</t>
  </si>
  <si>
    <t>2020-03-06</t>
  </si>
  <si>
    <t>2020-03-09</t>
  </si>
  <si>
    <t>2020-03-10</t>
  </si>
  <si>
    <t>2020-03-11</t>
  </si>
  <si>
    <t>2020-03-12</t>
  </si>
  <si>
    <t>2020-03-13</t>
  </si>
  <si>
    <t>2020-03-16</t>
  </si>
  <si>
    <t>2020-03-17</t>
  </si>
  <si>
    <t>2020-03-18</t>
  </si>
  <si>
    <t>2020-03-19</t>
  </si>
  <si>
    <t>2020-03-20</t>
  </si>
  <si>
    <t>2020-03-23</t>
  </si>
  <si>
    <t>2020-03-24</t>
  </si>
  <si>
    <t>2020-03-25</t>
  </si>
  <si>
    <t>2020-03-26</t>
  </si>
  <si>
    <t>2020-03-27</t>
  </si>
  <si>
    <t>2020-03-30</t>
  </si>
  <si>
    <t>2020-03-31</t>
  </si>
  <si>
    <t>2020-04-01</t>
  </si>
  <si>
    <t>2020-04-02</t>
  </si>
  <si>
    <t>2020-04-03</t>
  </si>
  <si>
    <t>2020-04-06</t>
  </si>
  <si>
    <t>2020-04-07</t>
  </si>
  <si>
    <t>2020-04-08</t>
  </si>
  <si>
    <t>2020-04-09</t>
  </si>
  <si>
    <t>2020-04-13</t>
  </si>
  <si>
    <t>2020-04-14</t>
  </si>
  <si>
    <t>2020-04-15</t>
  </si>
  <si>
    <t>2020-04-16</t>
  </si>
  <si>
    <t>2020-04-17</t>
  </si>
  <si>
    <t>2020-04-20</t>
  </si>
  <si>
    <t>2020-04-21</t>
  </si>
  <si>
    <t>2020-04-22</t>
  </si>
  <si>
    <t>2020-04-23</t>
  </si>
  <si>
    <t>2020-04-24</t>
  </si>
  <si>
    <t>2020-04-27</t>
  </si>
  <si>
    <t>2020-04-28</t>
  </si>
  <si>
    <t>2020-04-29</t>
  </si>
  <si>
    <t>2020-04-30</t>
  </si>
  <si>
    <t>2020-05-01</t>
  </si>
  <si>
    <t>2020-05-04</t>
  </si>
  <si>
    <t>2020-05-05</t>
  </si>
  <si>
    <t>2020-05-06</t>
  </si>
  <si>
    <t>2020-05-07</t>
  </si>
  <si>
    <t>2020-05-08</t>
  </si>
  <si>
    <t>2020-05-11</t>
  </si>
  <si>
    <t>2020-05-12</t>
  </si>
  <si>
    <t>2020-05-13</t>
  </si>
  <si>
    <t>2020-05-14</t>
  </si>
  <si>
    <t>2020-05-15</t>
  </si>
  <si>
    <t>2020-05-18</t>
  </si>
  <si>
    <t>2020-05-19</t>
  </si>
  <si>
    <t>2020-05-20</t>
  </si>
  <si>
    <t>2020-05-21</t>
  </si>
  <si>
    <t>2020-05-22</t>
  </si>
  <si>
    <t>2020-05-26</t>
  </si>
  <si>
    <t>2020-05-27</t>
  </si>
  <si>
    <t>2020-05-28</t>
  </si>
  <si>
    <t>2020-05-29</t>
  </si>
  <si>
    <t>2020-06-01</t>
  </si>
  <si>
    <t>2020-06-02</t>
  </si>
  <si>
    <t>2020-06-03</t>
  </si>
  <si>
    <t>2020-06-04</t>
  </si>
  <si>
    <t>2020-06-05</t>
  </si>
  <si>
    <t>2020-06-08</t>
  </si>
  <si>
    <t>2020-06-09</t>
  </si>
  <si>
    <t>2020-06-10</t>
  </si>
  <si>
    <t>2020-06-11</t>
  </si>
  <si>
    <t>2020-06-12</t>
  </si>
  <si>
    <t>2020-06-15</t>
  </si>
  <si>
    <t>2020-06-16</t>
  </si>
  <si>
    <t>2020-06-17</t>
  </si>
  <si>
    <t>2020-06-18</t>
  </si>
  <si>
    <t>2020-06-19</t>
  </si>
  <si>
    <t>2020-06-22</t>
  </si>
  <si>
    <t>2020-06-23</t>
  </si>
  <si>
    <t>2020-06-24</t>
  </si>
  <si>
    <t>2020-06-25</t>
  </si>
  <si>
    <t>2020-06-26</t>
  </si>
  <si>
    <t>2020-06-29</t>
  </si>
  <si>
    <t>2020-06-30</t>
  </si>
  <si>
    <t>2020-07-01</t>
  </si>
  <si>
    <t>2020-07-02</t>
  </si>
  <si>
    <t>2020-07-03</t>
  </si>
  <si>
    <t>2020-07-06</t>
  </si>
  <si>
    <t>2020-07-07</t>
  </si>
  <si>
    <t>2020-07-08</t>
  </si>
  <si>
    <t>2020-07-09</t>
  </si>
  <si>
    <t>2020-07-10</t>
  </si>
  <si>
    <t>2020-07-13</t>
  </si>
  <si>
    <t>2020-07-14</t>
  </si>
  <si>
    <t>2020-07-15</t>
  </si>
  <si>
    <t>2020-07-16</t>
  </si>
  <si>
    <t>2020-07-17</t>
  </si>
  <si>
    <t>2020-07-20</t>
  </si>
  <si>
    <t>2020-07-21</t>
  </si>
  <si>
    <t>2020-07-22</t>
  </si>
  <si>
    <t>2020-07-23</t>
  </si>
  <si>
    <t>2020-07-24</t>
  </si>
  <si>
    <t>2020-07-27</t>
  </si>
  <si>
    <t>2020-07-28</t>
  </si>
  <si>
    <t>2020-07-29</t>
  </si>
  <si>
    <t>2020-07-30</t>
  </si>
  <si>
    <t>2020-07-31</t>
  </si>
  <si>
    <t>2020-08-03</t>
  </si>
  <si>
    <t>2020-08-04</t>
  </si>
  <si>
    <t>2020-08-05</t>
  </si>
  <si>
    <t>2020-08-06</t>
  </si>
  <si>
    <t>2020-08-07</t>
  </si>
  <si>
    <t>2020-08-10</t>
  </si>
  <si>
    <t>2020-08-11</t>
  </si>
  <si>
    <t>2020-08-12</t>
  </si>
  <si>
    <t>2020-08-13</t>
  </si>
  <si>
    <t>2020-08-14</t>
  </si>
  <si>
    <t>2020-08-17</t>
  </si>
  <si>
    <t>2020-08-18</t>
  </si>
  <si>
    <t>2020-08-19</t>
  </si>
  <si>
    <t>2020-08-20</t>
  </si>
  <si>
    <t>2020-08-21</t>
  </si>
  <si>
    <t>2020-08-24</t>
  </si>
  <si>
    <t>2020-08-25</t>
  </si>
  <si>
    <t>2020-08-26</t>
  </si>
  <si>
    <t>2020-08-27</t>
  </si>
  <si>
    <t>2020-08-28</t>
  </si>
  <si>
    <t>2020-08-31</t>
  </si>
  <si>
    <t>2020-09-01</t>
  </si>
  <si>
    <t>2020-09-02</t>
  </si>
  <si>
    <t>2020-09-03</t>
  </si>
  <si>
    <t>2020-09-04</t>
  </si>
  <si>
    <t>2020-09-07</t>
  </si>
  <si>
    <t>2020-09-08</t>
  </si>
  <si>
    <t>2020-09-09</t>
  </si>
  <si>
    <t>2020-09-10</t>
  </si>
  <si>
    <t>2020-09-11</t>
  </si>
  <si>
    <t>2020-09-14</t>
  </si>
  <si>
    <t>2020-09-15</t>
  </si>
  <si>
    <t>2020-09-16</t>
  </si>
  <si>
    <t>2020-09-17</t>
  </si>
  <si>
    <t>2020-09-18</t>
  </si>
  <si>
    <t>2020-09-21</t>
  </si>
  <si>
    <t>2020-09-22</t>
  </si>
  <si>
    <t>2020-09-23</t>
  </si>
  <si>
    <t>2020-09-24</t>
  </si>
  <si>
    <t>2020-09-25</t>
  </si>
  <si>
    <t>2020-09-28</t>
  </si>
  <si>
    <t>2020-09-29</t>
  </si>
  <si>
    <t>2020-09-30</t>
  </si>
  <si>
    <t>2020-10-01</t>
  </si>
  <si>
    <t>2020-10-02</t>
  </si>
  <si>
    <t>2020-10-05</t>
  </si>
  <si>
    <t>2020-10-06</t>
  </si>
  <si>
    <t>2020-10-07</t>
  </si>
  <si>
    <t>2020-10-08</t>
  </si>
  <si>
    <t>2020-10-09</t>
  </si>
  <si>
    <t>2020-10-12</t>
  </si>
  <si>
    <t>2020-10-13</t>
  </si>
  <si>
    <t>2020-10-14</t>
  </si>
  <si>
    <t>2020-10-15</t>
  </si>
  <si>
    <t>2020-10-16</t>
  </si>
  <si>
    <t>2020-10-19</t>
  </si>
  <si>
    <t>2020-10-20</t>
  </si>
  <si>
    <t>2020-10-21</t>
  </si>
  <si>
    <t>2020-10-22</t>
  </si>
  <si>
    <t>2020-10-23</t>
  </si>
  <si>
    <t>2020-10-26</t>
  </si>
  <si>
    <t>2020-10-27</t>
  </si>
  <si>
    <t>2020-10-28</t>
  </si>
  <si>
    <t>2020-10-29</t>
  </si>
  <si>
    <t>2020-10-30</t>
  </si>
  <si>
    <t>2020-11-02</t>
  </si>
  <si>
    <t>2020-11-03</t>
  </si>
  <si>
    <t>2020-11-04</t>
  </si>
  <si>
    <t>2020-11-05</t>
  </si>
  <si>
    <t>2020-11-06</t>
  </si>
  <si>
    <t>2020-11-09</t>
  </si>
  <si>
    <t>2020-11-10</t>
  </si>
  <si>
    <t>2020-11-11</t>
  </si>
  <si>
    <t>2020-11-12</t>
  </si>
  <si>
    <t>2020-11-13</t>
  </si>
  <si>
    <t>2020-11-16</t>
  </si>
  <si>
    <t>2020-11-17</t>
  </si>
  <si>
    <t>2020-11-18</t>
  </si>
  <si>
    <t>2020-11-19</t>
  </si>
  <si>
    <t>2020-11-20</t>
  </si>
  <si>
    <t>2020-11-23</t>
  </si>
  <si>
    <t>2020-11-24</t>
  </si>
  <si>
    <t>2020-11-25</t>
  </si>
  <si>
    <t>2020-11-26</t>
  </si>
  <si>
    <t>2020-11-27</t>
  </si>
  <si>
    <t>2020-11-30</t>
  </si>
  <si>
    <t>2020-12-01</t>
  </si>
  <si>
    <t>2020-12-02</t>
  </si>
  <si>
    <t>2020-12-03</t>
  </si>
  <si>
    <t>2020-12-04</t>
  </si>
  <si>
    <t>2020-12-07</t>
  </si>
  <si>
    <t>2020-12-08</t>
  </si>
  <si>
    <t>2020-12-09</t>
  </si>
  <si>
    <t>2020-12-10</t>
  </si>
  <si>
    <t>2020-12-11</t>
  </si>
  <si>
    <t>2020-12-14</t>
  </si>
  <si>
    <t>2020-12-15</t>
  </si>
  <si>
    <t>2020-12-16</t>
  </si>
  <si>
    <t>2020-12-17</t>
  </si>
  <si>
    <t>2020-12-18</t>
  </si>
  <si>
    <t>2020-12-21</t>
  </si>
  <si>
    <t>2020-12-22</t>
  </si>
  <si>
    <t>2020-12-23</t>
  </si>
  <si>
    <t>2020-12-24</t>
  </si>
  <si>
    <t>2020-12-28</t>
  </si>
  <si>
    <t>2020-12-29</t>
  </si>
  <si>
    <t>2020-12-30</t>
  </si>
  <si>
    <t>2020-12-31</t>
  </si>
  <si>
    <t>2021-01-04</t>
  </si>
  <si>
    <t>2021-01-05</t>
  </si>
  <si>
    <t>2021-01-06</t>
  </si>
  <si>
    <t>2021-01-07</t>
  </si>
  <si>
    <t>2021-01-08</t>
  </si>
  <si>
    <t>2021-01-11</t>
  </si>
  <si>
    <t>2021-01-12</t>
  </si>
  <si>
    <t>2021-01-13</t>
  </si>
  <si>
    <t>2021-01-14</t>
  </si>
  <si>
    <t>2021-01-15</t>
  </si>
  <si>
    <t>2021-01-18</t>
  </si>
  <si>
    <t>2021-01-19</t>
  </si>
  <si>
    <t>2021-01-20</t>
  </si>
  <si>
    <t>2021-01-21</t>
  </si>
  <si>
    <t>2021-01-22</t>
  </si>
  <si>
    <t>2021-01-25</t>
  </si>
  <si>
    <t>2021-01-26</t>
  </si>
  <si>
    <t>2021-01-27</t>
  </si>
  <si>
    <t>2021-01-28</t>
  </si>
  <si>
    <t>2021-01-29</t>
  </si>
  <si>
    <t>2021-02-01</t>
  </si>
  <si>
    <t>2021-02-02</t>
  </si>
  <si>
    <t>2021-02-03</t>
  </si>
  <si>
    <t>2021-02-04</t>
  </si>
  <si>
    <t>2021-02-05</t>
  </si>
  <si>
    <t>2021-02-08</t>
  </si>
  <si>
    <t>2021-02-09</t>
  </si>
  <si>
    <t>2021-02-10</t>
  </si>
  <si>
    <t>2021-02-11</t>
  </si>
  <si>
    <t>2021-02-12</t>
  </si>
  <si>
    <t>2021-02-16</t>
  </si>
  <si>
    <t>2021-02-17</t>
  </si>
  <si>
    <t>2021-02-18</t>
  </si>
  <si>
    <t>2021-02-19</t>
  </si>
  <si>
    <t>2021-02-22</t>
  </si>
  <si>
    <t>2021-02-23</t>
  </si>
  <si>
    <t>2021-02-24</t>
  </si>
  <si>
    <t>2021-02-25</t>
  </si>
  <si>
    <t>2021-02-26</t>
  </si>
  <si>
    <t>2021-03-01</t>
  </si>
  <si>
    <t>2021-03-02</t>
  </si>
  <si>
    <t>2021-03-03</t>
  </si>
  <si>
    <t>2021-03-04</t>
  </si>
  <si>
    <t>2021-03-05</t>
  </si>
  <si>
    <t>2021-03-08</t>
  </si>
  <si>
    <t>2021-03-09</t>
  </si>
  <si>
    <t>2021-03-10</t>
  </si>
  <si>
    <t>2021-03-11</t>
  </si>
  <si>
    <t>2021-03-12</t>
  </si>
  <si>
    <t>2021-03-15</t>
  </si>
  <si>
    <t>2021-03-16</t>
  </si>
  <si>
    <t>2021-03-17</t>
  </si>
  <si>
    <t>2021-03-18</t>
  </si>
  <si>
    <t>2021-03-19</t>
  </si>
  <si>
    <t>2021-03-22</t>
  </si>
  <si>
    <t>2021-03-23</t>
  </si>
  <si>
    <t>2021-03-24</t>
  </si>
  <si>
    <t>2021-03-25</t>
  </si>
  <si>
    <t>2021-03-26</t>
  </si>
  <si>
    <t>2021-03-29</t>
  </si>
  <si>
    <t>2021-03-30</t>
  </si>
  <si>
    <t>2021-03-31</t>
  </si>
  <si>
    <t>2021-04-01</t>
  </si>
  <si>
    <t>2021-04-05</t>
  </si>
  <si>
    <t>2021-04-06</t>
  </si>
  <si>
    <t>2021-04-07</t>
  </si>
  <si>
    <t>2021-04-08</t>
  </si>
  <si>
    <t>2021-04-09</t>
  </si>
  <si>
    <t>2021-04-12</t>
  </si>
  <si>
    <t>2021-04-13</t>
  </si>
  <si>
    <t>2021-04-14</t>
  </si>
  <si>
    <t>2021-04-15</t>
  </si>
  <si>
    <t>2021-04-16</t>
  </si>
  <si>
    <t>2021-04-19</t>
  </si>
  <si>
    <t>2021-04-20</t>
  </si>
  <si>
    <t>2021-04-21</t>
  </si>
  <si>
    <t>2021-04-22</t>
  </si>
  <si>
    <t>2021-04-23</t>
  </si>
  <si>
    <t>2021-04-26</t>
  </si>
  <si>
    <t>2021-04-27</t>
  </si>
  <si>
    <t>2021-04-28</t>
  </si>
  <si>
    <t>2021-04-29</t>
  </si>
  <si>
    <t>2021-04-30</t>
  </si>
  <si>
    <t>2021-05-03</t>
  </si>
  <si>
    <t>2021-05-04</t>
  </si>
  <si>
    <t>2021-05-05</t>
  </si>
  <si>
    <t>2021-05-06</t>
  </si>
  <si>
    <t>2021-05-07</t>
  </si>
  <si>
    <t>2021-05-10</t>
  </si>
  <si>
    <t>2021-05-11</t>
  </si>
  <si>
    <t>2021-05-12</t>
  </si>
  <si>
    <t>2021-05-13</t>
  </si>
  <si>
    <t>2021-05-14</t>
  </si>
  <si>
    <t>2021-05-17</t>
  </si>
  <si>
    <t>2021-05-18</t>
  </si>
  <si>
    <t>2021-05-19</t>
  </si>
  <si>
    <t>2021-05-20</t>
  </si>
  <si>
    <t>2021-05-21</t>
  </si>
  <si>
    <t>2021-05-24</t>
  </si>
  <si>
    <t>2021-05-25</t>
  </si>
  <si>
    <t>2021-05-26</t>
  </si>
  <si>
    <t>2021-05-27</t>
  </si>
  <si>
    <t>2021-05-28</t>
  </si>
  <si>
    <t>2021-05-31</t>
  </si>
  <si>
    <t>2021-06-01</t>
  </si>
  <si>
    <t>2021-06-02</t>
  </si>
  <si>
    <t>2021-06-03</t>
  </si>
  <si>
    <t>2021-06-04</t>
  </si>
  <si>
    <t>2021-06-07</t>
  </si>
  <si>
    <t>2021-06-08</t>
  </si>
  <si>
    <t>2021-06-09</t>
  </si>
  <si>
    <t>2021-06-10</t>
  </si>
  <si>
    <t>2021-06-11</t>
  </si>
  <si>
    <t>2021-06-14</t>
  </si>
  <si>
    <t>2021-06-15</t>
  </si>
  <si>
    <t>2021-06-16</t>
  </si>
  <si>
    <t>2021-06-17</t>
  </si>
  <si>
    <t>2021-06-18</t>
  </si>
  <si>
    <t>2021-06-21</t>
  </si>
  <si>
    <t>2021-06-22</t>
  </si>
  <si>
    <t>2021-06-23</t>
  </si>
  <si>
    <t>2021-06-24</t>
  </si>
  <si>
    <t>2021-06-25</t>
  </si>
  <si>
    <t>2021-06-28</t>
  </si>
  <si>
    <t>2021-06-29</t>
  </si>
  <si>
    <t>2021-06-30</t>
  </si>
  <si>
    <t>2021-07-01</t>
  </si>
  <si>
    <t>2021-07-02</t>
  </si>
  <si>
    <t>2021-07-05</t>
  </si>
  <si>
    <t>2021-07-06</t>
  </si>
  <si>
    <t>2021-07-07</t>
  </si>
  <si>
    <t>2021-07-08</t>
  </si>
  <si>
    <t>2021-07-09</t>
  </si>
  <si>
    <t>2021-07-12</t>
  </si>
  <si>
    <t>2021-07-13</t>
  </si>
  <si>
    <t>2021-07-14</t>
  </si>
  <si>
    <t>2021-07-15</t>
  </si>
  <si>
    <t>2021-07-16</t>
  </si>
  <si>
    <t>2021-07-19</t>
  </si>
  <si>
    <t>2021-07-20</t>
  </si>
  <si>
    <t>2021-07-21</t>
  </si>
  <si>
    <t>2021-07-22</t>
  </si>
  <si>
    <t>2021-07-23</t>
  </si>
  <si>
    <t>2021-07-26</t>
  </si>
  <si>
    <t>2021-07-27</t>
  </si>
  <si>
    <t>2021-07-28</t>
  </si>
  <si>
    <t>2021-07-29</t>
  </si>
  <si>
    <t>2021-07-30</t>
  </si>
  <si>
    <t>2021-08-02</t>
  </si>
  <si>
    <t>2021-08-03</t>
  </si>
  <si>
    <t>2021-08-04</t>
  </si>
  <si>
    <t>2021-08-05</t>
  </si>
  <si>
    <t>2021-08-06</t>
  </si>
  <si>
    <t>2021-08-09</t>
  </si>
  <si>
    <t>2021-08-10</t>
  </si>
  <si>
    <t>2021-08-11</t>
  </si>
  <si>
    <t>2021-08-12</t>
  </si>
  <si>
    <t>2021-08-13</t>
  </si>
  <si>
    <t>2021-08-16</t>
  </si>
  <si>
    <t>2021-08-17</t>
  </si>
  <si>
    <t>2021-08-18</t>
  </si>
  <si>
    <t>2021-08-19</t>
  </si>
  <si>
    <t>2021-08-20</t>
  </si>
  <si>
    <t>2021-08-23</t>
  </si>
  <si>
    <t>2021-08-24</t>
  </si>
  <si>
    <t>2021-08-25</t>
  </si>
  <si>
    <t>2021-08-26</t>
  </si>
  <si>
    <t>2021-08-27</t>
  </si>
  <si>
    <t>2021-08-30</t>
  </si>
  <si>
    <t>2021-08-31</t>
  </si>
  <si>
    <t>2021-09-01</t>
  </si>
  <si>
    <t>2021-09-02</t>
  </si>
  <si>
    <t>2021-09-03</t>
  </si>
  <si>
    <t>2021-09-06</t>
  </si>
  <si>
    <t>2021-09-07</t>
  </si>
  <si>
    <t>2021-09-08</t>
  </si>
  <si>
    <t>2021-09-09</t>
  </si>
  <si>
    <t>2021-09-10</t>
  </si>
  <si>
    <t>2021-09-13</t>
  </si>
  <si>
    <t>2021-09-14</t>
  </si>
  <si>
    <t>2021-09-15</t>
  </si>
  <si>
    <t>2021-09-16</t>
  </si>
  <si>
    <t>2021-09-17</t>
  </si>
  <si>
    <t>2021-09-20</t>
  </si>
  <si>
    <t>2021-09-21</t>
  </si>
  <si>
    <t>2021-09-22</t>
  </si>
  <si>
    <t>2021-09-23</t>
  </si>
  <si>
    <t>2021-09-24</t>
  </si>
  <si>
    <t>2021-09-27</t>
  </si>
  <si>
    <t>2021-09-28</t>
  </si>
  <si>
    <t>2021-09-29</t>
  </si>
  <si>
    <t>2021-09-30</t>
  </si>
  <si>
    <t>2021-10-01</t>
  </si>
  <si>
    <t>2021-10-04</t>
  </si>
  <si>
    <t>2021-10-05</t>
  </si>
  <si>
    <t>2021-10-06</t>
  </si>
  <si>
    <t>2021-10-07</t>
  </si>
  <si>
    <t>2021-10-08</t>
  </si>
  <si>
    <t>2021-10-11</t>
  </si>
  <si>
    <t>2021-10-12</t>
  </si>
  <si>
    <t>2021-10-13</t>
  </si>
  <si>
    <t>2021-10-14</t>
  </si>
  <si>
    <t>2021-10-15</t>
  </si>
  <si>
    <t>2021-10-18</t>
  </si>
  <si>
    <t>2021-10-19</t>
  </si>
  <si>
    <t>2021-10-20</t>
  </si>
  <si>
    <t>2021-10-21</t>
  </si>
  <si>
    <t>2021-10-22</t>
  </si>
  <si>
    <t>2021-10-25</t>
  </si>
  <si>
    <t>2021-10-26</t>
  </si>
  <si>
    <t>2021-10-27</t>
  </si>
  <si>
    <t>2021-10-28</t>
  </si>
  <si>
    <t>2021-10-29</t>
  </si>
  <si>
    <t>2021-11-01</t>
  </si>
  <si>
    <t>2021-11-02</t>
  </si>
  <si>
    <t>2021-11-03</t>
  </si>
  <si>
    <t>2021-11-04</t>
  </si>
  <si>
    <t>2021-11-05</t>
  </si>
  <si>
    <t>2021-11-08</t>
  </si>
  <si>
    <t>2021-11-09</t>
  </si>
  <si>
    <t>2021-11-10</t>
  </si>
  <si>
    <t>2021-11-11</t>
  </si>
  <si>
    <t>2021-11-12</t>
  </si>
  <si>
    <t>2021-11-15</t>
  </si>
  <si>
    <t>2021-11-16</t>
  </si>
  <si>
    <t>2021-11-17</t>
  </si>
  <si>
    <t>2021-11-18</t>
  </si>
  <si>
    <t>2021-11-19</t>
  </si>
  <si>
    <t>2021-11-22</t>
  </si>
  <si>
    <t>2021-11-23</t>
  </si>
  <si>
    <t>2021-11-24</t>
  </si>
  <si>
    <t>2021-11-25</t>
  </si>
  <si>
    <t>2021-11-26</t>
  </si>
  <si>
    <t>2021-11-29</t>
  </si>
  <si>
    <t>2021-11-30</t>
  </si>
  <si>
    <t>2021-12-01</t>
  </si>
  <si>
    <t>2021-12-02</t>
  </si>
  <si>
    <t>2021-12-03</t>
  </si>
  <si>
    <t>2021-12-06</t>
  </si>
  <si>
    <t>2021-12-07</t>
  </si>
  <si>
    <t>2021-12-08</t>
  </si>
  <si>
    <t>2021-12-09</t>
  </si>
  <si>
    <t>2021-12-10</t>
  </si>
  <si>
    <t>2021-12-13</t>
  </si>
  <si>
    <t>2021-12-14</t>
  </si>
  <si>
    <t>2021-12-15</t>
  </si>
  <si>
    <t>2021-12-16</t>
  </si>
  <si>
    <t>2021-12-17</t>
  </si>
  <si>
    <t>2021-12-20</t>
  </si>
  <si>
    <t>2021-12-21</t>
  </si>
  <si>
    <t>2021-12-22</t>
  </si>
  <si>
    <t>2021-12-23</t>
  </si>
  <si>
    <t>2021-12-27</t>
  </si>
  <si>
    <t>2021-12-28</t>
  </si>
  <si>
    <t>2021-12-29</t>
  </si>
  <si>
    <t>2021-12-30</t>
  </si>
  <si>
    <t>2021-12-31</t>
  </si>
  <si>
    <t>2022-01-03</t>
  </si>
  <si>
    <t>2022-01-04</t>
  </si>
  <si>
    <t>2022-01-05</t>
  </si>
  <si>
    <t>2022-01-06</t>
  </si>
  <si>
    <t>2022-01-07</t>
  </si>
  <si>
    <t>2022-01-10</t>
  </si>
  <si>
    <t>2022-01-11</t>
  </si>
  <si>
    <t>2022-01-12</t>
  </si>
  <si>
    <t>2022-01-13</t>
  </si>
  <si>
    <t>2022-01-14</t>
  </si>
  <si>
    <t>2022-01-17</t>
  </si>
  <si>
    <t>2022-01-18</t>
  </si>
  <si>
    <t>2022-01-19</t>
  </si>
  <si>
    <t>2022-01-20</t>
  </si>
  <si>
    <t>2022-01-21</t>
  </si>
  <si>
    <t>2022-01-24</t>
  </si>
  <si>
    <t>2022-01-25</t>
  </si>
  <si>
    <t>2022-01-26</t>
  </si>
  <si>
    <t>2022-01-27</t>
  </si>
  <si>
    <t>2022-01-28</t>
  </si>
  <si>
    <t>2022-01-31</t>
  </si>
  <si>
    <t>2022-02-01</t>
  </si>
  <si>
    <t>2022-02-02</t>
  </si>
  <si>
    <t>2022-02-03</t>
  </si>
  <si>
    <t>2022-02-04</t>
  </si>
  <si>
    <t>2022-02-07</t>
  </si>
  <si>
    <t>2022-02-08</t>
  </si>
  <si>
    <t>2022-02-09</t>
  </si>
  <si>
    <t>2022-02-10</t>
  </si>
  <si>
    <t>2022-02-11</t>
  </si>
  <si>
    <t>2022-02-14</t>
  </si>
  <si>
    <t>2022-02-15</t>
  </si>
  <si>
    <t>2022-02-16</t>
  </si>
  <si>
    <t>2022-02-17</t>
  </si>
  <si>
    <t>2022-02-18</t>
  </si>
  <si>
    <t>2022-02-21</t>
  </si>
  <si>
    <t>2022-02-22</t>
  </si>
  <si>
    <t>2022-02-23</t>
  </si>
  <si>
    <t>2022-02-24</t>
  </si>
  <si>
    <t>2022-02-25</t>
  </si>
  <si>
    <t>2022-02-28</t>
  </si>
  <si>
    <t>2022-03-01</t>
  </si>
  <si>
    <t>2022-03-02</t>
  </si>
  <si>
    <t>2022-03-03</t>
  </si>
  <si>
    <t>2022-03-04</t>
  </si>
  <si>
    <t>2022-03-07</t>
  </si>
  <si>
    <t>2022-03-08</t>
  </si>
  <si>
    <t>2022-03-09</t>
  </si>
  <si>
    <t>2022-03-10</t>
  </si>
  <si>
    <t>2022-03-11</t>
  </si>
  <si>
    <t>2022-03-14</t>
  </si>
  <si>
    <t>2022-03-15</t>
  </si>
  <si>
    <t>2022-03-16</t>
  </si>
  <si>
    <t>2022-03-17</t>
  </si>
  <si>
    <t>2022-03-18</t>
  </si>
  <si>
    <t>2022-03-21</t>
  </si>
  <si>
    <t>2022-03-22</t>
  </si>
  <si>
    <t>2022-03-23</t>
  </si>
  <si>
    <t>2022-03-24</t>
  </si>
  <si>
    <t>2022-03-25</t>
  </si>
  <si>
    <t>2022-03-28</t>
  </si>
  <si>
    <t>2022-03-29</t>
  </si>
  <si>
    <t>2022-03-30</t>
  </si>
  <si>
    <t>2022-03-31</t>
  </si>
  <si>
    <t>2022-04-01</t>
  </si>
  <si>
    <t>2022-04-04</t>
  </si>
  <si>
    <t>2022-04-05</t>
  </si>
  <si>
    <t>2022-04-06</t>
  </si>
  <si>
    <t>2022-04-07</t>
  </si>
  <si>
    <t>2022-04-08</t>
  </si>
  <si>
    <t>2022-04-11</t>
  </si>
  <si>
    <t>2022-04-12</t>
  </si>
  <si>
    <t>2022-04-13</t>
  </si>
  <si>
    <t>2022-04-14</t>
  </si>
  <si>
    <t>2022-04-18</t>
  </si>
  <si>
    <t>2022-04-19</t>
  </si>
  <si>
    <t>2022-04-20</t>
  </si>
  <si>
    <t>2022-04-21</t>
  </si>
  <si>
    <t>2022-04-22</t>
  </si>
  <si>
    <t>2022-04-25</t>
  </si>
  <si>
    <t>2022-04-26</t>
  </si>
  <si>
    <t>2022-04-27</t>
  </si>
  <si>
    <t>2022-04-28</t>
  </si>
  <si>
    <t>2022-04-29</t>
  </si>
  <si>
    <t>2022-05-02</t>
  </si>
  <si>
    <t>2022-05-03</t>
  </si>
  <si>
    <t>2022-05-04</t>
  </si>
  <si>
    <t>2022-05-05</t>
  </si>
  <si>
    <t>2022-05-06</t>
  </si>
  <si>
    <t>2022-05-09</t>
  </si>
  <si>
    <t>2022-05-10</t>
  </si>
  <si>
    <t>2022-05-11</t>
  </si>
  <si>
    <t>2022-05-12</t>
  </si>
  <si>
    <t>2022-05-13</t>
  </si>
  <si>
    <t>2022-05-16</t>
  </si>
  <si>
    <t>2022-05-17</t>
  </si>
  <si>
    <t>2022-05-18</t>
  </si>
  <si>
    <t>2022-05-19</t>
  </si>
  <si>
    <t>2022-05-20</t>
  </si>
  <si>
    <t>2022-05-23</t>
  </si>
  <si>
    <t>2022-05-24</t>
  </si>
  <si>
    <t>2022-05-25</t>
  </si>
  <si>
    <t>2022-05-26</t>
  </si>
  <si>
    <t>2022-05-27</t>
  </si>
  <si>
    <t>2022-05-30</t>
  </si>
  <si>
    <t>2022-05-31</t>
  </si>
  <si>
    <t>2022-06-01</t>
  </si>
  <si>
    <t>2022-06-02</t>
  </si>
  <si>
    <t>2022-06-03</t>
  </si>
  <si>
    <t>2022-06-06</t>
  </si>
  <si>
    <t>2022-06-07</t>
  </si>
  <si>
    <t>2022-06-08</t>
  </si>
  <si>
    <t>2022-06-09</t>
  </si>
  <si>
    <t>2022-06-10</t>
  </si>
  <si>
    <t>2022-06-13</t>
  </si>
  <si>
    <t>2022-06-14</t>
  </si>
  <si>
    <t>2022-06-15</t>
  </si>
  <si>
    <t>2022-06-16</t>
  </si>
  <si>
    <t>2022-06-17</t>
  </si>
  <si>
    <t>2022-06-21</t>
  </si>
  <si>
    <t>2022-06-22</t>
  </si>
  <si>
    <t>2022-06-23</t>
  </si>
  <si>
    <t>2022-06-24</t>
  </si>
  <si>
    <t>2022-06-27</t>
  </si>
  <si>
    <t>2022-06-28</t>
  </si>
  <si>
    <t>2022-06-29</t>
  </si>
  <si>
    <t>2022-06-30</t>
  </si>
  <si>
    <t>2022-07-01</t>
  </si>
  <si>
    <t>2022-07-04</t>
  </si>
  <si>
    <t>2022-07-05</t>
  </si>
  <si>
    <t>2022-07-06</t>
  </si>
  <si>
    <t>2022-07-07</t>
  </si>
  <si>
    <t>2022-07-08</t>
  </si>
  <si>
    <t>2022-07-11</t>
  </si>
  <si>
    <t>2022-07-12</t>
  </si>
  <si>
    <t>2022-07-13</t>
  </si>
  <si>
    <t>2022-07-14</t>
  </si>
  <si>
    <t>2022-07-15</t>
  </si>
  <si>
    <t>2022-07-18</t>
  </si>
  <si>
    <t>2022-07-19</t>
  </si>
  <si>
    <t>2022-07-20</t>
  </si>
  <si>
    <t>2022-07-21</t>
  </si>
  <si>
    <t>2022-07-22</t>
  </si>
  <si>
    <t>2022-07-25</t>
  </si>
  <si>
    <t>2022-07-26</t>
  </si>
  <si>
    <t>2022-07-27</t>
  </si>
  <si>
    <t>2022-07-28</t>
  </si>
  <si>
    <t>2022-07-29</t>
  </si>
  <si>
    <t>2022-08-01</t>
  </si>
  <si>
    <t>2022-08-02</t>
  </si>
  <si>
    <t>2022-08-03</t>
  </si>
  <si>
    <t>2022-08-04</t>
  </si>
  <si>
    <t>2022-08-05</t>
  </si>
  <si>
    <t>2022-08-08</t>
  </si>
  <si>
    <t>2022-08-09</t>
  </si>
  <si>
    <t>2022-08-10</t>
  </si>
  <si>
    <t>2022-08-11</t>
  </si>
  <si>
    <t>2022-08-12</t>
  </si>
  <si>
    <t>2022-08-15</t>
  </si>
  <si>
    <t>2022-08-16</t>
  </si>
  <si>
    <t>2022-08-17</t>
  </si>
  <si>
    <t>2022-08-18</t>
  </si>
  <si>
    <t>2022-08-19</t>
  </si>
  <si>
    <t>2022-08-22</t>
  </si>
  <si>
    <t>2022-08-23</t>
  </si>
  <si>
    <t>2022-08-24</t>
  </si>
  <si>
    <t>2022-08-25</t>
  </si>
  <si>
    <t>2022-08-26</t>
  </si>
  <si>
    <t>2022-08-29</t>
  </si>
  <si>
    <t>2022-08-30</t>
  </si>
  <si>
    <t>2022-08-31</t>
  </si>
  <si>
    <t>2022-09-01</t>
  </si>
  <si>
    <t>2022-09-02</t>
  </si>
  <si>
    <t>2022-09-05</t>
  </si>
  <si>
    <t>2022-09-06</t>
  </si>
  <si>
    <t>2022-09-07</t>
  </si>
  <si>
    <t>2022-09-08</t>
  </si>
  <si>
    <t>2022-09-09</t>
  </si>
  <si>
    <t>2022-09-12</t>
  </si>
  <si>
    <t>2022-09-13</t>
  </si>
  <si>
    <t>2022-09-14</t>
  </si>
  <si>
    <t>2022-09-15</t>
  </si>
  <si>
    <t>2022-09-16</t>
  </si>
  <si>
    <t>2022-09-19</t>
  </si>
  <si>
    <t>2022-09-20</t>
  </si>
  <si>
    <t>2022-09-21</t>
  </si>
  <si>
    <t>2022-09-22</t>
  </si>
  <si>
    <t>2022-09-23</t>
  </si>
  <si>
    <t>2022-09-26</t>
  </si>
  <si>
    <t>2022-09-27</t>
  </si>
  <si>
    <t>2022-09-28</t>
  </si>
  <si>
    <t>2022-09-29</t>
  </si>
  <si>
    <t>2022-09-30</t>
  </si>
  <si>
    <t>2022-10-03</t>
  </si>
  <si>
    <t>2022-10-04</t>
  </si>
  <si>
    <t>2022-10-05</t>
  </si>
  <si>
    <t>2022-10-06</t>
  </si>
  <si>
    <t>2022-10-07</t>
  </si>
  <si>
    <t>2022-10-10</t>
  </si>
  <si>
    <t>2022-10-11</t>
  </si>
  <si>
    <t>2022-10-12</t>
  </si>
  <si>
    <t>2022-10-13</t>
  </si>
  <si>
    <t>2022-10-14</t>
  </si>
  <si>
    <t>2022-10-17</t>
  </si>
  <si>
    <t>2022-10-18</t>
  </si>
  <si>
    <t>2022-10-19</t>
  </si>
  <si>
    <t>2022-10-20</t>
  </si>
  <si>
    <t>2022-10-21</t>
  </si>
  <si>
    <t>2022-10-24</t>
  </si>
  <si>
    <t>2022-10-25</t>
  </si>
  <si>
    <t>2022-10-26</t>
  </si>
  <si>
    <t>2022-10-27</t>
  </si>
  <si>
    <t>2022-10-28</t>
  </si>
  <si>
    <t>2022-10-31</t>
  </si>
  <si>
    <t>2022-11-01</t>
  </si>
  <si>
    <t>2022-11-02</t>
  </si>
  <si>
    <t>2022-11-03</t>
  </si>
  <si>
    <t>2022-11-04</t>
  </si>
  <si>
    <t>2022-11-07</t>
  </si>
  <si>
    <t>2022-11-08</t>
  </si>
  <si>
    <t>2022-11-09</t>
  </si>
  <si>
    <t>2022-11-10</t>
  </si>
  <si>
    <t>2022-11-11</t>
  </si>
  <si>
    <t>2022-11-14</t>
  </si>
  <si>
    <t>2022-11-15</t>
  </si>
  <si>
    <t>2022-11-16</t>
  </si>
  <si>
    <t>2022-11-17</t>
  </si>
  <si>
    <t>2022-11-18</t>
  </si>
  <si>
    <t>2022-11-21</t>
  </si>
  <si>
    <t>2022-11-22</t>
  </si>
  <si>
    <t>2022-11-23</t>
  </si>
  <si>
    <t>2022-11-24</t>
  </si>
  <si>
    <t>2022-11-25</t>
  </si>
  <si>
    <t>2022-11-28</t>
  </si>
  <si>
    <t>2022-11-29</t>
  </si>
  <si>
    <t>2022-11-30</t>
  </si>
  <si>
    <t>2022-12-01</t>
  </si>
  <si>
    <t>2022-12-02</t>
  </si>
  <si>
    <t>2022-12-05</t>
  </si>
  <si>
    <t>2022-12-06</t>
  </si>
  <si>
    <t>2022-12-07</t>
  </si>
  <si>
    <t>2022-12-08</t>
  </si>
  <si>
    <t>2022-12-09</t>
  </si>
  <si>
    <t>2022-12-12</t>
  </si>
  <si>
    <t>2022-12-13</t>
  </si>
  <si>
    <t>2022-12-14</t>
  </si>
  <si>
    <t>2022-12-15</t>
  </si>
  <si>
    <t>2022-12-16</t>
  </si>
  <si>
    <t>2022-12-19</t>
  </si>
  <si>
    <t>2022-12-20</t>
  </si>
  <si>
    <t>2022-12-21</t>
  </si>
  <si>
    <t>2022-12-22</t>
  </si>
  <si>
    <t>2022-12-23</t>
  </si>
  <si>
    <t>2022-12-26</t>
  </si>
  <si>
    <t>2022-12-27</t>
  </si>
  <si>
    <t>2022-12-28</t>
  </si>
  <si>
    <t>2022-12-29</t>
  </si>
  <si>
    <t>2022-12-30</t>
  </si>
  <si>
    <t>2023-01-02</t>
  </si>
  <si>
    <t>2023-01-03</t>
  </si>
  <si>
    <t>2023-01-04</t>
  </si>
  <si>
    <t>2023-01-05</t>
  </si>
  <si>
    <t>2023-01-06</t>
  </si>
  <si>
    <t>2023-01-09</t>
  </si>
  <si>
    <t>2023-01-10</t>
  </si>
  <si>
    <t>2023-01-11</t>
  </si>
  <si>
    <t>2023-01-12</t>
  </si>
  <si>
    <t>2023-01-13</t>
  </si>
  <si>
    <t>2023-01-16</t>
  </si>
  <si>
    <t>2023-01-17</t>
  </si>
  <si>
    <t>2023-01-18</t>
  </si>
  <si>
    <t>2023-01-19</t>
  </si>
  <si>
    <t>2023-01-20</t>
  </si>
  <si>
    <t>2023-01-23</t>
  </si>
  <si>
    <t>2023-01-24</t>
  </si>
  <si>
    <t>2023-01-25</t>
  </si>
  <si>
    <t>2023-01-26</t>
  </si>
  <si>
    <t>2023-01-27</t>
  </si>
  <si>
    <t>2023-01-30</t>
  </si>
  <si>
    <t>2023-01-31</t>
  </si>
  <si>
    <t>2023-02-01</t>
  </si>
  <si>
    <t>2023-02-02</t>
  </si>
  <si>
    <t>2023-02-03</t>
  </si>
  <si>
    <t>2023-02-06</t>
  </si>
  <si>
    <t>2023-02-07</t>
  </si>
  <si>
    <t>2023-02-08</t>
  </si>
  <si>
    <t>2023-02-09</t>
  </si>
  <si>
    <t>2023-02-10</t>
  </si>
  <si>
    <t>2023-02-13</t>
  </si>
  <si>
    <t>2023-02-14</t>
  </si>
  <si>
    <t>2023-02-15</t>
  </si>
  <si>
    <t>2023-02-16</t>
  </si>
  <si>
    <t>2023-02-17</t>
  </si>
  <si>
    <t>2023-02-21</t>
  </si>
  <si>
    <t>2023-02-22</t>
  </si>
  <si>
    <t>2023-02-23</t>
  </si>
  <si>
    <t>2023-02-24</t>
  </si>
  <si>
    <t>2023-02-27</t>
  </si>
  <si>
    <t>2023-02-28</t>
  </si>
  <si>
    <t>2023-03-01</t>
  </si>
  <si>
    <t>2023-03-02</t>
  </si>
  <si>
    <t>2023-03-03</t>
  </si>
  <si>
    <t>2023-03-06</t>
  </si>
  <si>
    <t>2023-03-07</t>
  </si>
  <si>
    <t>2023-03-08</t>
  </si>
  <si>
    <t>2023-03-09</t>
  </si>
  <si>
    <t>2023-03-10</t>
  </si>
  <si>
    <t>2023-03-13</t>
  </si>
  <si>
    <t>2023-03-14</t>
  </si>
  <si>
    <t>2023-03-15</t>
  </si>
  <si>
    <t>2023-03-16</t>
  </si>
  <si>
    <t>2023-03-17</t>
  </si>
  <si>
    <t>2023-03-20</t>
  </si>
  <si>
    <t>2023-03-21</t>
  </si>
  <si>
    <t>2023-03-22</t>
  </si>
  <si>
    <t>2023-03-23</t>
  </si>
  <si>
    <t>2023-03-24</t>
  </si>
  <si>
    <t>2023-03-27</t>
  </si>
  <si>
    <t>2023-03-28</t>
  </si>
  <si>
    <t>2023-03-29</t>
  </si>
  <si>
    <t>2023-03-30</t>
  </si>
  <si>
    <t>2023-03-31</t>
  </si>
  <si>
    <t>2023-04-03</t>
  </si>
  <si>
    <t>2023-04-04</t>
  </si>
  <si>
    <t>2023-04-05</t>
  </si>
  <si>
    <t>2023-04-06</t>
  </si>
  <si>
    <t>2023-04-10</t>
  </si>
  <si>
    <t>2023-04-11</t>
  </si>
  <si>
    <t>2023-04-12</t>
  </si>
  <si>
    <t>2023-04-13</t>
  </si>
  <si>
    <t>2023-04-14</t>
  </si>
  <si>
    <t>2023-04-17</t>
  </si>
  <si>
    <t>2023-04-18</t>
  </si>
  <si>
    <t>2023-04-19</t>
  </si>
  <si>
    <t>2023-04-20</t>
  </si>
  <si>
    <t>2023-04-21</t>
  </si>
  <si>
    <t>2023-04-24</t>
  </si>
  <si>
    <t>2023-04-25</t>
  </si>
  <si>
    <t>2023-04-26</t>
  </si>
  <si>
    <t>2023-04-27</t>
  </si>
  <si>
    <t>2023-04-28</t>
  </si>
  <si>
    <t>2023-05-01</t>
  </si>
  <si>
    <t>2023-05-02</t>
  </si>
  <si>
    <t>2023-05-03</t>
  </si>
  <si>
    <t>2023-05-04</t>
  </si>
  <si>
    <t>2023-05-05</t>
  </si>
  <si>
    <t>2023-05-08</t>
  </si>
  <si>
    <t>2023-05-09</t>
  </si>
  <si>
    <t>2023-05-10</t>
  </si>
  <si>
    <t>2023-05-11</t>
  </si>
  <si>
    <t>2023-05-12</t>
  </si>
  <si>
    <t>2023-05-15</t>
  </si>
  <si>
    <t>2023-05-16</t>
  </si>
  <si>
    <t>2023-05-17</t>
  </si>
  <si>
    <t>2023-05-18</t>
  </si>
  <si>
    <t>2023-05-19</t>
  </si>
  <si>
    <t>2023-05-22</t>
  </si>
  <si>
    <t>2023-05-23</t>
  </si>
  <si>
    <t>2023-05-24</t>
  </si>
  <si>
    <t>2023-05-25</t>
  </si>
  <si>
    <t>2023-05-26</t>
  </si>
  <si>
    <t>2023-05-29</t>
  </si>
  <si>
    <t>2023-05-30</t>
  </si>
  <si>
    <t>2023-05-31</t>
  </si>
  <si>
    <t>2023-06-01</t>
  </si>
  <si>
    <t>2023-06-02</t>
  </si>
  <si>
    <t>2023-06-05</t>
  </si>
  <si>
    <t>2023-06-06</t>
  </si>
  <si>
    <t>2023-06-07</t>
  </si>
  <si>
    <t>2023-06-08</t>
  </si>
  <si>
    <t>2023-06-09</t>
  </si>
  <si>
    <t>2023-06-12</t>
  </si>
  <si>
    <t>2023-06-13</t>
  </si>
  <si>
    <t>2023-06-14</t>
  </si>
  <si>
    <t>2023-06-15</t>
  </si>
  <si>
    <t>2023-06-16</t>
  </si>
  <si>
    <t>2023-06-20</t>
  </si>
  <si>
    <t>2023-06-21</t>
  </si>
  <si>
    <t>2023-06-22</t>
  </si>
  <si>
    <t>2023-06-23</t>
  </si>
  <si>
    <t>2023-06-26</t>
  </si>
  <si>
    <t>2023-06-27</t>
  </si>
  <si>
    <t>2023-06-28</t>
  </si>
  <si>
    <t>2023-06-29</t>
  </si>
  <si>
    <t>2023-06-30</t>
  </si>
  <si>
    <t>2023-07-03</t>
  </si>
  <si>
    <t>2023-07-04</t>
  </si>
  <si>
    <t>2023-07-05</t>
  </si>
  <si>
    <t>2023-07-06</t>
  </si>
  <si>
    <t>2023-07-07</t>
  </si>
  <si>
    <t>2023-07-10</t>
  </si>
  <si>
    <t>2023-07-11</t>
  </si>
  <si>
    <t>2023-07-12</t>
  </si>
  <si>
    <t>2023-07-13</t>
  </si>
  <si>
    <t>2023-07-14</t>
  </si>
  <si>
    <t>2023-07-17</t>
  </si>
  <si>
    <t>2023-07-18</t>
  </si>
  <si>
    <t>2023-07-19</t>
  </si>
  <si>
    <t>2023-07-20</t>
  </si>
  <si>
    <t>2023-07-21</t>
  </si>
  <si>
    <t>2023-07-24</t>
  </si>
  <si>
    <t>2023-07-25</t>
  </si>
  <si>
    <t>2023-07-26</t>
  </si>
  <si>
    <t>2023-07-27</t>
  </si>
  <si>
    <t>2023-07-28</t>
  </si>
  <si>
    <t>2023-07-31</t>
  </si>
  <si>
    <t>2023-08-01</t>
  </si>
  <si>
    <t>2023-08-02</t>
  </si>
  <si>
    <t>2023-08-03</t>
  </si>
  <si>
    <t>2023-08-04</t>
  </si>
  <si>
    <t>2023-08-07</t>
  </si>
  <si>
    <t>2023-08-08</t>
  </si>
  <si>
    <t>2023-08-09</t>
  </si>
  <si>
    <t>2023-08-10</t>
  </si>
  <si>
    <t>2023-08-11</t>
  </si>
  <si>
    <t>2023-08-14</t>
  </si>
  <si>
    <t>2023-08-15</t>
  </si>
  <si>
    <t>2023-08-16</t>
  </si>
  <si>
    <t>2023-08-17</t>
  </si>
  <si>
    <t>2023-08-18</t>
  </si>
  <si>
    <t>2023-08-21</t>
  </si>
  <si>
    <t>2023-08-22</t>
  </si>
  <si>
    <t>2023-08-23</t>
  </si>
  <si>
    <t>2023-08-24</t>
  </si>
  <si>
    <t>2023-08-25</t>
  </si>
  <si>
    <t>2023-08-28</t>
  </si>
  <si>
    <t>2023-08-29</t>
  </si>
  <si>
    <t>2023-08-30</t>
  </si>
  <si>
    <t>2023-08-31</t>
  </si>
  <si>
    <t>2023-09-01</t>
  </si>
  <si>
    <t>2023-09-04</t>
  </si>
  <si>
    <t>2023-09-05</t>
  </si>
  <si>
    <t>2023-09-06</t>
  </si>
  <si>
    <t>2023-09-07</t>
  </si>
  <si>
    <t>2023-09-08</t>
  </si>
  <si>
    <t>2023-09-11</t>
  </si>
  <si>
    <t>2023-09-12</t>
  </si>
  <si>
    <t>2023-09-13</t>
  </si>
  <si>
    <t>2023-09-14</t>
  </si>
  <si>
    <t>2023-09-15</t>
  </si>
  <si>
    <t>2023-09-18</t>
  </si>
  <si>
    <t>2023-09-19</t>
  </si>
  <si>
    <t>2023-09-20</t>
  </si>
  <si>
    <t>2023-09-21</t>
  </si>
  <si>
    <t>2023-09-22</t>
  </si>
  <si>
    <t>2023-09-25</t>
  </si>
  <si>
    <t>2023-09-26</t>
  </si>
  <si>
    <t>2023-09-27</t>
  </si>
  <si>
    <t>2023-09-28</t>
  </si>
  <si>
    <t>2023-09-29</t>
  </si>
  <si>
    <t>2023-10-02</t>
  </si>
  <si>
    <t>2023-10-03</t>
  </si>
  <si>
    <t>2023-10-04</t>
  </si>
  <si>
    <t>2023-10-05</t>
  </si>
  <si>
    <t>2023-10-06</t>
  </si>
  <si>
    <t>2023-10-09</t>
  </si>
  <si>
    <t>2023-10-10</t>
  </si>
  <si>
    <t>2023-10-11</t>
  </si>
  <si>
    <t>2023-10-12</t>
  </si>
  <si>
    <t>2023-10-13</t>
  </si>
  <si>
    <t>2023-10-16</t>
  </si>
  <si>
    <t>2023-10-17</t>
  </si>
  <si>
    <t>2023-10-18</t>
  </si>
  <si>
    <t>2023-10-19</t>
  </si>
  <si>
    <t>2023-10-20</t>
  </si>
  <si>
    <t>2023-10-23</t>
  </si>
  <si>
    <t>2023-10-24</t>
  </si>
  <si>
    <t>2023-10-25</t>
  </si>
  <si>
    <t>2023-10-26</t>
  </si>
  <si>
    <t>2023-10-27</t>
  </si>
  <si>
    <t>2023-10-30</t>
  </si>
  <si>
    <t>2023-10-31</t>
  </si>
  <si>
    <t>2023-11-01</t>
  </si>
  <si>
    <t>2023-11-02</t>
  </si>
  <si>
    <t>2023-11-03</t>
  </si>
  <si>
    <t>2023-11-06</t>
  </si>
  <si>
    <t>2023-11-07</t>
  </si>
  <si>
    <t>2023-11-08</t>
  </si>
  <si>
    <t>2023-11-09</t>
  </si>
  <si>
    <t>2023-11-10</t>
  </si>
  <si>
    <t>2023-11-13</t>
  </si>
  <si>
    <t>2023-11-14</t>
  </si>
  <si>
    <t>2023-11-15</t>
  </si>
  <si>
    <t>2023-11-16</t>
  </si>
  <si>
    <t>2023-11-17</t>
  </si>
  <si>
    <t>2023-11-20</t>
  </si>
  <si>
    <t>2023-11-21</t>
  </si>
  <si>
    <t>2023-11-22</t>
  </si>
  <si>
    <t>2023-11-23</t>
  </si>
  <si>
    <t>2023-11-24</t>
  </si>
  <si>
    <t>2023-11-27</t>
  </si>
  <si>
    <t>2023-11-28</t>
  </si>
  <si>
    <t>2023-11-29</t>
  </si>
  <si>
    <t>2023-11-30</t>
  </si>
  <si>
    <t>2023-12-01</t>
  </si>
  <si>
    <t>2023-12-04</t>
  </si>
  <si>
    <t>2023-12-05</t>
  </si>
  <si>
    <t>2023-12-06</t>
  </si>
  <si>
    <t>2023-12-07</t>
  </si>
  <si>
    <t>2023-12-08</t>
  </si>
  <si>
    <t>2023-12-11</t>
  </si>
  <si>
    <t>2023-12-12</t>
  </si>
  <si>
    <t>2023-12-13</t>
  </si>
  <si>
    <t>2023-12-14</t>
  </si>
  <si>
    <t>2023-12-15</t>
  </si>
  <si>
    <t>2023-12-18</t>
  </si>
  <si>
    <t>2023-12-19</t>
  </si>
  <si>
    <t>2023-12-20</t>
  </si>
  <si>
    <t>2023-12-21</t>
  </si>
  <si>
    <t>2023-12-22</t>
  </si>
  <si>
    <t>2023-12-26</t>
  </si>
  <si>
    <t>2023-12-27</t>
  </si>
  <si>
    <t>2023-12-28</t>
  </si>
  <si>
    <t>2023-12-29</t>
  </si>
  <si>
    <t>2024-01-02</t>
  </si>
  <si>
    <t>2024-01-03</t>
  </si>
  <si>
    <t>2024-01-04</t>
  </si>
  <si>
    <t>2024-01-05</t>
  </si>
  <si>
    <t>2024-01-08</t>
  </si>
  <si>
    <t>2024-01-09</t>
  </si>
  <si>
    <t>2024-01-10</t>
  </si>
  <si>
    <t>2024-01-11</t>
  </si>
  <si>
    <t>2024-01-12</t>
  </si>
  <si>
    <t>2024-01-15</t>
  </si>
  <si>
    <t>2024-01-16</t>
  </si>
  <si>
    <t>2024-01-17</t>
  </si>
  <si>
    <t>2024-01-18</t>
  </si>
  <si>
    <t>2024-01-19</t>
  </si>
  <si>
    <t>2024-01-22</t>
  </si>
  <si>
    <t>2024-01-23</t>
  </si>
  <si>
    <t>2024-01-24</t>
  </si>
  <si>
    <t>2024-01-25</t>
  </si>
  <si>
    <t>2024-01-26</t>
  </si>
  <si>
    <t>2024-01-29</t>
  </si>
  <si>
    <t>2024-01-30</t>
  </si>
  <si>
    <t>2024-01-31</t>
  </si>
  <si>
    <t>2024-02-01</t>
  </si>
  <si>
    <t>2024-02-02</t>
  </si>
  <si>
    <t>2024-02-05</t>
  </si>
  <si>
    <t>2024-02-06</t>
  </si>
  <si>
    <t>2024-02-07</t>
  </si>
  <si>
    <t>2024-02-08</t>
  </si>
  <si>
    <t>2024-02-09</t>
  </si>
  <si>
    <t>2024-02-12</t>
  </si>
  <si>
    <t>2024-02-13</t>
  </si>
  <si>
    <t>2024-02-14</t>
  </si>
  <si>
    <t>2024-02-15</t>
  </si>
  <si>
    <t>2024-02-16</t>
  </si>
  <si>
    <t>2024-02-19</t>
  </si>
  <si>
    <t>2024-02-20</t>
  </si>
  <si>
    <t>2024-02-21</t>
  </si>
  <si>
    <t>2024-02-22</t>
  </si>
  <si>
    <t>2024-02-23</t>
  </si>
  <si>
    <t>2024-02-26</t>
  </si>
  <si>
    <t>2024-02-27</t>
  </si>
  <si>
    <t>2024-02-28</t>
  </si>
  <si>
    <t>2024-02-29</t>
  </si>
  <si>
    <t>2024-03-01</t>
  </si>
  <si>
    <t>2024-03-04</t>
  </si>
  <si>
    <t>2024-03-05</t>
  </si>
  <si>
    <t>2024-03-06</t>
  </si>
  <si>
    <t>2024-03-07</t>
  </si>
  <si>
    <t>2024-03-08</t>
  </si>
  <si>
    <t>2024-03-11</t>
  </si>
  <si>
    <t>2024-03-12</t>
  </si>
  <si>
    <t>2024-03-13</t>
  </si>
  <si>
    <t>2024-03-14</t>
  </si>
  <si>
    <t>2024-03-15</t>
  </si>
  <si>
    <t>2024-03-18</t>
  </si>
  <si>
    <t>2024-03-19</t>
  </si>
  <si>
    <t>2024-03-20</t>
  </si>
  <si>
    <t>2024-03-21</t>
  </si>
  <si>
    <t>2024-03-22</t>
  </si>
  <si>
    <t>2024-03-25</t>
  </si>
  <si>
    <t>2024-03-26</t>
  </si>
  <si>
    <t>2024-03-27</t>
  </si>
  <si>
    <t>2024-03-28</t>
  </si>
  <si>
    <t>2024-04-01</t>
  </si>
  <si>
    <t>2024-04-02</t>
  </si>
  <si>
    <t>2024-04-03</t>
  </si>
  <si>
    <t>2024-04-04</t>
  </si>
  <si>
    <t>2024-04-05</t>
  </si>
  <si>
    <t>2024-04-08</t>
  </si>
  <si>
    <t>2024-04-09</t>
  </si>
  <si>
    <t>2024-04-10</t>
  </si>
  <si>
    <t>2024-04-11</t>
  </si>
  <si>
    <t>2024-04-12</t>
  </si>
  <si>
    <t>2024-04-15</t>
  </si>
  <si>
    <t>2024-04-16</t>
  </si>
  <si>
    <t>2024-04-17</t>
  </si>
  <si>
    <t>2024-04-18</t>
  </si>
  <si>
    <t>2024-04-19</t>
  </si>
  <si>
    <t>2024-04-22</t>
  </si>
  <si>
    <t>2024-04-23</t>
  </si>
  <si>
    <t>2024-04-24</t>
  </si>
  <si>
    <t>2024-04-25</t>
  </si>
  <si>
    <t>2024-04-26</t>
  </si>
  <si>
    <t>2024-04-29</t>
  </si>
  <si>
    <t>2024-04-30</t>
  </si>
  <si>
    <t>2024-05-01</t>
  </si>
  <si>
    <t>2024-05-02</t>
  </si>
  <si>
    <t>2024-05-03</t>
  </si>
  <si>
    <t>2024-05-06</t>
  </si>
  <si>
    <t>2024-05-07</t>
  </si>
  <si>
    <t>2024-05-08</t>
  </si>
  <si>
    <t>2024-05-09</t>
  </si>
  <si>
    <t>2024-05-10</t>
  </si>
  <si>
    <t>2024-05-13</t>
  </si>
  <si>
    <t>2024-05-14</t>
  </si>
  <si>
    <t>2024-05-15</t>
  </si>
  <si>
    <t>2024-05-16</t>
  </si>
  <si>
    <t>2024-05-17</t>
  </si>
  <si>
    <t>2024-05-20</t>
  </si>
  <si>
    <t>2024-05-21</t>
  </si>
  <si>
    <t>2024-05-22</t>
  </si>
  <si>
    <t>2024-05-23</t>
  </si>
  <si>
    <t>2024-05-24</t>
  </si>
  <si>
    <t>2024-05-27</t>
  </si>
  <si>
    <t>2024-05-28</t>
  </si>
  <si>
    <t>2024-05-29</t>
  </si>
  <si>
    <t>2024-05-30</t>
  </si>
  <si>
    <t>2024-05-31</t>
  </si>
  <si>
    <t>2024-06-03</t>
  </si>
  <si>
    <t>2024-06-04</t>
  </si>
  <si>
    <t>2024-06-05</t>
  </si>
  <si>
    <t>2024-06-06</t>
  </si>
  <si>
    <t>2024-06-07</t>
  </si>
  <si>
    <t>2024-06-10</t>
  </si>
  <si>
    <t>2024-06-11</t>
  </si>
  <si>
    <t>2024-06-12</t>
  </si>
  <si>
    <t>2024-06-13</t>
  </si>
  <si>
    <t>2024-06-14</t>
  </si>
  <si>
    <t>2024-06-17</t>
  </si>
  <si>
    <t>2024-06-18</t>
  </si>
  <si>
    <t>2024-06-19</t>
  </si>
  <si>
    <t>2024-06-20</t>
  </si>
  <si>
    <t>2024-06-21</t>
  </si>
  <si>
    <t>2024-06-24</t>
  </si>
  <si>
    <t>2024-06-25</t>
  </si>
  <si>
    <t>2024-06-26</t>
  </si>
  <si>
    <t>2024-06-27</t>
  </si>
  <si>
    <t>2024-06-28</t>
  </si>
  <si>
    <t>2024-07-01</t>
  </si>
  <si>
    <t>2024-07-02</t>
  </si>
  <si>
    <t>2024-07-03</t>
  </si>
  <si>
    <t>2024-07-04</t>
  </si>
  <si>
    <t>2024-07-05</t>
  </si>
  <si>
    <t>2024-07-08</t>
  </si>
  <si>
    <t>2024-07-09</t>
  </si>
  <si>
    <t>2024-07-10</t>
  </si>
  <si>
    <t>2024-07-11</t>
  </si>
  <si>
    <t>2024-07-12</t>
  </si>
  <si>
    <t>2024-07-15</t>
  </si>
  <si>
    <t>2024-07-16</t>
  </si>
  <si>
    <t>2024-07-17</t>
  </si>
  <si>
    <t>2024-07-18</t>
  </si>
  <si>
    <t>2024-07-19</t>
  </si>
  <si>
    <t>2024-07-22</t>
  </si>
  <si>
    <t>2024-07-23</t>
  </si>
  <si>
    <t>2024-07-24</t>
  </si>
  <si>
    <t>2024-07-25</t>
  </si>
  <si>
    <t>2024-07-26</t>
  </si>
  <si>
    <t>2024-07-29</t>
  </si>
  <si>
    <t>2024-07-30</t>
  </si>
  <si>
    <t>2024-07-31</t>
  </si>
  <si>
    <t>2024-08-01</t>
  </si>
  <si>
    <t>2024-08-02</t>
  </si>
  <si>
    <t>2024-08-05</t>
  </si>
  <si>
    <t>2024-08-06</t>
  </si>
  <si>
    <t>2024-08-07</t>
  </si>
  <si>
    <t>2024-08-08</t>
  </si>
  <si>
    <t>2024-08-09</t>
  </si>
  <si>
    <t>2024-08-12</t>
  </si>
  <si>
    <t>2024-08-13</t>
  </si>
  <si>
    <t>2024-08-14</t>
  </si>
  <si>
    <t>2024-08-15</t>
  </si>
  <si>
    <t>2024-08-16</t>
  </si>
  <si>
    <t>2024-08-19</t>
  </si>
  <si>
    <t>2024-08-20</t>
  </si>
  <si>
    <t>2024-08-21</t>
  </si>
  <si>
    <t>2024-08-22</t>
  </si>
  <si>
    <t>2024-08-23</t>
  </si>
  <si>
    <t>2024-08-26</t>
  </si>
  <si>
    <t>2024-08-27</t>
  </si>
  <si>
    <t>2024-08-28</t>
  </si>
  <si>
    <t>2024-08-29</t>
  </si>
  <si>
    <t>2024-08-30</t>
  </si>
  <si>
    <t>2024-09-02</t>
  </si>
  <si>
    <t>2024-09-03</t>
  </si>
  <si>
    <t>2024-09-04</t>
  </si>
  <si>
    <t>2024-09-05</t>
  </si>
  <si>
    <t>2024-09-06</t>
  </si>
  <si>
    <t>2024-09-09</t>
  </si>
  <si>
    <t>2024-09-10</t>
  </si>
  <si>
    <t>2024-09-11</t>
  </si>
  <si>
    <t>2024-09-12</t>
  </si>
  <si>
    <t>2024-09-13</t>
  </si>
  <si>
    <t>2024-09-16</t>
  </si>
  <si>
    <t>2024-09-17</t>
  </si>
  <si>
    <t>2024-09-18</t>
  </si>
  <si>
    <t>2024-09-19</t>
  </si>
  <si>
    <t>2024-09-20</t>
  </si>
  <si>
    <t>2024-09-23</t>
  </si>
  <si>
    <t>2024-09-24</t>
  </si>
  <si>
    <t>2024-09-25</t>
  </si>
  <si>
    <t>2024-09-26</t>
  </si>
  <si>
    <t>2024-09-27</t>
  </si>
  <si>
    <t>2024-09-30</t>
  </si>
  <si>
    <t>2024-10-01</t>
  </si>
  <si>
    <t>2024-10-02</t>
  </si>
  <si>
    <t>2024-10-03</t>
  </si>
  <si>
    <t>2024-10-04</t>
  </si>
  <si>
    <t>2024-10-07</t>
  </si>
  <si>
    <t>2024-10-08</t>
  </si>
  <si>
    <t>2024-10-09</t>
  </si>
  <si>
    <t>2024-10-10</t>
  </si>
  <si>
    <t>2024-10-11</t>
  </si>
  <si>
    <t>2024-10-14</t>
  </si>
  <si>
    <t>2024-10-15</t>
  </si>
  <si>
    <t>2024-10-16</t>
  </si>
  <si>
    <t>2024-10-17</t>
  </si>
  <si>
    <t>2024-10-18</t>
  </si>
  <si>
    <t>2024-10-21</t>
  </si>
  <si>
    <t>2024-10-22</t>
  </si>
  <si>
    <t>2024-10-23</t>
  </si>
  <si>
    <t>2024-10-24</t>
  </si>
  <si>
    <t>2024-10-25</t>
  </si>
  <si>
    <t>2024-10-28</t>
  </si>
  <si>
    <t>2024-10-29</t>
  </si>
  <si>
    <t>2024-10-30</t>
  </si>
  <si>
    <t>2024-10-31</t>
  </si>
  <si>
    <t>2024-11-01</t>
  </si>
  <si>
    <t>2024-11-04</t>
  </si>
  <si>
    <t>2024-11-05</t>
  </si>
  <si>
    <t>2024-11-06</t>
  </si>
  <si>
    <t>2024-11-07</t>
  </si>
  <si>
    <t>2024-11-08</t>
  </si>
  <si>
    <t>2024-11-11</t>
  </si>
  <si>
    <t>2024-11-12</t>
  </si>
  <si>
    <t>2024-11-13</t>
  </si>
  <si>
    <t>2024-11-14</t>
  </si>
  <si>
    <t>2024-11-15</t>
  </si>
  <si>
    <t>2024-11-18</t>
  </si>
  <si>
    <t>2024-11-19</t>
  </si>
  <si>
    <t>2024-11-20</t>
  </si>
  <si>
    <t>2024-11-21</t>
  </si>
  <si>
    <t>2024-11-22</t>
  </si>
  <si>
    <t>2024-11-25</t>
  </si>
  <si>
    <t>2024-11-26</t>
  </si>
  <si>
    <t>2024-11-27</t>
  </si>
  <si>
    <t>2024-11-28</t>
  </si>
  <si>
    <t>2024-11-29</t>
  </si>
  <si>
    <t>2024-12-02</t>
  </si>
  <si>
    <t>2024-12-03</t>
  </si>
  <si>
    <t>2024-12-04</t>
  </si>
  <si>
    <t>2024-12-05</t>
  </si>
  <si>
    <t>2024-12-06</t>
  </si>
  <si>
    <t>2024-12-09</t>
  </si>
  <si>
    <t>2024-12-10</t>
  </si>
  <si>
    <t>2024-12-11</t>
  </si>
  <si>
    <t>2024-12-12</t>
  </si>
  <si>
    <t>2024-12-13</t>
  </si>
  <si>
    <t>2024-12-16</t>
  </si>
  <si>
    <t>2024-12-17</t>
  </si>
  <si>
    <t>2024-12-18</t>
  </si>
  <si>
    <t>2024-12-19</t>
  </si>
  <si>
    <t>2024-12-20</t>
  </si>
  <si>
    <t>2024-12-23</t>
  </si>
  <si>
    <t>2024-12-24</t>
  </si>
  <si>
    <t>2024-12-26</t>
  </si>
  <si>
    <t>2024-12-27</t>
  </si>
  <si>
    <t>2024-12-30</t>
  </si>
  <si>
    <t>2024-12-31</t>
  </si>
  <si>
    <t>2025-01-02</t>
  </si>
  <si>
    <t>2025-01-03</t>
  </si>
  <si>
    <t>2025-01-06</t>
  </si>
  <si>
    <t>2025-01-07</t>
  </si>
  <si>
    <t>2025-01-08</t>
  </si>
  <si>
    <t>2025-01-09</t>
  </si>
  <si>
    <t>2025-01-10</t>
  </si>
  <si>
    <t>2025-01-13</t>
  </si>
  <si>
    <t>2025-01-14</t>
  </si>
  <si>
    <t>2025-01-15</t>
  </si>
  <si>
    <t>2025-01-16</t>
  </si>
  <si>
    <t>2025-01-17</t>
  </si>
  <si>
    <t>2025-01-20</t>
  </si>
  <si>
    <t>2025-01-21</t>
  </si>
  <si>
    <t>2025-01-22</t>
  </si>
  <si>
    <t>2025-01-23</t>
  </si>
  <si>
    <t>2025-01-24</t>
  </si>
  <si>
    <t>2025-01-27</t>
  </si>
  <si>
    <t>2025-01-28</t>
  </si>
  <si>
    <t>2025-01-29</t>
  </si>
  <si>
    <t>2025-01-30</t>
  </si>
  <si>
    <t>2025-01-31</t>
  </si>
  <si>
    <t>2025-02-03</t>
  </si>
  <si>
    <t>2025-02-04</t>
  </si>
  <si>
    <t>2025-02-05</t>
  </si>
  <si>
    <t>2025-02-06</t>
  </si>
  <si>
    <t>2025-02-07</t>
  </si>
  <si>
    <t>2025-02-10</t>
  </si>
  <si>
    <t>2025-02-11</t>
  </si>
  <si>
    <t>2025-02-12</t>
  </si>
  <si>
    <t>2025-02-13</t>
  </si>
  <si>
    <t>2025-02-14</t>
  </si>
  <si>
    <t>2025-02-17</t>
  </si>
  <si>
    <t>2025-02-18</t>
  </si>
  <si>
    <t>2025-02-19</t>
  </si>
  <si>
    <t>2025-02-20</t>
  </si>
  <si>
    <t>2025-02-21</t>
  </si>
  <si>
    <t>2025-02-24</t>
  </si>
  <si>
    <t>2025-02-25</t>
  </si>
  <si>
    <t>2025-02-26</t>
  </si>
  <si>
    <t>2025-02-27</t>
  </si>
  <si>
    <t>2025-02-28</t>
  </si>
  <si>
    <t>2025-03-03</t>
  </si>
  <si>
    <t>2025-03-04</t>
  </si>
  <si>
    <t>2025-03-05</t>
  </si>
  <si>
    <t>2025-03-06</t>
  </si>
  <si>
    <t>2025-03-07</t>
  </si>
  <si>
    <t>2025-03-10</t>
  </si>
  <si>
    <t>2025-03-11</t>
  </si>
  <si>
    <t>2025-03-12</t>
  </si>
  <si>
    <t>2025-03-13</t>
  </si>
  <si>
    <t>2025-03-14</t>
  </si>
  <si>
    <t>2025-03-17</t>
  </si>
  <si>
    <t>2025-03-18</t>
  </si>
  <si>
    <t>2025-03-19</t>
  </si>
  <si>
    <t>2025-03-20</t>
  </si>
  <si>
    <t>2025-03-21</t>
  </si>
  <si>
    <t>2025-03-24</t>
  </si>
  <si>
    <t>2025-03-25</t>
  </si>
  <si>
    <t>2025-03-26</t>
  </si>
  <si>
    <t>2025-03-27</t>
  </si>
  <si>
    <t>2025-03-28</t>
  </si>
  <si>
    <t>2025-03-31</t>
  </si>
  <si>
    <t>2025-04-01</t>
  </si>
  <si>
    <t>2025-04-02</t>
  </si>
  <si>
    <t>2025-04-03</t>
  </si>
  <si>
    <t>2025-04-04</t>
  </si>
  <si>
    <t>2025-04-07</t>
  </si>
  <si>
    <t>2025-04-08</t>
  </si>
  <si>
    <t>2025-04-09</t>
  </si>
  <si>
    <t>2025-04-10</t>
  </si>
  <si>
    <t>2025-04-11</t>
  </si>
  <si>
    <t>2025-04-14</t>
  </si>
  <si>
    <t>2025-04-15</t>
  </si>
  <si>
    <t>2025-04-16</t>
  </si>
  <si>
    <t>2025-04-17</t>
  </si>
  <si>
    <t>2025-04-21</t>
  </si>
  <si>
    <t>2025-04-22</t>
  </si>
  <si>
    <t>2025-04-23</t>
  </si>
  <si>
    <t>2025-04-24</t>
  </si>
  <si>
    <t>2025-04-25</t>
  </si>
  <si>
    <t>2025-04-28</t>
  </si>
  <si>
    <t>2025-04-29</t>
  </si>
  <si>
    <t>2025-04-30</t>
  </si>
  <si>
    <t>2025-05-01</t>
  </si>
  <si>
    <t>2025-05-02</t>
  </si>
  <si>
    <t>2025-05-05</t>
  </si>
  <si>
    <t>2025-05-06</t>
  </si>
  <si>
    <t>2025-05-07</t>
  </si>
  <si>
    <t>2025-05-08</t>
  </si>
  <si>
    <t>2025-05-09</t>
  </si>
  <si>
    <t>2025-05-12</t>
  </si>
  <si>
    <t>2025-05-13</t>
  </si>
  <si>
    <t>2025-05-14</t>
  </si>
  <si>
    <t>2025-05-15</t>
  </si>
  <si>
    <t>2025-05-16</t>
  </si>
  <si>
    <t>2025-05-19</t>
  </si>
  <si>
    <t>2025-05-20</t>
  </si>
  <si>
    <t>2025-05-21</t>
  </si>
  <si>
    <t>2025-05-22</t>
  </si>
  <si>
    <t>2025-05-23</t>
  </si>
  <si>
    <t>2025-05-26</t>
  </si>
  <si>
    <t>2025-05-27</t>
  </si>
  <si>
    <t>2025-05-28</t>
  </si>
  <si>
    <t>2025-05-29</t>
  </si>
  <si>
    <t>2025-05-30</t>
  </si>
  <si>
    <t>2025-06-02</t>
  </si>
  <si>
    <t>2025-06-03</t>
  </si>
  <si>
    <t>2025-06-04</t>
  </si>
  <si>
    <t>2025-06-05</t>
  </si>
  <si>
    <t>2025-06-06</t>
  </si>
  <si>
    <t>2025-06-09</t>
  </si>
  <si>
    <t>2025-06-10</t>
  </si>
  <si>
    <t>2025-06-11</t>
  </si>
  <si>
    <t>2025-06-12</t>
  </si>
  <si>
    <t>2025-06-13</t>
  </si>
  <si>
    <t>2025-06-16</t>
  </si>
  <si>
    <t>2025-06-17</t>
  </si>
  <si>
    <t>2025-06-18</t>
  </si>
  <si>
    <t>2025-06-19</t>
  </si>
  <si>
    <t>2025-06-20</t>
  </si>
  <si>
    <t>2025-06-23</t>
  </si>
  <si>
    <t>2025-06-24</t>
  </si>
  <si>
    <t>2025-06-25</t>
  </si>
  <si>
    <t>2025-06-26</t>
  </si>
  <si>
    <t>2025-06-27</t>
  </si>
  <si>
    <t>2025-06-30</t>
  </si>
  <si>
    <t>2025-07-01</t>
  </si>
  <si>
    <t>2025-07-02</t>
  </si>
  <si>
    <t>2025-07-03</t>
  </si>
  <si>
    <t>2025-07-04</t>
  </si>
  <si>
    <t>2025-07-07</t>
  </si>
  <si>
    <t>2025-07-08</t>
  </si>
  <si>
    <t>2025-07-09</t>
  </si>
  <si>
    <t>2025-07-10</t>
  </si>
  <si>
    <t>2025-07-11</t>
  </si>
  <si>
    <t>2025-07-14</t>
  </si>
  <si>
    <t>2025-07-15</t>
  </si>
  <si>
    <t>2025-07-16</t>
  </si>
  <si>
    <t>2025-07-17</t>
  </si>
  <si>
    <t>2025-07-18</t>
  </si>
  <si>
    <t>2025-07-21</t>
  </si>
  <si>
    <t>2025-07-22</t>
  </si>
  <si>
    <t>2025-07-23</t>
  </si>
  <si>
    <t>2025-07-24</t>
  </si>
  <si>
    <t>2025-07-25</t>
  </si>
  <si>
    <t>2025-07-28</t>
  </si>
  <si>
    <t>2025-07-29</t>
  </si>
  <si>
    <t>2025-07-30</t>
  </si>
  <si>
    <t>2025-07-31</t>
  </si>
  <si>
    <t>2025-08-01</t>
  </si>
  <si>
    <t>2025-08-04</t>
  </si>
  <si>
    <t>2025-08-05</t>
  </si>
  <si>
    <t>2025-08-06</t>
  </si>
  <si>
    <t>2025-08-07</t>
  </si>
  <si>
    <t>2025-08-08</t>
  </si>
  <si>
    <t>2025-08-11</t>
  </si>
  <si>
    <t>2025-08-12</t>
  </si>
  <si>
    <t>2025-08-13</t>
  </si>
  <si>
    <t>2025-08-14</t>
  </si>
  <si>
    <t>2025-08-15</t>
  </si>
  <si>
    <t>2025-08-18</t>
  </si>
  <si>
    <t>2025-08-19</t>
  </si>
  <si>
    <t>2025-08-20</t>
  </si>
  <si>
    <t>2025-08-21</t>
  </si>
  <si>
    <t>2025-08-22</t>
  </si>
  <si>
    <t>2025-08-25</t>
  </si>
  <si>
    <t>2025-08-26</t>
  </si>
  <si>
    <t>2025-08-27</t>
  </si>
  <si>
    <t>2025-08-28</t>
  </si>
  <si>
    <t>2025-08-29</t>
  </si>
  <si>
    <t>2025-09-01</t>
  </si>
  <si>
    <t>2025-09-02</t>
  </si>
  <si>
    <t>2025-09-03</t>
  </si>
  <si>
    <t>2025-09-04</t>
  </si>
  <si>
    <t>2025-09-05</t>
  </si>
  <si>
    <t>2025-09-08</t>
  </si>
  <si>
    <t>2025-09-09</t>
  </si>
  <si>
    <t>2025-09-10</t>
  </si>
  <si>
    <t>2025-09-11</t>
  </si>
  <si>
    <t>2025-09-12</t>
  </si>
  <si>
    <t>2025-09-15</t>
  </si>
  <si>
    <t>2025-09-16</t>
  </si>
  <si>
    <t>2025-09-17</t>
  </si>
  <si>
    <t>2025-09-18</t>
  </si>
  <si>
    <t>2025-09-19</t>
  </si>
  <si>
    <t>2025-09-22</t>
  </si>
  <si>
    <t>2025-09-23</t>
  </si>
  <si>
    <t>2025-09-24</t>
  </si>
  <si>
    <t>2025-09-25</t>
  </si>
  <si>
    <t>2025-09-26</t>
  </si>
  <si>
    <t>2025-09-29</t>
  </si>
  <si>
    <t>2025-09-30</t>
  </si>
  <si>
    <t>2025-10-01</t>
  </si>
  <si>
    <t>2025-10-02</t>
  </si>
  <si>
    <t>2025-10-03</t>
  </si>
  <si>
    <t>2025-10-06</t>
  </si>
  <si>
    <t>2025-10-07</t>
  </si>
  <si>
    <t>2025-10-08</t>
  </si>
  <si>
    <t>2025-10-09</t>
  </si>
  <si>
    <t>2025-10-10</t>
  </si>
  <si>
    <t>2025-10-13</t>
  </si>
  <si>
    <t>2025-10-14</t>
  </si>
  <si>
    <t>2025-10-15</t>
  </si>
  <si>
    <t>2025-10-16</t>
  </si>
  <si>
    <t>2025-10-17</t>
  </si>
  <si>
    <t>2025-10-20</t>
  </si>
  <si>
    <t>2025-10-21</t>
  </si>
  <si>
    <t>2025-10-22</t>
  </si>
  <si>
    <t>2025-10-23</t>
  </si>
  <si>
    <t>2025-10-24</t>
  </si>
  <si>
    <t>2025-10-27</t>
  </si>
  <si>
    <t>2025-10-28</t>
  </si>
  <si>
    <t>2025-10-29</t>
  </si>
  <si>
    <t>2025-10-30</t>
  </si>
  <si>
    <t>2025-10-31</t>
  </si>
  <si>
    <t>2025-11-03</t>
  </si>
  <si>
    <t>2025-11-04</t>
  </si>
  <si>
    <t>2025-11-05</t>
  </si>
  <si>
    <t>2025-11-06</t>
  </si>
  <si>
    <t>2025-11-07</t>
  </si>
  <si>
    <t>2025-11-10</t>
  </si>
  <si>
    <t>2025-11-11</t>
  </si>
  <si>
    <t>2025-11-12</t>
  </si>
  <si>
    <t>2025-11-13</t>
  </si>
  <si>
    <t>2025-11-14</t>
  </si>
  <si>
    <t>2025-11-17</t>
  </si>
  <si>
    <t>2025-11-18</t>
  </si>
  <si>
    <t>2025-11-19</t>
  </si>
  <si>
    <t>2025-11-20</t>
  </si>
  <si>
    <t>2025-11-21</t>
  </si>
  <si>
    <t>2025-11-24</t>
  </si>
  <si>
    <t>2025-11-25</t>
  </si>
  <si>
    <t>2025-11-26</t>
  </si>
  <si>
    <t>2025-11-27</t>
  </si>
  <si>
    <t>2025-11-28</t>
  </si>
  <si>
    <t>2025-12-01</t>
  </si>
  <si>
    <t>2025-12-02</t>
  </si>
  <si>
    <t>2025-12-03</t>
  </si>
  <si>
    <t>2025-12-04</t>
  </si>
  <si>
    <t>2025-12-05</t>
  </si>
  <si>
    <t>2025-12-08</t>
  </si>
  <si>
    <t>2025-12-09</t>
  </si>
  <si>
    <t>2025-12-10</t>
  </si>
  <si>
    <t>2025-12-11</t>
  </si>
  <si>
    <t>2025-12-12</t>
  </si>
  <si>
    <t>2025-12-15</t>
  </si>
  <si>
    <t>2025-12-16</t>
  </si>
  <si>
    <t>2025-12-17</t>
  </si>
  <si>
    <t>2025-12-18</t>
  </si>
  <si>
    <t>2025-12-19</t>
  </si>
  <si>
    <t>2025-12-22</t>
  </si>
  <si>
    <t>2025-12-23</t>
  </si>
  <si>
    <t>2025-12-24</t>
  </si>
  <si>
    <t>2025-12-26</t>
  </si>
  <si>
    <t>2025-12-29</t>
  </si>
  <si>
    <t>2025-12-30</t>
  </si>
  <si>
    <t>2025-12-31</t>
  </si>
  <si>
    <t>2026-01-02</t>
  </si>
  <si>
    <t>2026-01-05</t>
  </si>
  <si>
    <t>2026-01-06</t>
  </si>
  <si>
    <t>2026-01-07</t>
  </si>
  <si>
    <t>2026-01-08</t>
  </si>
  <si>
    <t>2026-01-09</t>
  </si>
  <si>
    <t>2026-01-12</t>
  </si>
  <si>
    <t>2026-01-13</t>
  </si>
  <si>
    <t>2026-01-14</t>
  </si>
  <si>
    <t>2026-01-15</t>
  </si>
  <si>
    <t>2026-01-16</t>
  </si>
  <si>
    <t>2026-01-19</t>
  </si>
  <si>
    <t>2026-01-20</t>
  </si>
  <si>
    <t>2026-01-21</t>
  </si>
  <si>
    <t>2026-01-22</t>
  </si>
  <si>
    <t>2026-01-23</t>
  </si>
  <si>
    <t>2026-01-26</t>
  </si>
  <si>
    <t>2026-01-27</t>
  </si>
  <si>
    <t>2026-01-28</t>
  </si>
  <si>
    <t>2026-01-29</t>
  </si>
  <si>
    <t>2026-01-30</t>
  </si>
  <si>
    <t>2026-02-02</t>
  </si>
  <si>
    <t>2026-02-03</t>
  </si>
  <si>
    <t>2026-02-04</t>
  </si>
  <si>
    <t>2026-02-05</t>
  </si>
  <si>
    <t>2026-02-06</t>
  </si>
  <si>
    <t>2026-02-09</t>
  </si>
  <si>
    <t>2026-02-10</t>
  </si>
  <si>
    <t>2026-02-11</t>
  </si>
  <si>
    <t>2026-02-12</t>
  </si>
  <si>
    <t>2026-02-13</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</si>
  <si>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</si>
  <si>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</si>
  <si>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</si>
  <si>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</si>
  <si>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</si>
  <si>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</si>
  <si>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</si>
  <si>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</si>
  <si>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</si>
  <si>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</si>
  <si>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</si>
  <si>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</si>
  <si>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</si>
  <si>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</si>
  <si>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</si>
  <si>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</si>
  <si>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</si>
  <si>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</si>
  <si>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</si>
  <si>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</si>
  <si>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</si>
  <si>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</si>
  <si>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</si>
  <si>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</si>
  <si>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</si>
  <si>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</si>
  <si>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</si>
  <si>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</si>
  <si>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</si>
  <si>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</si>
  <si>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</si>
  <si>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</si>
  <si>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</si>
  <si>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2026-04-06</t>
  </si>
  <si>
    <t>2026-04-07</t>
  </si>
  <si>
    <t>2026-04-08</t>
  </si>
  <si>
    <t>2026-04-09</t>
  </si>
  <si>
    <t>2026-04-10</t>
  </si>
  <si>
    <t>2026-04-13</t>
  </si>
  <si>
    <t>2026-04-14</t>
  </si>
  <si>
    <t>2026-04-15</t>
  </si>
  <si>
    <t>2026-04-16</t>
  </si>
  <si>
    <t>2026-04-17</t>
  </si>
  <si>
    <t>2026-04-20</t>
  </si>
  <si>
    <t>2026-04-21</t>
  </si>
  <si>
    <t>2026-04-22</t>
  </si>
  <si>
    <t>2026-04-23</t>
  </si>
  <si>
    <t>2026-04-24</t>
  </si>
  <si>
    <t>2026-04-27</t>
  </si>
  <si>
    <t>2026-04-28</t>
  </si>
  <si>
    <t>2026-04-29</t>
  </si>
  <si>
    <t>2026-04-30</t>
  </si>
  <si>
    <t>2026-05-01</t>
  </si>
  <si>
    <t>2026-05-04</t>
  </si>
  <si>
    <t>2026-05-05</t>
  </si>
  <si>
    <t>2026-05-06</t>
  </si>
  <si>
    <t>2026-05-07</t>
  </si>
  <si>
    <t>2026-05-08</t>
  </si>
  <si>
    <t>2026-05-11</t>
  </si>
  <si>
    <t>2026-05-12</t>
  </si>
  <si>
    <t>2026-05-13</t>
  </si>
  <si>
    <t>2026-05-14</t>
  </si>
  <si>
    <t>2026-05-15</t>
  </si>
  <si>
    <t>2026-05-18</t>
  </si>
  <si>
    <t>2026-05-19</t>
  </si>
  <si>
    <t>2026-05-20</t>
  </si>
  <si>
    <t>2026-05-21</t>
  </si>
  <si>
    <t>2026-05-22</t>
  </si>
  <si>
    <t>2026-05-25</t>
  </si>
  <si>
    <t>2026-05-26</t>
  </si>
  <si>
    <t>2026-05-27</t>
  </si>
  <si>
    <t>2026-05-28</t>
  </si>
  <si>
    <t>2026-05-29</t>
  </si>
  <si>
    <t>2026-06-01</t>
  </si>
  <si>
    <t>2026-06-02</t>
  </si>
  <si>
    <t>2026-06-03</t>
  </si>
  <si>
    <t>2026-06-04</t>
  </si>
  <si>
    <t>2026-06-05</t>
  </si>
  <si>
    <t>2026-06-08</t>
  </si>
  <si>
    <t>2026-06-09</t>
  </si>
  <si>
    <t>2026-06-10</t>
  </si>
  <si>
    <t>2026-06-11</t>
  </si>
  <si>
    <t>2026-06-12</t>
  </si>
  <si>
    <t>2026-06-15</t>
  </si>
  <si>
    <t>2026-06-16</t>
  </si>
  <si>
    <t>2026-06-17</t>
  </si>
  <si>
    <t>2026-06-18</t>
  </si>
  <si>
    <t>2026-06-19</t>
  </si>
  <si>
    <t>2026-06-22</t>
  </si>
  <si>
    <t>2026-06-23</t>
  </si>
  <si>
    <t>2026-06-24</t>
  </si>
  <si>
    <t>2026-06-25</t>
  </si>
  <si>
    <t>2026-06-26</t>
  </si>
  <si>
    <t>2026-06-29</t>
  </si>
  <si>
    <t>2026-06-30</t>
  </si>
  <si>
    <t>2026-07-01</t>
  </si>
  <si>
    <t>2026-07-02</t>
  </si>
  <si>
    <t>2026-07-03</t>
  </si>
  <si>
    <t>2026-07-06</t>
  </si>
  <si>
    <t>2026-07-07</t>
  </si>
  <si>
    <t>2026-07-08</t>
  </si>
  <si>
    <t>2026-07-09</t>
  </si>
  <si>
    <t>2026-07-10</t>
  </si>
  <si>
    <t>2026-07-13</t>
  </si>
  <si>
    <t>2026-07-14</t>
  </si>
  <si>
    <t>2026-07-15</t>
  </si>
  <si>
    <t>2026-07-16</t>
  </si>
  <si>
    <t>2026-07-17</t>
  </si>
  <si>
    <t>2026-07-20</t>
  </si>
  <si>
    <t>2026-07-21</t>
  </si>
  <si>
    <t>2026-07-22</t>
  </si>
  <si>
    <t>2026-07-23</t>
  </si>
  <si>
    <t>2026-07-24</t>
  </si>
  <si>
    <t>2026-07-27</t>
  </si>
  <si>
    <t>ENTORNO MACROECONÓMICO - Argentina &amp; Global | 2020-2030</t>
  </si>
  <si>
    <t>Indicador</t>
  </si>
  <si>
    <t>2020</t>
  </si>
  <si>
    <t>2021</t>
  </si>
  <si>
    <t>2022</t>
  </si>
  <si>
    <t>2023</t>
  </si>
  <si>
    <t>2024</t>
  </si>
  <si>
    <t>2025</t>
  </si>
  <si>
    <t>2026</t>
  </si>
  <si>
    <t>2027</t>
  </si>
  <si>
    <t>2028</t>
  </si>
  <si>
    <t>2029</t>
  </si>
  <si>
    <t>2030</t>
  </si>
  <si>
    <t>PBI Real Argentina (%YoY)</t>
  </si>
  <si>
    <t>Inflación Prom. (%)</t>
  </si>
  <si>
    <t>EMBI+ Argentina (pb)</t>
  </si>
  <si>
    <t>CCL cierre (ARS/USD)</t>
  </si>
  <si>
    <t>LME Aluminium (USD/Tn)</t>
  </si>
  <si>
    <t>Precio ALUA.BA (ARS)</t>
  </si>
  <si>
    <t>N/A - resultado del modelo (Target Price), no un supuesto macro de entrada</t>
  </si>
  <si>
    <t>N/A</t>
  </si>
  <si>
    <t>Fed Funds Rate (%)</t>
  </si>
  <si>
    <t>DXY Index</t>
  </si>
  <si>
    <t>Fuentes: FMI WEO Apr-2026, BCRA, INDEC, JPMorgan EMBI+, LME Reuters, BYMA/Rava, FRED | Proyecciones: Consenso Bloomberg + ajuste propio</t>
  </si>
  <si>
    <t>ESTADOS FINANCIEROS - USD MM (NIC 29 conversión via CCL cierre junio) | FY2020-FY2030</t>
  </si>
  <si>
    <t>Línea</t>
  </si>
  <si>
    <t>ESTADO DE RESULTADOS (USD MM)</t>
  </si>
  <si>
    <t>Revenue (Ventas Netas)</t>
  </si>
  <si>
    <t>Costo de Ventas</t>
  </si>
  <si>
    <t>No proyectado: el DCF estima Revenue, EBITDA, EBIT, NOPAT y FCFF, no un Estado de Resultados ni Balance completos hacia adelante.</t>
  </si>
  <si>
    <t>N/D*</t>
  </si>
  <si>
    <t>Resultado Bruto</t>
  </si>
  <si>
    <t>EBITDA</t>
  </si>
  <si>
    <t>EBIT (Resultado Operativo)</t>
  </si>
  <si>
    <t>Resultado Neto</t>
  </si>
  <si>
    <t>EBITDA margin (%)</t>
  </si>
  <si>
    <t>EBIT margin (%)</t>
  </si>
  <si>
    <t>BALANCE GENERAL (USD MM)</t>
  </si>
  <si>
    <t>Total Activo</t>
  </si>
  <si>
    <t>PPE / Activos Fijos</t>
  </si>
  <si>
    <t>Efectivo &amp; Equiv.</t>
  </si>
  <si>
    <t>Inventarios (ARS÷CCL)</t>
  </si>
  <si>
    <t>Total Pasivo</t>
  </si>
  <si>
    <t>Total Patrimonio Neto</t>
  </si>
  <si>
    <t>Deuda Financiera Total</t>
  </si>
  <si>
    <t>Deuda Neta</t>
  </si>
  <si>
    <t>FLUJO DE CAJA (USD MM)</t>
  </si>
  <si>
    <t>FCO (Flujo Operativo)</t>
  </si>
  <si>
    <t>CAPEX</t>
  </si>
  <si>
    <t>D&amp;A</t>
  </si>
  <si>
    <t>NOPAT = EBIT×(1-t)</t>
  </si>
  <si>
    <t>ΔNWC</t>
  </si>
  <si>
    <t>FCFF (Dumrauf)</t>
  </si>
  <si>
    <t>CAPEX/Revenue (%)</t>
  </si>
  <si>
    <t>NIC 29 / RT 6: EECC en pesos constantes de cierre de cada ejercicio (junio). Conversión a USD via CCL cierre de junio. ΔNWC FY2025 normalizado 3.0% revenue (artifact inflacionario eliminado).</t>
  </si>
  <si>
    <t>Intereses Pagados (USD MM, memo)</t>
  </si>
  <si>
    <t>Intereses pagados solo desagregados en los EECC de FY2024 y FY2025; los ejercicios anteriores no reportan ese detalle.</t>
  </si>
  <si>
    <t>RATIOS FINANCIEROS - Dumrauf Metodología | FY2020-FY2030</t>
  </si>
  <si>
    <t>Ratio</t>
  </si>
  <si>
    <t>I. LIQUIDEZ</t>
  </si>
  <si>
    <t>Liquidez Corriente (AC/PC)</t>
  </si>
  <si>
    <t>Capital de Trabajo (USD MM)</t>
  </si>
  <si>
    <t>II. ENDEUDAMIENTO Y APALANCAMIENTO</t>
  </si>
  <si>
    <t>D/E (Deuda Fin / Patrimonio)</t>
  </si>
  <si>
    <t>D/Activo Total</t>
  </si>
  <si>
    <t>Deuda Neta / EBITDA (x)</t>
  </si>
  <si>
    <t>Interest Coverage (EBIT/Int.)</t>
  </si>
  <si>
    <t>D/V objetivo (estructura capital)</t>
  </si>
  <si>
    <t>III. RENTABILIDAD</t>
  </si>
  <si>
    <t>ROE (Res.Neto / PN)</t>
  </si>
  <si>
    <t>ROA (Res.Neto / Activos)</t>
  </si>
  <si>
    <t>ROIC (NOPAT / Cap.Invertido)</t>
  </si>
  <si>
    <t>Margen EBITDA</t>
  </si>
  <si>
    <t>Margen EBIT</t>
  </si>
  <si>
    <t>Margen Neto</t>
  </si>
  <si>
    <t>IV. CREACIÓN DE VALOR (Dumrauf Cap.15)</t>
  </si>
  <si>
    <t>ROIC histórico</t>
  </si>
  <si>
    <t>Spread ROIC-WACC (creación valor)</t>
  </si>
  <si>
    <t>V. CAPEX, D&amp;A y FCFF</t>
  </si>
  <si>
    <t>CAPEX/Revenue</t>
  </si>
  <si>
    <t>D&amp;A/Revenue</t>
  </si>
  <si>
    <t>FCF Yield (FCFF/EV)</t>
  </si>
  <si>
    <t>VI. MÚLTIPLOS DE MERCADO</t>
  </si>
  <si>
    <t>EV/EBITDA</t>
  </si>
  <si>
    <t>EV/Revenue</t>
  </si>
  <si>
    <t>P/E (Precio/Utilidad)</t>
  </si>
  <si>
    <t>N/A (requiere precio de mercado proyectado, no aplica)</t>
  </si>
  <si>
    <t>P/FCFF</t>
  </si>
  <si>
    <t>ROIC &gt; WACC -&gt; Creación de valor. ROIC mediana histórica FY2020-2025 supera WACC 6.47% en promedio 5Y -&gt; justifica g=2.0% en Terminal Value. FY2025 ROIC 6.32% ≈ WACC por CAPEX masivo extraordinario.</t>
  </si>
  <si>
    <t>VII. RATIOS ADICIONALES (rúbrica TP 10/11/12)</t>
  </si>
  <si>
    <t>PT/PN (Pasivo Total / Patrimonio Neto)</t>
  </si>
  <si>
    <t>Cobertura de intereses (EBITDA/Int.)</t>
  </si>
  <si>
    <t>Rotación del Activo (Revenue/Activo Total)</t>
  </si>
  <si>
    <t>Dupont: Margen Neto × Rotación Activo × Apalancamiento (PN)</t>
  </si>
  <si>
    <t>Liquidez Seca y Z-score de Altman no se incluyen: requieren el desagregado de Pasivo Corriente y Ganancias Retenidas, que los EECC públicos de ALUAR no reportan a ese nivel.</t>
  </si>
  <si>
    <t>D/E, D/Activo, ROE, ROA, ROIC, PT/PN y Rotación de Activo no se proyectan 2026E-2030E: el DCF estima FCFF y Deuda Neta, no un Balance General completo hacia adelante.</t>
  </si>
  <si>
    <t>VIII. VALUACIÓN RELATIVA - COMPARABLES (EV/EBITDA LTM, peers aluminio primario)</t>
  </si>
  <si>
    <t>EV/EBITDA LTM</t>
  </si>
  <si>
    <t>Rusal</t>
  </si>
  <si>
    <t>Bloomberg/Reuters consenso Q1-2026</t>
  </si>
  <si>
    <t>Constellium</t>
  </si>
  <si>
    <t>Norsk Hydro</t>
  </si>
  <si>
    <t>Kaiser Alum.</t>
  </si>
  <si>
    <t>Alcoa</t>
  </si>
  <si>
    <t>Chalco</t>
  </si>
  <si>
    <t>Mediana peers</t>
  </si>
  <si>
    <t>ALUAR (ALUA.BA) - EV mercado/EBITDA FY2025</t>
  </si>
  <si>
    <t>Live: (Mkt Cap + Deuda Neta FY25)/EBITDA FY25</t>
  </si>
  <si>
    <t>Prima ALUAR vs. mediana peers</t>
  </si>
  <si>
    <t>El EV/EBITDA del modelo DCF (fila 29 arriba) usa el EV intrínseco, no el de mercado - son dos múltiplos distintos, no una inconsistencia.</t>
  </si>
  <si>
    <t>PROYECCIONES DRIVER-BASED - Dumrauf Cap.9 | FY2020-FY2030 | USD MM</t>
  </si>
  <si>
    <t>Driver / Línea</t>
  </si>
  <si>
    <t>DRIVERS DE PROYECCIÓN</t>
  </si>
  <si>
    <t>Revenue CAGR asumido</t>
  </si>
  <si>
    <t>N/D (sin año base 2019 para YoY)</t>
  </si>
  <si>
    <t>EBIT margin proyectado</t>
  </si>
  <si>
    <t>EBITDA margin proyectado</t>
  </si>
  <si>
    <t>D&amp;A / Revenue</t>
  </si>
  <si>
    <t>CAPEX / Revenue</t>
  </si>
  <si>
    <t>ΔNWC / Revenue (normalizado)</t>
  </si>
  <si>
    <t>PROYECCIONES (USD MM)</t>
  </si>
  <si>
    <t>EBIT (USD MM)</t>
  </si>
  <si>
    <t>NOPAT = EBIT×(1-35%) (USD MM)</t>
  </si>
  <si>
    <t>D&amp;A (USD MM)</t>
  </si>
  <si>
    <t>CAPEX (USD MM)</t>
  </si>
  <si>
    <t>ΔNWC (USD MM, normalizado)</t>
  </si>
  <si>
    <t>FCFF (USD MM) - Método indirecto (Dumrauf)</t>
  </si>
  <si>
    <t>Metodología: Revenue CAGR 3Y conservador=8%. Márgenes = mediana histórica FY2020-2025. ΔNWC normalizado 3% para eliminar artifact NIC 29. FCFF en USD constantes, método indirecto de Dumrauf: NOPAT + D&amp;A + CAPEX − ΔNWC (EV puede ser negativo, no se trunca a cero).</t>
  </si>
  <si>
    <t>Volumen (Tn/año, capacidad física)</t>
  </si>
  <si>
    <t>N/D - Volumen físico histórico no desagregado en Memoria Anual/EECC</t>
  </si>
  <si>
    <t>Precio Realizado (USD/Tn) = Revenue / Volumen</t>
  </si>
  <si>
    <t>N/D</t>
  </si>
  <si>
    <t>Componentes del CAPEX/Revenue proyectado (blend ponderado propio vs. peers)</t>
  </si>
  <si>
    <t>Mediana propia (años sin CAPEX atípico, n=4)</t>
  </si>
  <si>
    <t>Media peers (Alcoa/Norsk Hydro/Constellium/Kaiser, n=20 obs.)</t>
  </si>
  <si>
    <t>Peso asignado a la mediana propia en el blend</t>
  </si>
  <si>
    <t>Peso peers (1 - peso propio)</t>
  </si>
  <si>
    <t>MODELO DCF - FREE CASH FLOW TO FIRM | Perpetuity Gordon Growth simple (formula de catedra)</t>
  </si>
  <si>
    <t>2026E</t>
  </si>
  <si>
    <t>2027E</t>
  </si>
  <si>
    <t>2028E</t>
  </si>
  <si>
    <t>2029E</t>
  </si>
  <si>
    <t>2030E</t>
  </si>
  <si>
    <t>TV (2030+)</t>
  </si>
  <si>
    <t>TOTAL</t>
  </si>
  <si>
    <t>I. PARÁMETROS DCF</t>
  </si>
  <si>
    <t>COMPOSICIÓN DEL WACC (Dumrauf Cap.14)</t>
  </si>
  <si>
    <t>Ke (CAPM-λ Damodaran)</t>
  </si>
  <si>
    <t>Spread WACC-g</t>
  </si>
  <si>
    <t>Peso E/V</t>
  </si>
  <si>
    <t>Kd post-tax</t>
  </si>
  <si>
    <t>Acciones (MM)</t>
  </si>
  <si>
    <t>Peso D/V</t>
  </si>
  <si>
    <t>CCL Jul-2026 (ARS/USD)</t>
  </si>
  <si>
    <t>Precio de mercado ALUA.BA</t>
  </si>
  <si>
    <t>Deuda Neta FY2025 (USD MM)</t>
  </si>
  <si>
    <t>II. FCFF PROYECTADO (USD MM)</t>
  </si>
  <si>
    <t>Año</t>
  </si>
  <si>
    <t>Terminal</t>
  </si>
  <si>
    <t>-</t>
  </si>
  <si>
    <t>III. VALOR PRESENTE DE FCFFs</t>
  </si>
  <si>
    <t>Factor descuento (1/(1+WACC)^(t-0.5), mid-year)</t>
  </si>
  <si>
    <t>PV(FCFF_t) (USD MM)</t>
  </si>
  <si>
    <t>IV. TERMINAL VALUE</t>
  </si>
  <si>
    <t>FCFF Terminal = NOPAT_2030 (estado estacionario, CAPEX=D&amp;A, DeltaNWC=0) x (1+g)  [Dumrauf Cap.14 - formula de catedra correcta]</t>
  </si>
  <si>
    <t>TV = FCFF_TV / (WACC - g)</t>
  </si>
  <si>
    <t>PV(TV) = TV / (1+WACC)^4.5 (mid-year)</t>
  </si>
  <si>
    <t>% TV en EV</t>
  </si>
  <si>
    <t>V. BRIDGE EV -&gt; PRECIO OBJETIVO</t>
  </si>
  <si>
    <t>Σ PV(FCFFs) - período explícito</t>
  </si>
  <si>
    <t>USD MM</t>
  </si>
  <si>
    <t>PV(Terminal Value)</t>
  </si>
  <si>
    <t>ENTERPRISE VALUE (EV)</t>
  </si>
  <si>
    <t>(-) Deuda Neta FY2025</t>
  </si>
  <si>
    <t>EQUITY VALUE</t>
  </si>
  <si>
    <t>÷ Acciones (MM)</t>
  </si>
  <si>
    <t>MM</t>
  </si>
  <si>
    <t>PRECIO OBJETIVO (USD)</t>
  </si>
  <si>
    <t>USD</t>
  </si>
  <si>
    <t>× CCL (ARS/USD)</t>
  </si>
  <si>
    <t>PRECIO OBJETIVO (ARS)</t>
  </si>
  <si>
    <t>ARS</t>
  </si>
  <si>
    <t>Precio mercado ALUA.BA</t>
  </si>
  <si>
    <t>%</t>
  </si>
  <si>
    <t>g implícita mercado (Reverse DCF)</t>
  </si>
  <si>
    <t>V-B. ESCENARIO DE SENSIBILIDAD - 1T26 SOSTENIDO (SUPUESTO FUERTE)</t>
  </si>
  <si>
    <t>EBITDA 1T26 real (fuente: Cohen, 2-jun-2026)</t>
  </si>
  <si>
    <t>EBITDA anualizado (×4)</t>
  </si>
  <si>
    <t>× Múltiplo EV/EBITDA propio del modelo</t>
  </si>
  <si>
    <t>x</t>
  </si>
  <si>
    <t>ENTERPRISE VALUE (escenario)</t>
  </si>
  <si>
    <t>(-) Deuda Neta 1T26 real</t>
  </si>
  <si>
    <t>EQUITY VALUE (escenario)</t>
  </si>
  <si>
    <t>PRECIO OBJETIVO (escenario, ARS)</t>
  </si>
  <si>
    <t>Prima vs. mercado (escenario)</t>
  </si>
  <si>
    <t>DICTAMEN (escenario, NO el caso base)</t>
  </si>
  <si>
    <t>Supuesto FUERTE: asume que el EBITDA del 1T26 (impulsado por el pico del LME) se sostiene los 4 trimestres del año. NO es el caso base (que usa FY2025 auditado).</t>
  </si>
  <si>
    <t>VI. TABLA DE SENSIBILIDAD WACC × g</t>
  </si>
  <si>
    <t>g \ WACC -&gt;</t>
  </si>
  <si>
    <t>g=1.0%</t>
  </si>
  <si>
    <t>g=1.5%</t>
  </si>
  <si>
    <t>g=2.0%</t>
  </si>
  <si>
    <t>g=2.5%</t>
  </si>
  <si>
    <t>g=3.0%</t>
  </si>
  <si>
    <t>VII. MONTE CARLO - RESUMEN (N=20,000, t-Student df=5)</t>
  </si>
  <si>
    <t>N simulaciones válidas</t>
  </si>
  <si>
    <t>Precio p01 (ARS)</t>
  </si>
  <si>
    <t>Precio p05 (ARS)</t>
  </si>
  <si>
    <t>Precio p25 (ARS)</t>
  </si>
  <si>
    <t>Precio p50 (mediana) (ARS)</t>
  </si>
  <si>
    <t>Precio p75 (ARS)</t>
  </si>
  <si>
    <t>Precio p95 (ARS)</t>
  </si>
  <si>
    <t>Precio medio (ARS)</t>
  </si>
  <si>
    <t>P(precio &gt; ARS 991)</t>
  </si>
  <si>
    <t>P(equity &gt; 0)</t>
  </si>
  <si>
    <t>RIESGO CUANTITATIVO - VaR/CVaR, Estrés, Monte Carlo y Procesos Estocásticos</t>
  </si>
  <si>
    <t>I. VALUE AT RISK Y CVaR (retornos diarios USD, 1 día)</t>
  </si>
  <si>
    <t>90%</t>
  </si>
  <si>
    <t>95%</t>
  </si>
  <si>
    <t>99%</t>
  </si>
  <si>
    <t>VaR Histórico</t>
  </si>
  <si>
    <t>VaR Normal</t>
  </si>
  <si>
    <t>VaR t-Student</t>
  </si>
  <si>
    <t>VaR Cornish-Fisher</t>
  </si>
  <si>
    <t>VaR Cornish-Fisher (usado)</t>
  </si>
  <si>
    <t>CVaR (Expected Shortfall)</t>
  </si>
  <si>
    <t>CVaR Cornish-Fisher</t>
  </si>
  <si>
    <t>Cornish-Fisher inestable (Jaschke 2001)</t>
  </si>
  <si>
    <t>No</t>
  </si>
  <si>
    <t>Sí</t>
  </si>
  <si>
    <t>II. STRESS TESTS (escenarios históricos, ALUA.BA en USD vía CCL)</t>
  </si>
  <si>
    <t>Ret. acumulado</t>
  </si>
  <si>
    <t>Vol. anualizada</t>
  </si>
  <si>
    <t>N obs.</t>
  </si>
  <si>
    <t>Paso 2019 Lunes Negro</t>
  </si>
  <si>
    <t>Crisis 2020 Covid</t>
  </si>
  <si>
    <t>Volatilidad 2022</t>
  </si>
  <si>
    <t>Post Elecciones 2023</t>
  </si>
  <si>
    <t>Shock Lme 2022 Post Pico</t>
  </si>
  <si>
    <t>III. MONTE CARLO - DISTRIBUCIÓN COMPLETA DE PRECIO OBJETIVO (N=20.000, t-Student df=5)</t>
  </si>
  <si>
    <t>Precio P01 (ARS)</t>
  </si>
  <si>
    <t>Precio P05 (ARS)</t>
  </si>
  <si>
    <t>Precio P10 (ARS)</t>
  </si>
  <si>
    <t>Precio P25 (ARS)</t>
  </si>
  <si>
    <t>Precio P50 (mediana) (ARS)</t>
  </si>
  <si>
    <t>Precio P75 (ARS)</t>
  </si>
  <si>
    <t>Precio P90 (ARS)</t>
  </si>
  <si>
    <t>Precio P95 (ARS)</t>
  </si>
  <si>
    <t>Precio P99 (ARS)</t>
  </si>
  <si>
    <t>Precio Media (ARS)</t>
  </si>
  <si>
    <t>Precio Desvío estándar (ARS)</t>
  </si>
  <si>
    <t>P(precio &gt; mercado)</t>
  </si>
  <si>
    <t>P(equity truncado a 0 - insolvencia)</t>
  </si>
  <si>
    <t>N simulaciones válidas / descartadas (guard)</t>
  </si>
  <si>
    <t>IV. PROCESOS ESTOCASTICOS - Ornstein-Uhlenbeck y Merton Jump-Diffusion</t>
  </si>
  <si>
    <t>OU: κ (velocidad de reversión)</t>
  </si>
  <si>
    <t>OU: θ (nivel de largo plazo, ARS)</t>
  </si>
  <si>
    <t>OU: σ</t>
  </si>
  <si>
    <t>OU: Half-life (días)</t>
  </si>
  <si>
    <t>OU: ADF p-value (nivel de precio)</t>
  </si>
  <si>
    <t>Merton: μ</t>
  </si>
  <si>
    <t>Merton: σ</t>
  </si>
  <si>
    <t>Merton: λ_j (saltos/año)</t>
  </si>
  <si>
    <t>Merton: μ_j (salto medio)</t>
  </si>
  <si>
    <t>Merton: σ_j</t>
  </si>
  <si>
    <t>OU: Reversión estadísticamente significativa</t>
  </si>
  <si>
    <t>No (no se rechaza raíz unitaria, Fama 1970)</t>
  </si>
  <si>
    <t>OPTIMIZACIÓN DE PORTAFOLIO - Markowitz, Bayes-Stein y Kelly Criterion</t>
  </si>
  <si>
    <t>I. ACTIVOS Y RETORNOS ESPERADOS (N=2433 obs. diarias)</t>
  </si>
  <si>
    <t>GGAL</t>
  </si>
  <si>
    <t>BMA</t>
  </si>
  <si>
    <t>μ anual sin shrinkage</t>
  </si>
  <si>
    <t>μ anual Bayes-Stein (φ=0.85)</t>
  </si>
  <si>
    <t>Volatilidad anual</t>
  </si>
  <si>
    <t>II. CARTERAS ÓPTIMAS (frontera media-varianza)</t>
  </si>
  <si>
    <t>Peso (%)</t>
  </si>
  <si>
    <t>Máximo Sharpe</t>
  </si>
  <si>
    <t xml:space="preserve">  Retorno anual (Máximo Sharpe)</t>
  </si>
  <si>
    <t xml:space="preserve">  Volatilidad anual (Máximo Sharpe)</t>
  </si>
  <si>
    <t xml:space="preserve">  Sharpe Ratio (Máximo Sharpe)</t>
  </si>
  <si>
    <t>Mínima Varianza</t>
  </si>
  <si>
    <t xml:space="preserve">  Retorno anual (Mínima Varianza)</t>
  </si>
  <si>
    <t xml:space="preserve">  Volatilidad anual (Mínima Varianza)</t>
  </si>
  <si>
    <t>III. KELLY CRITERION - ALUA (f* = (μ-rf)/σ², Kelly 1956 / Rotando-Thorp 1992)</t>
  </si>
  <si>
    <t>Kelly completo (f*)</t>
  </si>
  <si>
    <t>Half-Kelly (f*/2, uso práctico recomendado)</t>
  </si>
  <si>
    <t>DCF Bridge (USD MM)</t>
  </si>
  <si>
    <t>PV de Flujos Explícitos</t>
  </si>
  <si>
    <t>Valor Terminal</t>
  </si>
  <si>
    <t>PV del Valor Terminal</t>
  </si>
  <si>
    <t>Enterprise Value (EV)</t>
  </si>
  <si>
    <t>Menos: Deuda Neta</t>
  </si>
  <si>
    <t>Equity Value</t>
  </si>
  <si>
    <t>Acciones Emitidas (MM)</t>
  </si>
  <si>
    <t>Precio por Acción (USD)</t>
  </si>
  <si>
    <t>CCL Implícito</t>
  </si>
  <si>
    <t>Target Price (ARS)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</si>
</sst>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
    <numFmt numFmtId="166" formatCode="0.0000%"/>
    <numFmt numFmtId="167" formatCode="\+0.0%;\-0.0%"/>
    <numFmt numFmtId="168" formatCode="0.00&quot;x&quot;"/>
    <numFmt numFmtId="169" formatCode="0.0&quot;x&quot;"/>
    <numFmt numFmtId="170" formatCode="0.0000"/>
    <numFmt numFmtId="171" formatCode="&quot;ARS &quot;#,##0.00"/>
    <numFmt numFmtId="172" formatCode="&quot;USD &quot;#,##0.0&quot;/Tn&quot;"/>
    <numFmt numFmtId="173" formatCode="#,##0.0000"/>
    <numFmt numFmtId="174" formatCode="0.000000"/>
    <numFmt numFmtId="175" formatCode="#,##0.000"/>
  </numFmts>
  <fonts count="36">
    <font>
      <sz val="11"/>
      <color theme="1"/>
      <name val="Aptos Narrow"/>
      <family val="2"/>
      <scheme val="minor"/>
    </font>
    <font>
      <b/>
      <sz val="10"/>
      <color rgb="FFFFFFFF"/>
      <name val="Calibri"/>
      <family val="2"/>
    </font>
    <font>
      <sz val="10"/>
      <color rgb="FF000000"/>
      <name val="Calibri"/>
      <family val="2"/>
    </font>
    <font>
      <b/>
      <sz val="18"/>
      <color rgb="FFFFFFFF"/>
      <name val="Aptos Narrow"/>
    </font>
    <font>
      <b/>
      <sz val="13"/>
      <color rgb="FF003087"/>
      <name val="Aptos Narrow"/>
    </font>
    <font>
      <b/>
      <sz val="14"/>
      <color rgb="FF0070C0"/>
      <name val="Aptos Narrow"/>
    </font>
    <font>
      <b/>
      <sz val="14"/>
      <color rgb="FFFFFFFF"/>
      <name val="Aptos Narrow"/>
    </font>
    <font>
      <b/>
      <sz val="12"/>
      <color rgb="FFFFFFFF"/>
      <name val="Aptos Narrow"/>
    </font>
    <font>
      <b/>
      <sz val="11"/>
      <color rgb="FFFFFFFF"/>
      <name val="Aptos Narrow"/>
    </font>
    <font>
      <sz val="11"/>
      <name val="Aptos Narrow"/>
    </font>
    <font>
      <sz val="11"/>
      <color rgb="FF0070C0"/>
      <name val="Aptos Narrow"/>
    </font>
    <font>
      <b/>
      <sz val="13"/>
      <color rgb="FFFFFFFF"/>
      <name val="Aptos Narrow"/>
    </font>
    <font>
      <b/>
      <sz val="12"/>
      <color rgb="FF0070C0"/>
      <name val="Aptos Narrow"/>
    </font>
    <font>
      <b/>
      <sz val="11"/>
      <name val="Aptos Narrow"/>
    </font>
    <font>
      <b/>
      <sz val="11"/>
      <color rgb="FF0070C0"/>
      <name val="Aptos Narrow"/>
    </font>
    <font>
      <b/>
      <sz val="12"/>
      <name val="Aptos Narrow"/>
    </font>
    <font>
      <sz val="11"/>
      <color rgb="FF000000"/>
      <name val="Aptos Narrow"/>
    </font>
    <font>
      <b/>
      <sz val="16"/>
      <color rgb="FF003087"/>
      <name val="Aptos Narrow"/>
    </font>
    <font>
      <b/>
      <sz val="22"/>
      <color rgb="FF0070C0"/>
      <name val="Aptos Narrow"/>
    </font>
    <font>
      <sz val="8"/>
      <color rgb="FF888888"/>
      <name val="Aptos Narrow"/>
    </font>
    <font>
      <b/>
      <sz val="12"/>
      <color rgb="FF000000"/>
      <name val="Aptos Narrow"/>
    </font>
    <font>
      <sz val="11"/>
      <color rgb="FF555555"/>
      <name val="Aptos Narrow"/>
    </font>
    <font>
      <b/>
      <sz val="11"/>
      <color rgb="FF000000"/>
      <name val="Aptos Narrow"/>
    </font>
    <font>
      <b/>
      <sz val="11"/>
      <color rgb="FF0B2545"/>
      <name val="Aptos Narrow"/>
    </font>
    <font>
      <sz val="11"/>
      <color rgb="FF333333"/>
      <name val="Aptos Narrow"/>
    </font>
    <font>
      <i/>
      <sz val="11"/>
      <color rgb="FF666666"/>
      <name val="Aptos Narrow"/>
    </font>
    <font>
      <sz val="11"/>
      <color rgb="FF666666"/>
      <name val="Aptos Narrow"/>
    </font>
    <font>
      <sz val="11"/>
      <color rgb="FF888888"/>
      <name val="Aptos Narrow"/>
    </font>
    <font>
      <b/>
      <sz val="11"/>
      <color rgb="FF008000"/>
      <name val="Aptos Narrow"/>
    </font>
    <font>
      <i/>
      <sz val="11"/>
      <color rgb="FF888888"/>
      <name val="Aptos Narrow"/>
    </font>
    <font>
      <i/>
      <sz val="11"/>
      <color rgb="FF999999"/>
      <name val="Aptos Narrow"/>
    </font>
    <font>
      <i/>
      <sz val="11"/>
      <name val="Aptos Narrow"/>
    </font>
    <font>
      <sz val="11"/>
      <color rgb="FF0000FF"/>
      <name val="Aptos Narrow"/>
    </font>
    <font>
      <sz val="11"/>
      <color rgb="FF444444"/>
      <name val="Aptos Narrow"/>
    </font>
    <font>
      <i/>
      <sz val="11"/>
      <color rgb="FF555555"/>
      <name val="Aptos Narrow"/>
    </font>
    <font>
      <i/>
      <sz val="11"/>
      <color rgb="FF008000"/>
      <name val="Aptos Narrow"/>
    </font>
  </fonts>
  <fills count="14">
    <fill>
      <patternFill patternType="none"/>
    </fill>
    <fill>
      <patternFill patternType="gray125"/>
    </fill>
    <fill>
      <patternFill patternType="solid">
        <fgColor rgb="FFF5F5F5"/>
      </patternFill>
    </fill>
    <fill>
      <patternFill patternType="solid">
        <fgColor rgb="FF3366FF"/>
      </patternFill>
    </fill>
    <fill>
      <patternFill patternType="solid">
        <fgColor rgb="FFFFFFFF"/>
      </patternFill>
    </fill>
    <fill>
      <patternFill patternType="solid">
        <fgColor rgb="FFD9E1F2"/>
      </patternFill>
    </fill>
    <fill>
      <patternFill patternType="solid">
        <fgColor rgb="FF008000"/>
      </patternFill>
    </fill>
    <fill>
      <patternFill patternType="solid">
        <fgColor rgb="FFE2EFDA"/>
      </patternFill>
    </fill>
    <fill>
      <patternFill patternType="solid">
        <fgColor rgb="FFFCE4D6"/>
      </patternFill>
    </fill>
    <fill>
      <patternFill patternType="solid">
        <fgColor rgb="FFEBF5FB"/>
      </patternFill>
    </fill>
    <fill>
      <patternFill patternType="solid">
        <fgColor theme="6" tint="0.59999389629810485"/>
        <bgColor indexed="65"/>
      </patternFill>
    </fill>
    <fill>
      <patternFill patternType="solid">
        <fgColor rgb="FFF0F0F0"/>
      </patternFill>
    </fill>
    <fill>
      <patternFill patternType="solid">
        <fgColor theme="6" tint="0.59999389629810485"/>
        <bgColor indexed="65"/>
      </patternFill>
    </fill>
    <fill>
      <patternFill patternType="solid">
        <fgColor rgb="FFC00000"/>
        <bgColor rgb="FFC00000"/>
      </patternFill>
    </fill>
  </fills>
  <borders count="11">
    <border>
      <left/>
      <right/>
      <top/>
      <bottom/>
      <diagonal/>
    </border>
    <border>
      <left style="thin">
        <color rgb="FFD9E1F2"/>
      </left>
      <right style="thin">
        <color rgb="FFD9E1F2"/>
      </right>
      <top style="thin">
        <color rgb="FFD9E1F2"/>
      </top>
      <bottom style="thin">
        <color rgb="FFD9E1F2"/>
      </bottom>
      <diagonal/>
    </border>
    <border>
      <left style="medium">
        <color rgb="FF003087"/>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style="thin">
        <color rgb="FFB0B0B0"/>
      </left>
      <right/>
      <top/>
      <bottom style="thin">
        <color rgb="FFB0B0B0"/>
      </bottom>
      <diagonal/>
    </border>
  </borders>
  <cellStyleXfs count="1">
    <xf numFmtId="0" fontId="0" fillId="0" borderId="0"/>
  </cellStyleXfs>
  <cellXfs count="197">
    <xf numFmtId="0" fontId="0" fillId="0" borderId="0" xfId="0"/>
    <xf numFmtId="0" fontId="2" fillId="2" borderId="1" xfId="0" applyFont="1" applyFill="1" applyBorder="1" applyAlignment="1">
      <alignment horizontal="left" vertical="center"/>
    </xf>
    <xf numFmtId="4" fontId="2" fillId="4" borderId="1" xfId="0" applyNumberFormat="1" applyFont="1" applyFill="1" applyBorder="1" applyAlignment="1">
      <alignment horizontal="right" vertical="center"/>
    </xf>
    <xf numFmtId="164" fontId="2" fillId="9" borderId="1" xfId="0" applyNumberFormat="1" applyFont="1" applyFill="1" applyBorder="1" applyAlignment="1">
      <alignment horizontal="right" vertical="center"/>
    </xf>
    <xf numFmtId="165" fontId="2" fillId="4" borderId="1" xfId="0" applyNumberFormat="1" applyFont="1" applyFill="1" applyBorder="1" applyAlignment="1">
      <alignment horizontal="right" vertical="center"/>
    </xf>
    <xf numFmtId="165" fontId="2" fillId="9" borderId="1" xfId="0" applyNumberFormat="1" applyFont="1" applyFill="1" applyBorder="1" applyAlignment="1">
      <alignment horizontal="right" vertical="center"/>
    </xf>
    <xf numFmtId="4" fontId="2" fillId="9" borderId="1" xfId="0" applyNumberFormat="1" applyFont="1" applyFill="1" applyBorder="1" applyAlignment="1">
      <alignment horizontal="right" vertical="center"/>
    </xf>
    <xf numFmtId="10" fontId="2" fillId="4" borderId="1" xfId="0" applyNumberFormat="1" applyFont="1" applyFill="1" applyBorder="1" applyAlignment="1">
      <alignment horizontal="right" vertical="center"/>
    </xf>
    <xf numFmtId="0" fontId="0" fillId="4" borderId="1" xfId="0" applyFill="1" applyBorder="1"/>
    <xf numFmtId="0" fontId="0" fillId="11" borderId="3" xfId="0" applyFill="1" applyBorder="1"/>
    <xf numFmtId="166" fontId="19" fillId="0" borderId="0" xfId="0" applyNumberFormat="1" applyFont="1" applyAlignment="1">
      <alignment horizontal="right"/>
    </xf>
    <xf numFmtId="0" fontId="1" fillId="13" borderId="1" xfId="0" applyFont="1" applyFill="1" applyBorder="1" applyAlignment="1">
      <alignment horizontal="center" vertical="center"/>
    </xf>
    <xf numFmtId="0" fontId="5" fillId="2" borderId="8" xfId="0" applyFont="1" applyFill="1" applyBorder="1" applyAlignment="1">
      <alignment horizontal="center" vertical="center"/>
    </xf>
    <xf numFmtId="167" fontId="5" fillId="2" borderId="8" xfId="0" applyNumberFormat="1" applyFont="1" applyFill="1" applyBorder="1" applyAlignment="1">
      <alignment horizontal="center" vertical="center"/>
    </xf>
    <xf numFmtId="10" fontId="5" fillId="2" borderId="8" xfId="0" applyNumberFormat="1" applyFont="1" applyFill="1" applyBorder="1" applyAlignment="1">
      <alignment horizontal="center" vertical="center"/>
    </xf>
    <xf numFmtId="165" fontId="5" fillId="2" borderId="8" xfId="0" applyNumberFormat="1" applyFont="1" applyFill="1" applyBorder="1" applyAlignment="1">
      <alignment horizontal="center" vertical="center"/>
    </xf>
    <xf numFmtId="4" fontId="10" fillId="9" borderId="8" xfId="0" applyNumberFormat="1" applyFont="1" applyFill="1" applyBorder="1" applyAlignment="1">
      <alignment horizontal="right" vertical="center"/>
    </xf>
    <xf numFmtId="10" fontId="10" fillId="9" borderId="8" xfId="0" applyNumberFormat="1" applyFont="1" applyFill="1" applyBorder="1" applyAlignment="1">
      <alignment horizontal="right" vertical="center"/>
    </xf>
    <xf numFmtId="10" fontId="16" fillId="9" borderId="8" xfId="0" applyNumberFormat="1" applyFont="1" applyFill="1" applyBorder="1" applyAlignment="1">
      <alignment horizontal="right" vertical="center"/>
    </xf>
    <xf numFmtId="0" fontId="9" fillId="0" borderId="8" xfId="0" applyFont="1" applyBorder="1"/>
    <xf numFmtId="2" fontId="10" fillId="0" borderId="8" xfId="0" applyNumberFormat="1" applyFont="1" applyBorder="1" applyAlignment="1">
      <alignment horizontal="center"/>
    </xf>
    <xf numFmtId="168" fontId="10" fillId="0" borderId="8" xfId="0" applyNumberFormat="1" applyFont="1" applyBorder="1" applyAlignment="1">
      <alignment horizontal="center"/>
    </xf>
    <xf numFmtId="10" fontId="10" fillId="0" borderId="8" xfId="0" applyNumberFormat="1" applyFont="1" applyBorder="1" applyAlignment="1">
      <alignment horizontal="center"/>
    </xf>
    <xf numFmtId="169" fontId="10" fillId="0" borderId="8" xfId="0" applyNumberFormat="1" applyFont="1" applyBorder="1" applyAlignment="1">
      <alignment horizontal="center"/>
    </xf>
    <xf numFmtId="165" fontId="10" fillId="0" borderId="8" xfId="0" applyNumberFormat="1" applyFont="1" applyBorder="1" applyAlignment="1">
      <alignment horizontal="center"/>
    </xf>
    <xf numFmtId="3" fontId="10" fillId="0" borderId="8" xfId="0" applyNumberFormat="1" applyFont="1" applyBorder="1" applyAlignment="1">
      <alignment horizontal="center"/>
    </xf>
    <xf numFmtId="4" fontId="10" fillId="0" borderId="8" xfId="0" applyNumberFormat="1" applyFont="1" applyBorder="1"/>
    <xf numFmtId="0" fontId="12" fillId="8" borderId="8" xfId="0" applyFont="1" applyFill="1" applyBorder="1" applyAlignment="1">
      <alignment horizontal="center" vertical="center"/>
    </xf>
    <xf numFmtId="0" fontId="8" fillId="13" borderId="8" xfId="0" applyFont="1" applyFill="1" applyBorder="1"/>
    <xf numFmtId="4" fontId="10" fillId="0" borderId="8" xfId="0" applyNumberFormat="1" applyFont="1" applyBorder="1" applyAlignment="1">
      <alignment horizontal="center"/>
    </xf>
    <xf numFmtId="0" fontId="13" fillId="0" borderId="8" xfId="0" applyFont="1" applyBorder="1"/>
    <xf numFmtId="4" fontId="14" fillId="0" borderId="8" xfId="0" applyNumberFormat="1" applyFont="1" applyBorder="1" applyAlignment="1">
      <alignment horizontal="center"/>
    </xf>
    <xf numFmtId="170" fontId="10" fillId="0" borderId="8" xfId="0" applyNumberFormat="1" applyFont="1" applyBorder="1" applyAlignment="1">
      <alignment horizontal="center"/>
    </xf>
    <xf numFmtId="0" fontId="15" fillId="0" borderId="8" xfId="0" applyFont="1" applyBorder="1"/>
    <xf numFmtId="4" fontId="7" fillId="13" borderId="8" xfId="0" applyNumberFormat="1" applyFont="1" applyFill="1" applyBorder="1" applyAlignment="1">
      <alignment horizontal="center" vertical="center"/>
    </xf>
    <xf numFmtId="170" fontId="7" fillId="13" borderId="8" xfId="0" applyNumberFormat="1" applyFont="1" applyFill="1" applyBorder="1" applyAlignment="1">
      <alignment horizontal="center" vertical="center"/>
    </xf>
    <xf numFmtId="165" fontId="7" fillId="13" borderId="8" xfId="0" applyNumberFormat="1" applyFont="1" applyFill="1" applyBorder="1" applyAlignment="1">
      <alignment horizontal="center" vertical="center"/>
    </xf>
    <xf numFmtId="3" fontId="7" fillId="13" borderId="8" xfId="0" applyNumberFormat="1" applyFont="1" applyFill="1" applyBorder="1" applyAlignment="1">
      <alignment horizontal="center" vertical="center"/>
    </xf>
    <xf numFmtId="4" fontId="7" fillId="13" borderId="8" xfId="0" applyNumberFormat="1" applyFont="1" applyFill="1" applyBorder="1" applyAlignment="1">
      <alignment horizontal="center"/>
    </xf>
    <xf numFmtId="0" fontId="20" fillId="7" borderId="8" xfId="0" applyFont="1" applyFill="1" applyBorder="1" applyAlignment="1">
      <alignment horizontal="center" vertical="center"/>
    </xf>
    <xf numFmtId="0" fontId="8" fillId="13" borderId="8" xfId="0" applyFont="1" applyFill="1" applyBorder="1" applyAlignment="1">
      <alignment horizontal="center" vertical="center"/>
    </xf>
    <xf numFmtId="0" fontId="8" fillId="6" borderId="8" xfId="0" applyFont="1" applyFill="1" applyBorder="1" applyAlignment="1">
      <alignment horizontal="center" vertical="center"/>
    </xf>
    <xf numFmtId="0" fontId="22" fillId="2" borderId="8" xfId="0" applyFont="1" applyFill="1" applyBorder="1" applyAlignment="1">
      <alignment horizontal="left" vertical="center"/>
    </xf>
    <xf numFmtId="164" fontId="10" fillId="2" borderId="8" xfId="0" applyNumberFormat="1" applyFont="1" applyFill="1" applyBorder="1" applyAlignment="1">
      <alignment horizontal="center" vertical="center"/>
    </xf>
    <xf numFmtId="0" fontId="16" fillId="2" borderId="8" xfId="0" applyFont="1" applyFill="1" applyBorder="1" applyAlignment="1">
      <alignment horizontal="center" vertical="center"/>
    </xf>
    <xf numFmtId="0" fontId="22" fillId="4" borderId="8" xfId="0" applyFont="1" applyFill="1" applyBorder="1" applyAlignment="1">
      <alignment horizontal="left" vertical="center"/>
    </xf>
    <xf numFmtId="164" fontId="10" fillId="4" borderId="8" xfId="0" applyNumberFormat="1" applyFont="1" applyFill="1" applyBorder="1" applyAlignment="1">
      <alignment horizontal="center" vertical="center"/>
    </xf>
    <xf numFmtId="0" fontId="16" fillId="4" borderId="8" xfId="0" applyFont="1" applyFill="1" applyBorder="1" applyAlignment="1">
      <alignment horizontal="center" vertical="center"/>
    </xf>
    <xf numFmtId="10" fontId="10" fillId="2" borderId="8" xfId="0" applyNumberFormat="1" applyFont="1" applyFill="1" applyBorder="1" applyAlignment="1">
      <alignment horizontal="center" vertical="center"/>
    </xf>
    <xf numFmtId="0" fontId="10" fillId="2" borderId="8" xfId="0" applyFont="1" applyFill="1" applyBorder="1" applyAlignment="1">
      <alignment horizontal="center" vertical="center"/>
    </xf>
    <xf numFmtId="170" fontId="10" fillId="2" borderId="8" xfId="0" applyNumberFormat="1" applyFont="1" applyFill="1" applyBorder="1" applyAlignment="1">
      <alignment horizontal="center" vertical="center"/>
    </xf>
    <xf numFmtId="10" fontId="10" fillId="4" borderId="8" xfId="0" applyNumberFormat="1" applyFont="1" applyFill="1" applyBorder="1" applyAlignment="1">
      <alignment horizontal="center" vertical="center"/>
    </xf>
    <xf numFmtId="0" fontId="10" fillId="4" borderId="8" xfId="0" applyFont="1" applyFill="1" applyBorder="1" applyAlignment="1">
      <alignment horizontal="center" vertical="center"/>
    </xf>
    <xf numFmtId="165" fontId="10" fillId="2" borderId="8" xfId="0" applyNumberFormat="1" applyFont="1" applyFill="1" applyBorder="1" applyAlignment="1">
      <alignment horizontal="center" vertical="center"/>
    </xf>
    <xf numFmtId="0" fontId="23" fillId="0" borderId="8" xfId="0" applyFont="1" applyBorder="1"/>
    <xf numFmtId="0" fontId="16" fillId="0" borderId="8" xfId="0" applyFont="1" applyBorder="1"/>
    <xf numFmtId="0" fontId="8" fillId="13" borderId="8" xfId="0" applyFont="1" applyFill="1" applyBorder="1" applyAlignment="1">
      <alignment horizontal="left" vertical="center"/>
    </xf>
    <xf numFmtId="0" fontId="16" fillId="2" borderId="8" xfId="0" applyFont="1" applyFill="1" applyBorder="1" applyAlignment="1">
      <alignment horizontal="left" vertical="center"/>
    </xf>
    <xf numFmtId="166" fontId="16" fillId="10" borderId="8" xfId="0" applyNumberFormat="1" applyFont="1" applyFill="1" applyBorder="1" applyAlignment="1">
      <alignment horizontal="center" vertical="center"/>
    </xf>
    <xf numFmtId="0" fontId="16" fillId="4" borderId="8" xfId="0" applyFont="1" applyFill="1" applyBorder="1" applyAlignment="1">
      <alignment horizontal="left" vertical="center"/>
    </xf>
    <xf numFmtId="0" fontId="16" fillId="4" borderId="8" xfId="0" applyFont="1" applyFill="1" applyBorder="1" applyAlignment="1">
      <alignment horizontal="left" vertical="center" wrapText="1"/>
    </xf>
    <xf numFmtId="171" fontId="16" fillId="10" borderId="8" xfId="0" applyNumberFormat="1" applyFont="1" applyFill="1" applyBorder="1" applyAlignment="1">
      <alignment horizontal="center" vertical="center"/>
    </xf>
    <xf numFmtId="172" fontId="16" fillId="10" borderId="8" xfId="0" applyNumberFormat="1" applyFont="1" applyFill="1" applyBorder="1" applyAlignment="1">
      <alignment horizontal="center" vertical="center"/>
    </xf>
    <xf numFmtId="10" fontId="16" fillId="10" borderId="8" xfId="0" applyNumberFormat="1" applyFont="1" applyFill="1" applyBorder="1" applyAlignment="1">
      <alignment horizontal="center" vertical="center"/>
    </xf>
    <xf numFmtId="170" fontId="16" fillId="12" borderId="8" xfId="0" applyNumberFormat="1" applyFont="1" applyFill="1" applyBorder="1" applyAlignment="1">
      <alignment horizontal="center" vertical="center"/>
    </xf>
    <xf numFmtId="0" fontId="25" fillId="0" borderId="8" xfId="0" applyFont="1" applyBorder="1"/>
    <xf numFmtId="170" fontId="26" fillId="4" borderId="8" xfId="0" applyNumberFormat="1" applyFont="1" applyFill="1" applyBorder="1"/>
    <xf numFmtId="170" fontId="10" fillId="4" borderId="8" xfId="0" applyNumberFormat="1" applyFont="1" applyFill="1" applyBorder="1" applyAlignment="1">
      <alignment horizontal="center" vertical="center"/>
    </xf>
    <xf numFmtId="170" fontId="26" fillId="0" borderId="8" xfId="0" applyNumberFormat="1" applyFont="1" applyBorder="1"/>
    <xf numFmtId="170" fontId="16" fillId="10" borderId="8" xfId="0" applyNumberFormat="1" applyFont="1" applyFill="1" applyBorder="1" applyAlignment="1">
      <alignment horizontal="center" vertical="center"/>
    </xf>
    <xf numFmtId="165" fontId="16" fillId="10" borderId="8" xfId="0" applyNumberFormat="1" applyFont="1" applyFill="1" applyBorder="1" applyAlignment="1">
      <alignment horizontal="center" vertical="center"/>
    </xf>
    <xf numFmtId="165" fontId="10" fillId="4" borderId="8" xfId="0" applyNumberFormat="1" applyFont="1" applyFill="1" applyBorder="1" applyAlignment="1">
      <alignment horizontal="center" vertical="center"/>
    </xf>
    <xf numFmtId="166" fontId="14" fillId="4" borderId="8" xfId="0" applyNumberFormat="1" applyFont="1" applyFill="1" applyBorder="1" applyAlignment="1">
      <alignment horizontal="center" vertical="center"/>
    </xf>
    <xf numFmtId="170" fontId="14" fillId="4" borderId="8" xfId="0" applyNumberFormat="1" applyFont="1" applyFill="1" applyBorder="1" applyAlignment="1">
      <alignment horizontal="center" vertical="center"/>
    </xf>
    <xf numFmtId="0" fontId="14" fillId="4" borderId="8" xfId="0" applyFont="1" applyFill="1" applyBorder="1" applyAlignment="1">
      <alignment horizontal="center" vertical="center"/>
    </xf>
    <xf numFmtId="3" fontId="16" fillId="2" borderId="8" xfId="0" applyNumberFormat="1" applyFont="1" applyFill="1" applyBorder="1" applyAlignment="1">
      <alignment horizontal="right" vertical="center"/>
    </xf>
    <xf numFmtId="4" fontId="16" fillId="4" borderId="8" xfId="0" applyNumberFormat="1" applyFont="1" applyFill="1" applyBorder="1" applyAlignment="1">
      <alignment horizontal="right" vertical="center"/>
    </xf>
    <xf numFmtId="4" fontId="16" fillId="2" borderId="8" xfId="0" applyNumberFormat="1" applyFont="1" applyFill="1" applyBorder="1" applyAlignment="1">
      <alignment horizontal="right" vertical="center"/>
    </xf>
    <xf numFmtId="0" fontId="22" fillId="7" borderId="8" xfId="0" applyFont="1" applyFill="1" applyBorder="1" applyAlignment="1">
      <alignment horizontal="left" vertical="center"/>
    </xf>
    <xf numFmtId="4" fontId="22" fillId="7" borderId="8" xfId="0" applyNumberFormat="1" applyFont="1" applyFill="1" applyBorder="1" applyAlignment="1">
      <alignment horizontal="right" vertical="center"/>
    </xf>
    <xf numFmtId="0" fontId="16" fillId="2" borderId="8" xfId="0" applyFont="1" applyFill="1" applyBorder="1"/>
    <xf numFmtId="170" fontId="27" fillId="2" borderId="8" xfId="0" applyNumberFormat="1" applyFont="1" applyFill="1" applyBorder="1"/>
    <xf numFmtId="4" fontId="16" fillId="7" borderId="8" xfId="0" applyNumberFormat="1" applyFont="1" applyFill="1" applyBorder="1" applyAlignment="1">
      <alignment horizontal="right" vertical="center"/>
    </xf>
    <xf numFmtId="0" fontId="16" fillId="7" borderId="8" xfId="0" applyFont="1" applyFill="1" applyBorder="1" applyAlignment="1">
      <alignment horizontal="right" vertical="center"/>
    </xf>
    <xf numFmtId="0" fontId="22" fillId="8" borderId="8" xfId="0" applyFont="1" applyFill="1" applyBorder="1" applyAlignment="1">
      <alignment horizontal="left" vertical="center"/>
    </xf>
    <xf numFmtId="173" fontId="10" fillId="8" borderId="8" xfId="0" applyNumberFormat="1" applyFont="1" applyFill="1" applyBorder="1" applyAlignment="1">
      <alignment horizontal="right" vertical="center"/>
    </xf>
    <xf numFmtId="174" fontId="10" fillId="8" borderId="8" xfId="0" applyNumberFormat="1" applyFont="1" applyFill="1" applyBorder="1" applyAlignment="1">
      <alignment horizontal="right" vertical="center"/>
    </xf>
    <xf numFmtId="170" fontId="10" fillId="8" borderId="8" xfId="0" applyNumberFormat="1" applyFont="1" applyFill="1" applyBorder="1" applyAlignment="1">
      <alignment horizontal="right" vertical="center"/>
    </xf>
    <xf numFmtId="0" fontId="8" fillId="13" borderId="8" xfId="0" applyFont="1" applyFill="1" applyBorder="1" applyAlignment="1">
      <alignment horizontal="center"/>
    </xf>
    <xf numFmtId="165" fontId="10" fillId="2" borderId="8" xfId="0" applyNumberFormat="1" applyFont="1" applyFill="1" applyBorder="1"/>
    <xf numFmtId="2" fontId="10" fillId="2" borderId="8" xfId="0" applyNumberFormat="1" applyFont="1" applyFill="1" applyBorder="1" applyAlignment="1">
      <alignment horizontal="center"/>
    </xf>
    <xf numFmtId="0" fontId="16" fillId="4" borderId="8" xfId="0" applyFont="1" applyFill="1" applyBorder="1"/>
    <xf numFmtId="165" fontId="10" fillId="4" borderId="8" xfId="0" applyNumberFormat="1" applyFont="1" applyFill="1" applyBorder="1"/>
    <xf numFmtId="2" fontId="10" fillId="4" borderId="8" xfId="0" applyNumberFormat="1" applyFont="1" applyFill="1" applyBorder="1" applyAlignment="1">
      <alignment horizontal="center"/>
    </xf>
    <xf numFmtId="0" fontId="29" fillId="0" borderId="8" xfId="0" applyFont="1" applyBorder="1"/>
    <xf numFmtId="0" fontId="22" fillId="5" borderId="8" xfId="0" applyFont="1" applyFill="1" applyBorder="1" applyAlignment="1">
      <alignment horizontal="left" vertical="center"/>
    </xf>
    <xf numFmtId="164" fontId="16" fillId="2" borderId="8" xfId="0" applyNumberFormat="1" applyFont="1" applyFill="1" applyBorder="1" applyAlignment="1">
      <alignment horizontal="right" vertical="center"/>
    </xf>
    <xf numFmtId="164" fontId="16" fillId="9" borderId="8" xfId="0" applyNumberFormat="1" applyFont="1" applyFill="1" applyBorder="1" applyAlignment="1">
      <alignment horizontal="right" vertical="center"/>
    </xf>
    <xf numFmtId="164" fontId="16" fillId="4" borderId="8" xfId="0" applyNumberFormat="1" applyFont="1" applyFill="1" applyBorder="1" applyAlignment="1">
      <alignment horizontal="right" vertical="center"/>
    </xf>
    <xf numFmtId="0" fontId="30" fillId="9" borderId="8" xfId="0" applyFont="1" applyFill="1" applyBorder="1" applyAlignment="1">
      <alignment horizontal="right" vertical="center"/>
    </xf>
    <xf numFmtId="164" fontId="22" fillId="2" borderId="8" xfId="0" applyNumberFormat="1" applyFont="1" applyFill="1" applyBorder="1" applyAlignment="1">
      <alignment horizontal="right" vertical="center"/>
    </xf>
    <xf numFmtId="164" fontId="22" fillId="9" borderId="8" xfId="0" applyNumberFormat="1" applyFont="1" applyFill="1" applyBorder="1" applyAlignment="1">
      <alignment horizontal="right" vertical="center"/>
    </xf>
    <xf numFmtId="164" fontId="30" fillId="9" borderId="8" xfId="0" applyNumberFormat="1" applyFont="1" applyFill="1" applyBorder="1" applyAlignment="1">
      <alignment horizontal="right" vertical="center"/>
    </xf>
    <xf numFmtId="4" fontId="14" fillId="9" borderId="8" xfId="0" applyNumberFormat="1" applyFont="1" applyFill="1" applyBorder="1" applyAlignment="1">
      <alignment horizontal="center" vertical="center"/>
    </xf>
    <xf numFmtId="165" fontId="16" fillId="4" borderId="8" xfId="0" applyNumberFormat="1" applyFont="1" applyFill="1" applyBorder="1" applyAlignment="1">
      <alignment horizontal="right" vertical="center"/>
    </xf>
    <xf numFmtId="165" fontId="16" fillId="9" borderId="8" xfId="0" applyNumberFormat="1" applyFont="1" applyFill="1" applyBorder="1" applyAlignment="1">
      <alignment horizontal="right" vertical="center"/>
    </xf>
    <xf numFmtId="164" fontId="22" fillId="4" borderId="8" xfId="0" applyNumberFormat="1" applyFont="1" applyFill="1" applyBorder="1" applyAlignment="1">
      <alignment horizontal="right" vertical="center"/>
    </xf>
    <xf numFmtId="175" fontId="10" fillId="4" borderId="8" xfId="0" applyNumberFormat="1" applyFont="1" applyFill="1" applyBorder="1" applyAlignment="1">
      <alignment horizontal="center" vertical="center"/>
    </xf>
    <xf numFmtId="175" fontId="10" fillId="9" borderId="8" xfId="0" applyNumberFormat="1" applyFont="1" applyFill="1" applyBorder="1" applyAlignment="1">
      <alignment horizontal="center" vertical="center"/>
    </xf>
    <xf numFmtId="175" fontId="14" fillId="4" borderId="8" xfId="0" applyNumberFormat="1" applyFont="1" applyFill="1" applyBorder="1" applyAlignment="1">
      <alignment horizontal="center" vertical="center"/>
    </xf>
    <xf numFmtId="175" fontId="14" fillId="9" borderId="8" xfId="0" applyNumberFormat="1" applyFont="1" applyFill="1" applyBorder="1" applyAlignment="1">
      <alignment horizontal="center" vertical="center"/>
    </xf>
    <xf numFmtId="0" fontId="31" fillId="0" borderId="8" xfId="0" applyFont="1" applyBorder="1"/>
    <xf numFmtId="4" fontId="32" fillId="0" borderId="8" xfId="0" applyNumberFormat="1" applyFont="1" applyBorder="1"/>
    <xf numFmtId="2" fontId="10" fillId="4" borderId="8" xfId="0" applyNumberFormat="1" applyFont="1" applyFill="1" applyBorder="1" applyAlignment="1">
      <alignment horizontal="center" vertical="center"/>
    </xf>
    <xf numFmtId="2" fontId="30" fillId="9" borderId="8" xfId="0" applyNumberFormat="1" applyFont="1" applyFill="1" applyBorder="1" applyAlignment="1">
      <alignment horizontal="right" vertical="center"/>
    </xf>
    <xf numFmtId="168" fontId="10" fillId="4" borderId="8" xfId="0" applyNumberFormat="1" applyFont="1" applyFill="1" applyBorder="1" applyAlignment="1">
      <alignment horizontal="center" vertical="center"/>
    </xf>
    <xf numFmtId="168" fontId="10" fillId="9" borderId="8" xfId="0" applyNumberFormat="1" applyFont="1" applyFill="1" applyBorder="1" applyAlignment="1">
      <alignment horizontal="center" vertical="center"/>
    </xf>
    <xf numFmtId="165" fontId="10" fillId="9" borderId="8" xfId="0" applyNumberFormat="1" applyFont="1" applyFill="1" applyBorder="1" applyAlignment="1">
      <alignment horizontal="center" vertical="center"/>
    </xf>
    <xf numFmtId="10" fontId="30" fillId="9" borderId="8" xfId="0" applyNumberFormat="1" applyFont="1" applyFill="1" applyBorder="1" applyAlignment="1">
      <alignment horizontal="right" vertical="center"/>
    </xf>
    <xf numFmtId="10" fontId="10" fillId="9" borderId="8" xfId="0" applyNumberFormat="1" applyFont="1" applyFill="1" applyBorder="1" applyAlignment="1">
      <alignment horizontal="center" vertical="center"/>
    </xf>
    <xf numFmtId="10" fontId="10" fillId="9" borderId="8" xfId="0" applyNumberFormat="1" applyFont="1" applyFill="1" applyBorder="1" applyAlignment="1">
      <alignment horizontal="center"/>
    </xf>
    <xf numFmtId="4" fontId="10" fillId="4" borderId="8" xfId="0" applyNumberFormat="1" applyFont="1" applyFill="1" applyBorder="1" applyAlignment="1">
      <alignment horizontal="center" vertical="center"/>
    </xf>
    <xf numFmtId="4" fontId="10" fillId="9" borderId="8" xfId="0" applyNumberFormat="1" applyFont="1" applyFill="1" applyBorder="1" applyAlignment="1">
      <alignment horizontal="center" vertical="center"/>
    </xf>
    <xf numFmtId="169" fontId="10" fillId="4" borderId="8" xfId="0" applyNumberFormat="1" applyFont="1" applyFill="1" applyBorder="1" applyAlignment="1">
      <alignment horizontal="center" vertical="center"/>
    </xf>
    <xf numFmtId="169" fontId="10" fillId="9" borderId="8" xfId="0" applyNumberFormat="1" applyFont="1" applyFill="1" applyBorder="1" applyAlignment="1">
      <alignment horizontal="center" vertical="center"/>
    </xf>
    <xf numFmtId="2" fontId="30" fillId="0" borderId="8" xfId="0" applyNumberFormat="1" applyFont="1" applyBorder="1"/>
    <xf numFmtId="168" fontId="30" fillId="0" borderId="8" xfId="0" applyNumberFormat="1" applyFont="1" applyBorder="1"/>
    <xf numFmtId="0" fontId="30" fillId="0" borderId="8" xfId="0" applyFont="1" applyBorder="1"/>
    <xf numFmtId="169" fontId="32" fillId="10" borderId="8" xfId="0" applyNumberFormat="1" applyFont="1" applyFill="1" applyBorder="1"/>
    <xf numFmtId="10" fontId="30" fillId="4" borderId="8" xfId="0" applyNumberFormat="1" applyFont="1" applyFill="1" applyBorder="1" applyAlignment="1">
      <alignment horizontal="right" vertical="center"/>
    </xf>
    <xf numFmtId="165" fontId="10" fillId="4" borderId="8" xfId="0" applyNumberFormat="1" applyFont="1" applyFill="1" applyBorder="1" applyAlignment="1">
      <alignment horizontal="center"/>
    </xf>
    <xf numFmtId="10" fontId="16" fillId="4" borderId="8" xfId="0" applyNumberFormat="1" applyFont="1" applyFill="1" applyBorder="1" applyAlignment="1">
      <alignment horizontal="right" vertical="center"/>
    </xf>
    <xf numFmtId="10" fontId="32" fillId="4" borderId="8" xfId="0" applyNumberFormat="1" applyFont="1" applyFill="1" applyBorder="1" applyAlignment="1">
      <alignment horizontal="right" vertical="center"/>
    </xf>
    <xf numFmtId="10" fontId="32" fillId="9" borderId="8" xfId="0" applyNumberFormat="1" applyFont="1" applyFill="1" applyBorder="1" applyAlignment="1">
      <alignment horizontal="right" vertical="center"/>
    </xf>
    <xf numFmtId="10" fontId="16" fillId="4" borderId="8" xfId="0" applyNumberFormat="1" applyFont="1" applyFill="1" applyBorder="1" applyAlignment="1">
      <alignment horizontal="right"/>
    </xf>
    <xf numFmtId="10" fontId="16" fillId="9" borderId="8" xfId="0" applyNumberFormat="1" applyFont="1" applyFill="1" applyBorder="1" applyAlignment="1">
      <alignment horizontal="right"/>
    </xf>
    <xf numFmtId="4" fontId="14" fillId="4" borderId="8" xfId="0" applyNumberFormat="1" applyFont="1" applyFill="1" applyBorder="1" applyAlignment="1">
      <alignment horizontal="center" vertical="center"/>
    </xf>
    <xf numFmtId="164" fontId="32" fillId="9" borderId="8" xfId="0" applyNumberFormat="1" applyFont="1" applyFill="1" applyBorder="1" applyAlignment="1">
      <alignment horizontal="right" vertical="center"/>
    </xf>
    <xf numFmtId="4" fontId="32" fillId="4" borderId="8" xfId="0" applyNumberFormat="1" applyFont="1" applyFill="1" applyBorder="1" applyAlignment="1">
      <alignment horizontal="right" vertical="center"/>
    </xf>
    <xf numFmtId="164" fontId="32" fillId="4" borderId="8" xfId="0" applyNumberFormat="1" applyFont="1" applyFill="1" applyBorder="1" applyAlignment="1">
      <alignment horizontal="right" vertical="center"/>
    </xf>
    <xf numFmtId="3" fontId="32" fillId="0" borderId="8" xfId="0" applyNumberFormat="1" applyFont="1" applyBorder="1"/>
    <xf numFmtId="0" fontId="26" fillId="0" borderId="8" xfId="0" applyFont="1" applyBorder="1" applyAlignment="1">
      <alignment horizontal="left"/>
    </xf>
    <xf numFmtId="10" fontId="25" fillId="0" borderId="8" xfId="0" applyNumberFormat="1" applyFont="1" applyBorder="1"/>
    <xf numFmtId="10" fontId="26" fillId="0" borderId="8" xfId="0" applyNumberFormat="1" applyFont="1" applyBorder="1" applyAlignment="1">
      <alignment horizontal="right"/>
    </xf>
    <xf numFmtId="10" fontId="14" fillId="4" borderId="8" xfId="0" applyNumberFormat="1" applyFont="1" applyFill="1" applyBorder="1" applyAlignment="1">
      <alignment horizontal="center" vertical="center"/>
    </xf>
    <xf numFmtId="165" fontId="14" fillId="4" borderId="8" xfId="0" applyNumberFormat="1" applyFont="1" applyFill="1" applyBorder="1" applyAlignment="1">
      <alignment horizontal="center" vertical="center"/>
    </xf>
    <xf numFmtId="0" fontId="33" fillId="11" borderId="8" xfId="0" applyFont="1" applyFill="1" applyBorder="1" applyAlignment="1">
      <alignment horizontal="left" vertical="center"/>
    </xf>
    <xf numFmtId="165" fontId="10" fillId="11" borderId="8" xfId="0" applyNumberFormat="1" applyFont="1" applyFill="1" applyBorder="1" applyAlignment="1">
      <alignment horizontal="center" vertical="center"/>
    </xf>
    <xf numFmtId="164" fontId="32" fillId="10" borderId="8" xfId="0" applyNumberFormat="1" applyFont="1" applyFill="1" applyBorder="1" applyAlignment="1">
      <alignment horizontal="center" vertical="center"/>
    </xf>
    <xf numFmtId="3" fontId="14" fillId="4" borderId="8" xfId="0" applyNumberFormat="1" applyFont="1" applyFill="1" applyBorder="1" applyAlignment="1">
      <alignment horizontal="center" vertical="center"/>
    </xf>
    <xf numFmtId="4" fontId="14" fillId="7" borderId="8" xfId="0" applyNumberFormat="1" applyFont="1" applyFill="1" applyBorder="1" applyAlignment="1">
      <alignment horizontal="center" vertical="center"/>
    </xf>
    <xf numFmtId="3" fontId="10" fillId="4" borderId="8" xfId="0" applyNumberFormat="1" applyFont="1" applyFill="1" applyBorder="1" applyAlignment="1">
      <alignment horizontal="center" vertical="center"/>
    </xf>
    <xf numFmtId="165" fontId="32" fillId="4" borderId="8" xfId="0" applyNumberFormat="1" applyFont="1" applyFill="1" applyBorder="1" applyAlignment="1">
      <alignment horizontal="center" vertical="center"/>
    </xf>
    <xf numFmtId="4" fontId="32" fillId="10" borderId="8" xfId="0" applyNumberFormat="1" applyFont="1" applyFill="1" applyBorder="1" applyAlignment="1">
      <alignment horizontal="center" vertical="center"/>
    </xf>
    <xf numFmtId="10" fontId="8" fillId="13" borderId="8" xfId="0" applyNumberFormat="1" applyFont="1" applyFill="1" applyBorder="1" applyAlignment="1">
      <alignment horizontal="center" vertical="center"/>
    </xf>
    <xf numFmtId="0" fontId="22" fillId="5" borderId="8" xfId="0" applyFont="1" applyFill="1" applyBorder="1" applyAlignment="1">
      <alignment horizontal="center" vertical="center"/>
    </xf>
    <xf numFmtId="3" fontId="16" fillId="7" borderId="8" xfId="0" applyNumberFormat="1" applyFont="1" applyFill="1" applyBorder="1" applyAlignment="1">
      <alignment horizontal="right" vertical="center"/>
    </xf>
    <xf numFmtId="3" fontId="16" fillId="8" borderId="8" xfId="0" applyNumberFormat="1" applyFont="1" applyFill="1" applyBorder="1" applyAlignment="1">
      <alignment horizontal="right" vertical="center"/>
    </xf>
    <xf numFmtId="3" fontId="22" fillId="8" borderId="8" xfId="0" applyNumberFormat="1" applyFont="1" applyFill="1" applyBorder="1" applyAlignment="1">
      <alignment horizontal="right" vertical="center"/>
    </xf>
    <xf numFmtId="3" fontId="16" fillId="4" borderId="8" xfId="0" applyNumberFormat="1" applyFont="1" applyFill="1" applyBorder="1" applyAlignment="1">
      <alignment horizontal="center" vertical="center"/>
    </xf>
    <xf numFmtId="164" fontId="16" fillId="4" borderId="8" xfId="0" applyNumberFormat="1" applyFont="1" applyFill="1" applyBorder="1" applyAlignment="1">
      <alignment horizontal="center" vertical="center"/>
    </xf>
    <xf numFmtId="164" fontId="22" fillId="7" borderId="8" xfId="0" applyNumberFormat="1" applyFont="1" applyFill="1" applyBorder="1" applyAlignment="1">
      <alignment horizontal="center" vertical="center"/>
    </xf>
    <xf numFmtId="165" fontId="22" fillId="7" borderId="8" xfId="0" applyNumberFormat="1" applyFont="1" applyFill="1" applyBorder="1" applyAlignment="1">
      <alignment horizontal="center" vertical="center"/>
    </xf>
    <xf numFmtId="10" fontId="22" fillId="4" borderId="8" xfId="0" applyNumberFormat="1" applyFont="1" applyFill="1" applyBorder="1" applyAlignment="1">
      <alignment horizontal="right" vertical="center"/>
    </xf>
    <xf numFmtId="0" fontId="16" fillId="4" borderId="8" xfId="0" applyFont="1" applyFill="1" applyBorder="1" applyAlignment="1">
      <alignment horizontal="right" vertical="center"/>
    </xf>
    <xf numFmtId="3" fontId="16" fillId="4" borderId="8" xfId="0" applyNumberFormat="1" applyFont="1" applyFill="1" applyBorder="1" applyAlignment="1">
      <alignment horizontal="right" vertical="center"/>
    </xf>
    <xf numFmtId="165" fontId="22" fillId="4" borderId="8" xfId="0" applyNumberFormat="1" applyFont="1" applyFill="1" applyBorder="1" applyAlignment="1">
      <alignment horizontal="right" vertical="center"/>
    </xf>
    <xf numFmtId="165" fontId="22" fillId="7" borderId="8" xfId="0" applyNumberFormat="1" applyFont="1" applyFill="1" applyBorder="1" applyAlignment="1">
      <alignment horizontal="right" vertical="center"/>
    </xf>
    <xf numFmtId="0" fontId="27" fillId="0" borderId="8" xfId="0" applyFont="1" applyBorder="1" applyAlignment="1">
      <alignment horizontal="center"/>
    </xf>
    <xf numFmtId="166" fontId="27" fillId="0" borderId="8" xfId="0" applyNumberFormat="1" applyFont="1" applyBorder="1" applyAlignment="1">
      <alignment horizontal="right"/>
    </xf>
    <xf numFmtId="0" fontId="21" fillId="2" borderId="8" xfId="0" applyFont="1" applyFill="1" applyBorder="1" applyAlignment="1">
      <alignment horizontal="center" vertical="center"/>
    </xf>
    <xf numFmtId="0" fontId="0" fillId="0" borderId="5" xfId="0" applyBorder="1"/>
    <xf numFmtId="0" fontId="0" fillId="0" borderId="6" xfId="0" applyBorder="1"/>
    <xf numFmtId="0" fontId="4" fillId="5" borderId="8" xfId="0" applyFont="1" applyFill="1" applyBorder="1" applyAlignment="1">
      <alignment horizontal="center" vertical="center"/>
    </xf>
    <xf numFmtId="0" fontId="3" fillId="13" borderId="8" xfId="0" applyFont="1" applyFill="1" applyBorder="1" applyAlignment="1">
      <alignment horizontal="center" vertical="center"/>
    </xf>
    <xf numFmtId="0" fontId="8" fillId="13" borderId="8" xfId="0" applyFont="1" applyFill="1" applyBorder="1" applyAlignment="1">
      <alignment horizontal="left" vertical="center"/>
    </xf>
    <xf numFmtId="0" fontId="24" fillId="2" borderId="8" xfId="0" applyFont="1" applyFill="1" applyBorder="1" applyAlignment="1">
      <alignment horizontal="center" vertical="center"/>
    </xf>
    <xf numFmtId="0" fontId="6" fillId="13" borderId="8" xfId="0" applyFont="1" applyFill="1" applyBorder="1" applyAlignment="1">
      <alignment horizontal="center" vertical="center"/>
    </xf>
    <xf numFmtId="0" fontId="8" fillId="13" borderId="8" xfId="0" applyFont="1" applyFill="1" applyBorder="1"/>
    <xf numFmtId="0" fontId="29" fillId="2" borderId="8" xfId="0" applyFont="1" applyFill="1" applyBorder="1"/>
    <xf numFmtId="0" fontId="8" fillId="13" borderId="8" xfId="0" applyFont="1" applyFill="1" applyBorder="1" applyAlignment="1">
      <alignment horizontal="center" vertical="center"/>
    </xf>
    <xf numFmtId="0" fontId="7" fillId="13" borderId="8" xfId="0" applyFont="1" applyFill="1" applyBorder="1" applyAlignment="1">
      <alignment horizontal="center" vertical="center"/>
    </xf>
    <xf numFmtId="0" fontId="29" fillId="0" borderId="8" xfId="0" applyFont="1" applyBorder="1"/>
    <xf numFmtId="0" fontId="28" fillId="7" borderId="8" xfId="0" applyFont="1" applyFill="1" applyBorder="1" applyAlignment="1">
      <alignment horizontal="left" vertical="center"/>
    </xf>
    <xf numFmtId="0" fontId="34" fillId="2" borderId="8" xfId="0" applyFont="1" applyFill="1" applyBorder="1" applyAlignment="1">
      <alignment horizontal="left" vertical="center"/>
    </xf>
    <xf numFmtId="0" fontId="8" fillId="3" borderId="8" xfId="0" applyFont="1" applyFill="1" applyBorder="1" applyAlignment="1">
      <alignment horizontal="left" vertical="center"/>
    </xf>
    <xf numFmtId="0" fontId="34" fillId="2" borderId="8" xfId="0" applyFont="1" applyFill="1" applyBorder="1" applyAlignment="1">
      <alignment horizontal="left" vertical="center" wrapText="1"/>
    </xf>
    <xf numFmtId="0" fontId="35" fillId="7" borderId="8" xfId="0" applyFont="1" applyFill="1" applyBorder="1" applyAlignment="1">
      <alignment horizontal="left" vertical="center" wrapText="1"/>
    </xf>
    <xf numFmtId="0" fontId="0" fillId="11" borderId="2" xfId="0" applyFill="1" applyBorder="1"/>
    <xf numFmtId="0" fontId="25" fillId="0" borderId="8" xfId="0" applyFont="1" applyBorder="1" applyAlignment="1">
      <alignment horizontal="left" vertical="center"/>
    </xf>
    <xf numFmtId="0" fontId="11" fillId="13" borderId="8" xfId="0" applyFont="1" applyFill="1" applyBorder="1" applyAlignment="1">
      <alignment horizontal="center" vertical="center"/>
    </xf>
    <xf numFmtId="10" fontId="18" fillId="11" borderId="8" xfId="0" applyNumberFormat="1" applyFont="1" applyFill="1" applyBorder="1" applyAlignment="1">
      <alignment horizontal="center" vertical="center"/>
    </xf>
    <xf numFmtId="0" fontId="0" fillId="0" borderId="9" xfId="0" applyBorder="1"/>
    <xf numFmtId="0" fontId="17" fillId="11" borderId="8" xfId="0" applyFont="1" applyFill="1" applyBorder="1" applyAlignment="1">
      <alignment horizontal="center" vertical="center"/>
    </xf>
    <xf numFmtId="0" fontId="0" fillId="0" borderId="4" xfId="0" applyBorder="1"/>
    <xf numFmtId="0" fontId="0" fillId="0" borderId="10" xfId="0" applyBorder="1"/>
    <xf numFmtId="0" fontId="0" fillId="0" borderId="7"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Georgia" panose="02040502050405020303" pitchFamily="18" charset="0"/>
                <a:ea typeface="+mn-ea"/>
                <a:cs typeface="+mn-cs"/>
              </a:defRPr>
            </a:pPr>
            <a:r>
              <a:rPr lang="es-AR" b="1">
                <a:latin typeface="Georgia" panose="02040502050405020303" pitchFamily="18" charset="0"/>
              </a:rPr>
              <a:t>EV/EBITDA LTM: ALUAR vs. Pares de Aluminio Primario</a:t>
            </a:r>
          </a:p>
        </c:rich>
      </c:tx>
      <c:overlay val="1"/>
      <c:spPr>
        <a:noFill/>
        <a:ln>
          <a:noFill/>
          <a:prstDash val="solid"/>
        </a:ln>
      </c:spPr>
    </c:title>
    <c:autoTitleDeleted val="0"/>
    <c:plotArea>
      <c:layout/>
      <c:barChart>
        <c:barDir val="bar"/>
        <c:grouping val="clustered"/>
        <c:varyColors val="1"/>
        <c:ser>
          <c:idx val="0"/>
          <c:order val="0"/>
          <c:tx>
            <c:strRef>
              <c:f>'5) Ratios'!$B$46</c:f>
              <c:strCache>
                <c:ptCount val="1"/>
                <c:pt idx="0">
                  <c:v>EV/EBITDA LTM</c:v>
                </c:pt>
              </c:strCache>
            </c:strRef>
          </c:tx>
          <c:spPr>
            <a:ln>
              <a:prstDash val="solid"/>
            </a:ln>
          </c:spPr>
          <c:invertIfNegative val="1"/>
          <c:dPt>
            <c:idx val="0"/>
            <c:invertIfNegative val="1"/>
            <c:bubble3D val="0"/>
            <c:spPr>
              <a:solidFill>
                <a:schemeClr val="accent1"/>
              </a:solidFill>
              <a:ln>
                <a:noFill/>
                <a:prstDash val="solid"/>
              </a:ln>
            </c:spPr>
            <c:extLst>
              <c:ext xmlns:c16="http://schemas.microsoft.com/office/drawing/2014/chart" uri="{C3380CC4-5D6E-409C-BE32-E72D297353CC}">
                <c16:uniqueId val="{00000001-C7FD-42DE-A267-E0927751E8D5}"/>
              </c:ext>
            </c:extLst>
          </c:dPt>
          <c:dPt>
            <c:idx val="1"/>
            <c:invertIfNegative val="1"/>
            <c:bubble3D val="0"/>
            <c:spPr>
              <a:solidFill>
                <a:schemeClr val="accent2"/>
              </a:solidFill>
              <a:ln>
                <a:noFill/>
                <a:prstDash val="solid"/>
              </a:ln>
            </c:spPr>
            <c:extLst>
              <c:ext xmlns:c16="http://schemas.microsoft.com/office/drawing/2014/chart" uri="{C3380CC4-5D6E-409C-BE32-E72D297353CC}">
                <c16:uniqueId val="{00000003-C7FD-42DE-A267-E0927751E8D5}"/>
              </c:ext>
            </c:extLst>
          </c:dPt>
          <c:dPt>
            <c:idx val="2"/>
            <c:invertIfNegative val="1"/>
            <c:bubble3D val="0"/>
            <c:spPr>
              <a:solidFill>
                <a:schemeClr val="accent3"/>
              </a:solidFill>
              <a:ln>
                <a:noFill/>
                <a:prstDash val="solid"/>
              </a:ln>
            </c:spPr>
            <c:extLst>
              <c:ext xmlns:c16="http://schemas.microsoft.com/office/drawing/2014/chart" uri="{C3380CC4-5D6E-409C-BE32-E72D297353CC}">
                <c16:uniqueId val="{00000005-C7FD-42DE-A267-E0927751E8D5}"/>
              </c:ext>
            </c:extLst>
          </c:dPt>
          <c:dPt>
            <c:idx val="3"/>
            <c:invertIfNegative val="1"/>
            <c:bubble3D val="0"/>
            <c:spPr>
              <a:solidFill>
                <a:schemeClr val="accent4"/>
              </a:solidFill>
              <a:ln>
                <a:noFill/>
                <a:prstDash val="solid"/>
              </a:ln>
            </c:spPr>
            <c:extLst>
              <c:ext xmlns:c16="http://schemas.microsoft.com/office/drawing/2014/chart" uri="{C3380CC4-5D6E-409C-BE32-E72D297353CC}">
                <c16:uniqueId val="{00000007-C7FD-42DE-A267-E0927751E8D5}"/>
              </c:ext>
            </c:extLst>
          </c:dPt>
          <c:dPt>
            <c:idx val="4"/>
            <c:invertIfNegative val="1"/>
            <c:bubble3D val="0"/>
            <c:spPr>
              <a:solidFill>
                <a:schemeClr val="accent5"/>
              </a:solidFill>
              <a:ln>
                <a:noFill/>
                <a:prstDash val="solid"/>
              </a:ln>
            </c:spPr>
            <c:extLst>
              <c:ext xmlns:c16="http://schemas.microsoft.com/office/drawing/2014/chart" uri="{C3380CC4-5D6E-409C-BE32-E72D297353CC}">
                <c16:uniqueId val="{00000009-C7FD-42DE-A267-E0927751E8D5}"/>
              </c:ext>
            </c:extLst>
          </c:dPt>
          <c:dPt>
            <c:idx val="5"/>
            <c:invertIfNegative val="1"/>
            <c:bubble3D val="0"/>
            <c:spPr>
              <a:solidFill>
                <a:schemeClr val="accent6"/>
              </a:solidFill>
              <a:ln>
                <a:noFill/>
                <a:prstDash val="solid"/>
              </a:ln>
            </c:spPr>
            <c:extLst>
              <c:ext xmlns:c16="http://schemas.microsoft.com/office/drawing/2014/chart" uri="{C3380CC4-5D6E-409C-BE32-E72D297353CC}">
                <c16:uniqueId val="{0000000B-C7FD-42DE-A267-E0927751E8D5}"/>
              </c:ext>
            </c:extLst>
          </c:dPt>
          <c:dPt>
            <c:idx val="6"/>
            <c:invertIfNegative val="1"/>
            <c:bubble3D val="0"/>
            <c:spPr>
              <a:solidFill>
                <a:schemeClr val="accent1">
                  <a:lumMod val="60000"/>
                </a:schemeClr>
              </a:solidFill>
              <a:ln>
                <a:noFill/>
                <a:prstDash val="solid"/>
              </a:ln>
            </c:spPr>
            <c:extLst>
              <c:ext xmlns:c16="http://schemas.microsoft.com/office/drawing/2014/chart" uri="{C3380CC4-5D6E-409C-BE32-E72D297353CC}">
                <c16:uniqueId val="{0000000D-C7FD-42DE-A267-E0927751E8D5}"/>
              </c:ext>
            </c:extLst>
          </c:dPt>
          <c:dPt>
            <c:idx val="7"/>
            <c:invertIfNegative val="1"/>
            <c:bubble3D val="0"/>
            <c:spPr>
              <a:solidFill>
                <a:schemeClr val="accent2">
                  <a:lumMod val="60000"/>
                </a:schemeClr>
              </a:solidFill>
              <a:ln>
                <a:noFill/>
                <a:prstDash val="solid"/>
              </a:ln>
            </c:spPr>
            <c:extLst>
              <c:ext xmlns:c16="http://schemas.microsoft.com/office/drawing/2014/chart" uri="{C3380CC4-5D6E-409C-BE32-E72D297353CC}">
                <c16:uniqueId val="{0000000F-C7FD-42DE-A267-E0927751E8D5}"/>
              </c:ext>
            </c:extLst>
          </c:dPt>
          <c:dLbls>
            <c:dLbl>
              <c:idx val="0"/>
              <c:spPr>
                <a:no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Segoe UI"/>
                      <a:ea typeface="Segoe UI"/>
                      <a:cs typeface="Segoe UI"/>
                    </a:defRPr>
                  </a:pPr>
                  <a:endParaRPr lang="es-AR"/>
                </a:p>
              </c:txPr>
              <c:showLegendKey val="0"/>
              <c:showVal val="1"/>
              <c:showCatName val="0"/>
              <c:showSerName val="0"/>
              <c:showPercent val="0"/>
              <c:showBubbleSize val="0"/>
              <c:extLst>
                <c:ext xmlns:c16="http://schemas.microsoft.com/office/drawing/2014/chart" uri="{C3380CC4-5D6E-409C-BE32-E72D297353CC}">
                  <c16:uniqueId val="{00000001-C7FD-42DE-A267-E0927751E8D5}"/>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'5) Ratios'!$A$47:$A$54</c:f>
              <c:strCache>
                <c:ptCount val="8"/>
                <c:pt idx="0">
                  <c:v>Rusal</c:v>
                </c:pt>
                <c:pt idx="1">
                  <c:v>Constellium</c:v>
                </c:pt>
                <c:pt idx="2">
                  <c:v>Norsk Hydro</c:v>
                </c:pt>
                <c:pt idx="3">
                  <c:v>Kaiser Alum.</c:v>
                </c:pt>
                <c:pt idx="4">
                  <c:v>Alcoa</c:v>
                </c:pt>
                <c:pt idx="5">
                  <c:v>Chalco</c:v>
                </c:pt>
                <c:pt idx="6">
                  <c:v>Mediana peers</c:v>
                </c:pt>
                <c:pt idx="7">
                  <c:v>ALUAR (ALUA.BA) - EV mercado/EBITDA FY2025</c:v>
                </c:pt>
              </c:strCache>
            </c:strRef>
          </c:cat>
          <c:val>
            <c:numRef>
              <c:f>'5) Ratios'!$B$47:$B$54</c:f>
              <c:numCache>
                <c:formatCode>0.0"x"</c:formatCode>
                <c:ptCount val="8"/>
                <c:pt idx="0">
                  <c:v>5.0999999999999996</c:v>
                </c:pt>
                <c:pt idx="1">
                  <c:v>5.4</c:v>
                </c:pt>
                <c:pt idx="2">
                  <c:v>6.4</c:v>
                </c:pt>
                <c:pt idx="3">
                  <c:v>7.2</c:v>
                </c:pt>
                <c:pt idx="4">
                  <c:v>8.5</c:v>
                </c:pt>
                <c:pt idx="5">
                  <c:v>9</c:v>
                </c:pt>
                <c:pt idx="6">
                  <c:v>6.8000000000000007</c:v>
                </c:pt>
                <c:pt idx="7">
                  <c:v>13.430146514383855</c:v>
                </c:pt>
              </c:numCache>
            </c:numRef>
          </c:val>
          <c:extLst>
            <c:ext xmlns:c16="http://schemas.microsoft.com/office/drawing/2014/chart" uri="{C3380CC4-5D6E-409C-BE32-E72D297353CC}">
              <c16:uniqueId val="{00000010-C7FD-42DE-A267-E0927751E8D5}"/>
            </c:ext>
          </c:extLst>
        </c:ser>
        <c:dLbls>
          <c:showLegendKey val="1"/>
          <c:showVal val="1"/>
          <c:showCatName val="1"/>
          <c:showSerName val="1"/>
          <c:showPercent val="1"/>
          <c:showBubbleSize val="1"/>
        </c:dLbls>
        <c:gapWidth val="219"/>
        <c:axId val="10"/>
        <c:axId val="100"/>
      </c:barChart>
      <c:catAx>
        <c:axId val="10"/>
        <c:scaling>
          <c:orientation val="minMax"/>
        </c:scaling>
        <c:delete val="0"/>
        <c:axPos val="l"/>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Segoe UI" panose="020B0502040204020203" pitchFamily="34" charset="0"/>
                    <a:ea typeface="+mn-ea"/>
                    <a:cs typeface="+mn-cs"/>
                  </a:defRPr>
                </a:pPr>
                <a:r>
                  <a:rPr lang="es-AR" sz="1000">
                    <a:latin typeface="Segoe UI" panose="020B0502040204020203" pitchFamily="34" charset="0"/>
                  </a:rPr>
                  <a:t>Compañía</a:t>
                </a:r>
              </a:p>
            </c:rich>
          </c:tx>
          <c:overlay val="1"/>
          <c:spPr>
            <a:noFill/>
            <a:ln>
              <a:noFill/>
              <a:prstDash val="solid"/>
            </a:ln>
          </c:spPr>
        </c:title>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50" b="0" i="0" strike="noStrike" kern="1200" baseline="0">
                <a:solidFill>
                  <a:schemeClr val="tx1">
                    <a:lumMod val="65000"/>
                    <a:lumOff val="35000"/>
                  </a:schemeClr>
                </a:solidFill>
                <a:latin typeface="Segoe UI"/>
                <a:ea typeface="Segoe UI"/>
                <a:cs typeface="Segoe UI"/>
              </a:defRPr>
            </a:pPr>
            <a:endParaRPr lang="es-AR"/>
          </a:p>
        </c:txPr>
        <c:crossAx val="100"/>
        <c:crosses val="autoZero"/>
        <c:auto val="1"/>
        <c:lblAlgn val="ctr"/>
        <c:lblOffset val="100"/>
        <c:noMultiLvlLbl val="1"/>
      </c:catAx>
      <c:valAx>
        <c:axId val="100"/>
        <c:scaling>
          <c:orientation val="minMax"/>
        </c:scaling>
        <c:delete val="0"/>
        <c:axPos val="b"/>
        <c:majorGridlines>
          <c:spPr>
            <a:ln w="9525" cap="flat" cmpd="sng" algn="ctr">
              <a:solidFill>
                <a:srgbClr val="F0E9E4"/>
              </a:solidFill>
              <a:prstDash val="solid"/>
              <a:round/>
            </a:ln>
          </c:spPr>
        </c:majorGridlines>
        <c:title>
          <c:tx>
            <c:rich>
              <a:bodyPr rot="0" spcFirstLastPara="1" vertOverflow="ellipsis" vert="horz" wrap="square" anchor="ctr" anchorCtr="1"/>
              <a:lstStyle/>
              <a:p>
                <a:pPr>
                  <a:defRPr sz="1000" b="0" i="0" strike="noStrike" kern="1200" baseline="0">
                    <a:solidFill>
                      <a:schemeClr val="tx1">
                        <a:lumMod val="65000"/>
                        <a:lumOff val="35000"/>
                      </a:schemeClr>
                    </a:solidFill>
                    <a:latin typeface="Segoe UI" panose="020B0502040204020203" pitchFamily="34" charset="0"/>
                    <a:ea typeface="+mn-ea"/>
                    <a:cs typeface="+mn-cs"/>
                  </a:defRPr>
                </a:pPr>
                <a:r>
                  <a:rPr lang="en-US" sz="1000">
                    <a:latin typeface="Segoe UI" panose="020B0502040204020203" pitchFamily="34" charset="0"/>
                  </a:rPr>
                  <a:t>EV/EBITDA (x)</a:t>
                </a:r>
              </a:p>
            </c:rich>
          </c:tx>
          <c:overlay val="0"/>
          <c:spPr>
            <a:noFill/>
            <a:ln>
              <a:noFill/>
              <a:prstDash val="solid"/>
            </a:ln>
          </c:spPr>
        </c:title>
        <c:numFmt formatCode="0.0&quot;x&quot;" sourceLinked="1"/>
        <c:majorTickMark val="none"/>
        <c:minorTickMark val="none"/>
        <c:tickLblPos val="nextTo"/>
        <c:spPr>
          <a:noFill/>
          <a:ln>
            <a:noFill/>
            <a:prstDash val="solid"/>
          </a:ln>
        </c:spPr>
        <c:txPr>
          <a:bodyPr rot="-60000000" spcFirstLastPara="1" vertOverflow="ellipsis" vert="horz" wrap="square" anchor="ctr" anchorCtr="1"/>
          <a:lstStyle/>
          <a:p>
            <a:pPr>
              <a:defRPr sz="950" b="0" i="0" strike="noStrike" kern="1200" baseline="0">
                <a:solidFill>
                  <a:schemeClr val="tx1">
                    <a:lumMod val="65000"/>
                    <a:lumOff val="35000"/>
                  </a:schemeClr>
                </a:solidFill>
                <a:latin typeface="Segoe UI"/>
                <a:ea typeface="Segoe UI"/>
                <a:cs typeface="Segoe UI"/>
              </a:defRPr>
            </a:pPr>
            <a:endParaRPr lang="es-AR"/>
          </a:p>
        </c:txPr>
        <c:crossAx val="1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oneCellAnchor>
    <xdr:from>
      <xdr:col>6</xdr:col>
      <xdr:colOff>0</xdr:colOff>
      <xdr:row>3</xdr:row>
      <xdr:rowOff>0</xdr:rowOff>
    </xdr:from>
    <xdr:ext cx="4572000" cy="285750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6</xdr:col>
      <xdr:colOff>0</xdr:colOff>
      <xdr:row>21</xdr:row>
      <xdr:rowOff>0</xdr:rowOff>
    </xdr:from>
    <xdr:ext cx="4572000" cy="285750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6</xdr:col>
      <xdr:colOff>0</xdr:colOff>
      <xdr:row>2</xdr:row>
      <xdr:rowOff>0</xdr:rowOff>
    </xdr:from>
    <xdr:ext cx="4572000" cy="285750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6</xdr:col>
      <xdr:colOff>0</xdr:colOff>
      <xdr:row>21</xdr:row>
      <xdr:rowOff>0</xdr:rowOff>
    </xdr:from>
    <xdr:ext cx="4572000" cy="285750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13</xdr:col>
      <xdr:colOff>0</xdr:colOff>
      <xdr:row>2</xdr:row>
      <xdr:rowOff>0</xdr:rowOff>
    </xdr:from>
    <xdr:ext cx="4572000" cy="285750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13</xdr:col>
      <xdr:colOff>0</xdr:colOff>
      <xdr:row>21</xdr:row>
      <xdr:rowOff>0</xdr:rowOff>
    </xdr:from>
    <xdr:ext cx="4572000" cy="285750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45</xdr:row>
      <xdr:rowOff>0</xdr:rowOff>
    </xdr:from>
    <xdr:ext cx="5760000" cy="288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55</xdr:row>
      <xdr:rowOff>0</xdr:rowOff>
    </xdr:from>
    <xdr:ext cx="4572000" cy="2667000"/>
    <xdr:pic>
      <xdr:nvPicPr>
        <xdr:cNvPr id="3" name="Image 2" descr="Picture">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3</xdr:col>
      <xdr:colOff>0</xdr:colOff>
      <xdr:row>57</xdr:row>
      <xdr:rowOff>0</xdr:rowOff>
    </xdr:from>
    <xdr:ext cx="4572000" cy="2857500"/>
    <xdr:pic>
      <xdr:nvPicPr>
        <xdr:cNvPr id="4" name="Image 3" descr="Picture">
          <a:extLst>
            <a:ext uri="{FF2B5EF4-FFF2-40B4-BE49-F238E27FC236}">
              <a16:creationId xmlns:a16="http://schemas.microsoft.com/office/drawing/2014/main" id="{00000000-0008-0000-06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wsDr>
</file>

<file path=xl/drawings/drawing5.xml><?xml version="1.0" encoding="utf-8"?>
<xdr:wsDr xmlns:xdr="http://schemas.openxmlformats.org/drawingml/2006/spreadsheetDrawing" xmlns:a="http://schemas.openxmlformats.org/drawingml/2006/main">
  <xdr:oneCellAnchor>
    <xdr:from>
      <xdr:col>13</xdr:col>
      <xdr:colOff>0</xdr:colOff>
      <xdr:row>2</xdr:row>
      <xdr:rowOff>0</xdr:rowOff>
    </xdr:from>
    <xdr:ext cx="4572000" cy="285750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drawings/drawing6.xml><?xml version="1.0" encoding="utf-8"?>
<xdr:wsDr xmlns:xdr="http://schemas.openxmlformats.org/drawingml/2006/spreadsheetDrawing" xmlns:a="http://schemas.openxmlformats.org/drawingml/2006/main">
  <xdr:oneCellAnchor>
    <xdr:from>
      <xdr:col>9</xdr:col>
      <xdr:colOff>0</xdr:colOff>
      <xdr:row>2</xdr:row>
      <xdr:rowOff>0</xdr:rowOff>
    </xdr:from>
    <xdr:ext cx="4953000" cy="31432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9</xdr:col>
      <xdr:colOff>0</xdr:colOff>
      <xdr:row>22</xdr:row>
      <xdr:rowOff>0</xdr:rowOff>
    </xdr:from>
    <xdr:ext cx="4953000" cy="31432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9</xdr:col>
      <xdr:colOff>0</xdr:colOff>
      <xdr:row>42</xdr:row>
      <xdr:rowOff>0</xdr:rowOff>
    </xdr:from>
    <xdr:ext cx="4572000" cy="285750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wsDr>
</file>

<file path=xl/drawings/drawing7.xml><?xml version="1.0" encoding="utf-8"?>
<xdr:wsDr xmlns:xdr="http://schemas.openxmlformats.org/drawingml/2006/spreadsheetDrawing" xmlns:a="http://schemas.openxmlformats.org/drawingml/2006/main">
  <xdr:oneCellAnchor>
    <xdr:from>
      <xdr:col>6</xdr:col>
      <xdr:colOff>0</xdr:colOff>
      <xdr:row>2</xdr:row>
      <xdr:rowOff>0</xdr:rowOff>
    </xdr:from>
    <xdr:ext cx="4953000" cy="31432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6</xdr:col>
      <xdr:colOff>0</xdr:colOff>
      <xdr:row>22</xdr:row>
      <xdr:rowOff>0</xdr:rowOff>
    </xdr:from>
    <xdr:ext cx="4572000" cy="285750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6</xdr:col>
      <xdr:colOff>0</xdr:colOff>
      <xdr:row>42</xdr:row>
      <xdr:rowOff>0</xdr:rowOff>
    </xdr:from>
    <xdr:ext cx="4572000" cy="285750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wsDr>
</file>

<file path=xl/drawings/drawing8.xml><?xml version="1.0" encoding="utf-8"?>
<xdr:wsDr xmlns:xdr="http://schemas.openxmlformats.org/drawingml/2006/spreadsheetDrawing" xmlns:a="http://schemas.openxmlformats.org/drawingml/2006/main">
  <xdr:oneCellAnchor>
    <xdr:from>
      <xdr:col>8</xdr:col>
      <xdr:colOff>0</xdr:colOff>
      <xdr:row>2</xdr:row>
      <xdr:rowOff>0</xdr:rowOff>
    </xdr:from>
    <xdr:ext cx="4953000" cy="3143250"/>
    <xdr:pic>
      <xdr:nvPicPr>
        <xdr:cNvPr id="2" name="Image 1" descr="Picture">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8</xdr:col>
      <xdr:colOff>0</xdr:colOff>
      <xdr:row>22</xdr:row>
      <xdr:rowOff>0</xdr:rowOff>
    </xdr:from>
    <xdr:ext cx="4572000" cy="2857500"/>
    <xdr:pic>
      <xdr:nvPicPr>
        <xdr:cNvPr id="3" name="Image 2" descr="Picture">
          <a:extLst>
            <a:ext uri="{FF2B5EF4-FFF2-40B4-BE49-F238E27FC236}">
              <a16:creationId xmlns:a16="http://schemas.microsoft.com/office/drawing/2014/main" id="{00000000-0008-0000-0A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F23"/>
  <sheetViews>
    <sheetView showGridLines="0" tabSelected="1" workbookViewId="0">
      <selection activeCell="E20" sqref="E20"/>
    </sheetView>
  </sheetViews>
  <sheetFormatPr baseColWidth="10" defaultColWidth="8.88671875" defaultRowHeight="14.4"/>
  <cols>
    <col min="1" max="1" width="19.21875" bestFit="1" customWidth="1"/>
    <col min="2" max="2" width="27.21875" bestFit="1" customWidth="1"/>
    <col min="3" max="3" width="19.77734375" bestFit="1" customWidth="1"/>
    <col min="4" max="4" width="17.77734375" bestFit="1" customWidth="1"/>
    <col min="5" max="5" width="16.109375" bestFit="1" customWidth="1"/>
    <col min="6" max="6" width="10.5546875" bestFit="1" customWidth="1"/>
  </cols>
  <sheetData>
    <row r="1" spans="1:6" ht="23.4" customHeight="1">
      <c r="A1" s="174" t="s">
        <v>0</v>
      </c>
      <c r="B1" s="171"/>
      <c r="C1" s="171"/>
      <c r="D1" s="171"/>
      <c r="E1" s="171"/>
      <c r="F1" s="172"/>
    </row>
    <row r="2" spans="1:6" ht="17.399999999999999" customHeight="1">
      <c r="A2" s="173" t="s">
        <v>1</v>
      </c>
      <c r="B2" s="171"/>
      <c r="C2" s="171"/>
      <c r="D2" s="171"/>
      <c r="E2" s="171"/>
      <c r="F2" s="172"/>
    </row>
    <row r="3" spans="1:6">
      <c r="A3" s="170" t="s">
        <v>2</v>
      </c>
      <c r="B3" s="171"/>
      <c r="C3" s="171"/>
      <c r="D3" s="171"/>
      <c r="E3" s="171"/>
      <c r="F3" s="172"/>
    </row>
    <row r="5" spans="1:6">
      <c r="A5" s="41" t="s">
        <v>3</v>
      </c>
      <c r="B5" s="41" t="s">
        <v>4</v>
      </c>
      <c r="C5" s="40" t="s">
        <v>5</v>
      </c>
      <c r="D5" s="40" t="s">
        <v>6</v>
      </c>
      <c r="E5" s="40" t="s">
        <v>7</v>
      </c>
      <c r="F5" s="40" t="s">
        <v>8</v>
      </c>
    </row>
    <row r="6" spans="1:6" ht="18" customHeight="1">
      <c r="A6" s="12" t="str">
        <f>"ARS "&amp;TEXT(FCFF!B32,"#,##0")</f>
        <v>ARS 1177,191</v>
      </c>
      <c r="B6" s="13">
        <f>FCFF!B34</f>
        <v>0.19815908420431172</v>
      </c>
      <c r="C6" s="12" t="str">
        <f>FCFF!B36</f>
        <v>COMPRAR</v>
      </c>
      <c r="D6" s="14">
        <f>'0) Supuestos'!$B$27</f>
        <v>6.952778533408388E-2</v>
      </c>
      <c r="E6" s="12" t="str">
        <f>"USD "&amp;TEXT(FCFF!B26,"#,##0")</f>
        <v>USD 2536,569</v>
      </c>
      <c r="F6" s="15">
        <f>'0) Supuestos'!$B$29</f>
        <v>0.02</v>
      </c>
    </row>
    <row r="8" spans="1:6">
      <c r="A8" s="40" t="s">
        <v>9</v>
      </c>
      <c r="B8" s="40" t="s">
        <v>10</v>
      </c>
      <c r="C8" s="40" t="s">
        <v>11</v>
      </c>
      <c r="D8" s="40" t="s">
        <v>12</v>
      </c>
    </row>
    <row r="9" spans="1:6">
      <c r="A9" s="42" t="s">
        <v>13</v>
      </c>
      <c r="B9" s="43">
        <f>'4) Financial Statements'!G4</f>
        <v>1092.5999999999999</v>
      </c>
      <c r="C9" s="43">
        <f>'4) Financial Statements'!L4</f>
        <v>1397.86</v>
      </c>
      <c r="D9" s="44" t="s">
        <v>14</v>
      </c>
    </row>
    <row r="10" spans="1:6">
      <c r="A10" s="45" t="s">
        <v>15</v>
      </c>
      <c r="B10" s="46">
        <f>'4) Financial Statements'!G7</f>
        <v>163.25</v>
      </c>
      <c r="C10" s="46">
        <f>'4) Financial Statements'!L7</f>
        <v>275.64999999999998</v>
      </c>
      <c r="D10" s="47" t="s">
        <v>14</v>
      </c>
    </row>
    <row r="11" spans="1:6">
      <c r="A11" s="42" t="s">
        <v>16</v>
      </c>
      <c r="B11" s="48">
        <f>'4) Financial Statements'!G11</f>
        <v>8.4449935932637749E-2</v>
      </c>
      <c r="C11" s="48">
        <f>'4) Financial Statements'!L11</f>
        <v>0.13095016668335888</v>
      </c>
      <c r="D11" s="44" t="s">
        <v>14</v>
      </c>
    </row>
    <row r="12" spans="1:6">
      <c r="A12" s="45" t="s">
        <v>17</v>
      </c>
      <c r="B12" s="46">
        <f>'6) Proyecciones'!G19</f>
        <v>-196.1839594188462</v>
      </c>
      <c r="C12" s="46">
        <f>'6) Proyecciones'!L19</f>
        <v>190.11308678910672</v>
      </c>
      <c r="D12" s="47" t="s">
        <v>18</v>
      </c>
    </row>
    <row r="13" spans="1:6">
      <c r="A13" s="42" t="s">
        <v>19</v>
      </c>
      <c r="B13" s="48">
        <f>'5) Ratios'!G15</f>
        <v>2.3680072289439403E-2</v>
      </c>
      <c r="C13" s="49" t="str">
        <f>"N/A (no BG proyectado)"</f>
        <v>N/A (no BG proyectado)</v>
      </c>
      <c r="D13" s="44" t="s">
        <v>20</v>
      </c>
    </row>
    <row r="14" spans="1:6">
      <c r="A14" s="45" t="s">
        <v>21</v>
      </c>
      <c r="B14" s="46">
        <f>'4) Financial Statements'!G21</f>
        <v>525.76</v>
      </c>
      <c r="C14" s="46">
        <f>'4) Financial Statements'!L21</f>
        <v>456</v>
      </c>
      <c r="D14" s="47" t="s">
        <v>14</v>
      </c>
    </row>
    <row r="15" spans="1:6">
      <c r="A15" s="42" t="s">
        <v>22</v>
      </c>
      <c r="B15" s="50">
        <f>'0) Supuestos'!$B$15</f>
        <v>0.85491120470309223</v>
      </c>
      <c r="C15" s="49" t="str">
        <f>"-"</f>
        <v>-</v>
      </c>
      <c r="D15" s="44" t="s">
        <v>23</v>
      </c>
    </row>
    <row r="16" spans="1:6">
      <c r="A16" s="45" t="s">
        <v>6</v>
      </c>
      <c r="B16" s="51">
        <f>'0) Supuestos'!$B$27</f>
        <v>6.952778533408388E-2</v>
      </c>
      <c r="C16" s="52" t="str">
        <f>"-"</f>
        <v>-</v>
      </c>
      <c r="D16" s="47" t="s">
        <v>24</v>
      </c>
    </row>
    <row r="17" spans="1:4">
      <c r="A17" s="42" t="s">
        <v>7</v>
      </c>
      <c r="B17" s="49" t="str">
        <f>"-"</f>
        <v>-</v>
      </c>
      <c r="C17" s="43">
        <f>FCFF!B26</f>
        <v>2536.5690045047686</v>
      </c>
      <c r="D17" s="44" t="s">
        <v>25</v>
      </c>
    </row>
    <row r="18" spans="1:4">
      <c r="A18" s="45" t="s">
        <v>26</v>
      </c>
      <c r="B18" s="52" t="str">
        <f>"-"</f>
        <v>-</v>
      </c>
      <c r="C18" s="52" t="str">
        <f>"ARS "&amp;TEXT(FCFF!B32,"#,##0")</f>
        <v>ARS 1177,191</v>
      </c>
      <c r="D18" s="47" t="s">
        <v>25</v>
      </c>
    </row>
    <row r="19" spans="1:4">
      <c r="A19" s="42" t="s">
        <v>27</v>
      </c>
      <c r="B19" s="49" t="str">
        <f>"-"</f>
        <v>-</v>
      </c>
      <c r="C19" s="53">
        <f>'7) Riesgo Cuantitativo'!B34</f>
        <v>0.58879999999999999</v>
      </c>
      <c r="D19" s="44" t="s">
        <v>28</v>
      </c>
    </row>
    <row r="21" spans="1:4">
      <c r="A21" s="54" t="s">
        <v>29</v>
      </c>
      <c r="B21" s="55" t="s">
        <v>30</v>
      </c>
    </row>
    <row r="22" spans="1:4">
      <c r="A22" s="54" t="s">
        <v>31</v>
      </c>
      <c r="B22" s="55" t="s">
        <v>32</v>
      </c>
    </row>
    <row r="23" spans="1:4">
      <c r="A23" s="54" t="s">
        <v>33</v>
      </c>
      <c r="B23" s="55" t="s">
        <v>34</v>
      </c>
    </row>
  </sheetData>
  <mergeCells count="3">
    <mergeCell ref="A3:F3"/>
    <mergeCell ref="A2:F2"/>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9"/>
  <sheetViews>
    <sheetView showGridLines="0" workbookViewId="0">
      <selection sqref="A1:E1"/>
    </sheetView>
  </sheetViews>
  <sheetFormatPr baseColWidth="10" defaultColWidth="8.88671875" defaultRowHeight="14.4"/>
  <cols>
    <col min="1" max="1" width="28" bestFit="1" customWidth="1"/>
    <col min="2" max="2" width="14.21875" bestFit="1" customWidth="1"/>
    <col min="3" max="3" width="31" bestFit="1" customWidth="1"/>
    <col min="4" max="4" width="19.88671875" bestFit="1" customWidth="1"/>
    <col min="5" max="5" width="10.88671875" bestFit="1" customWidth="1"/>
    <col min="7" max="7" width="35.77734375" bestFit="1" customWidth="1"/>
    <col min="8" max="8" width="6.5546875" bestFit="1" customWidth="1"/>
  </cols>
  <sheetData>
    <row r="1" spans="1:8" ht="18" customHeight="1">
      <c r="A1" s="177" t="s">
        <v>35</v>
      </c>
      <c r="B1" s="171"/>
      <c r="C1" s="171"/>
      <c r="D1" s="171"/>
      <c r="E1" s="172"/>
    </row>
    <row r="2" spans="1:8">
      <c r="A2" s="176" t="s">
        <v>36</v>
      </c>
      <c r="B2" s="171"/>
      <c r="C2" s="171"/>
      <c r="D2" s="171"/>
      <c r="E2" s="172"/>
    </row>
    <row r="3" spans="1:8">
      <c r="A3" s="40" t="s">
        <v>37</v>
      </c>
      <c r="B3" s="40" t="s">
        <v>38</v>
      </c>
      <c r="C3" s="40" t="s">
        <v>12</v>
      </c>
      <c r="D3" s="40" t="s">
        <v>39</v>
      </c>
      <c r="E3" s="40" t="s">
        <v>40</v>
      </c>
    </row>
    <row r="4" spans="1:8">
      <c r="A4" s="175" t="s">
        <v>41</v>
      </c>
      <c r="B4" s="171"/>
      <c r="C4" s="171"/>
      <c r="D4" s="171"/>
      <c r="E4" s="172"/>
    </row>
    <row r="5" spans="1:8">
      <c r="A5" s="57" t="s">
        <v>42</v>
      </c>
      <c r="B5" s="58">
        <v>4.7030000686645507E-2</v>
      </c>
      <c r="C5" s="59" t="s">
        <v>43</v>
      </c>
      <c r="D5" s="60" t="s">
        <v>44</v>
      </c>
      <c r="E5" s="47" t="s">
        <v>45</v>
      </c>
    </row>
    <row r="6" spans="1:8">
      <c r="A6" s="57" t="s">
        <v>46</v>
      </c>
      <c r="B6" s="58">
        <v>4.1799999999999997E-2</v>
      </c>
      <c r="C6" s="59" t="s">
        <v>47</v>
      </c>
      <c r="D6" s="60" t="s">
        <v>48</v>
      </c>
      <c r="E6" s="47" t="s">
        <v>45</v>
      </c>
    </row>
    <row r="7" spans="1:8">
      <c r="A7" s="57" t="s">
        <v>49</v>
      </c>
      <c r="B7" s="58">
        <v>4.41E-2</v>
      </c>
      <c r="C7" s="59" t="s">
        <v>50</v>
      </c>
      <c r="D7" s="60" t="s">
        <v>51</v>
      </c>
      <c r="E7" s="47" t="s">
        <v>45</v>
      </c>
    </row>
    <row r="8" spans="1:8" ht="28.8" customHeight="1">
      <c r="A8" s="57" t="s">
        <v>52</v>
      </c>
      <c r="B8" s="61">
        <v>1584.2472100225441</v>
      </c>
      <c r="C8" s="59" t="s">
        <v>53</v>
      </c>
      <c r="D8" s="60" t="s">
        <v>54</v>
      </c>
      <c r="E8" s="47" t="s">
        <v>45</v>
      </c>
    </row>
    <row r="9" spans="1:8" ht="28.8" customHeight="1">
      <c r="A9" s="57" t="s">
        <v>55</v>
      </c>
      <c r="B9" s="62">
        <v>3480.75</v>
      </c>
      <c r="C9" s="59" t="s">
        <v>56</v>
      </c>
      <c r="D9" s="60" t="s">
        <v>57</v>
      </c>
      <c r="E9" s="47" t="s">
        <v>45</v>
      </c>
    </row>
    <row r="10" spans="1:8">
      <c r="A10" s="57" t="s">
        <v>58</v>
      </c>
      <c r="B10" s="61">
        <v>982.5</v>
      </c>
      <c r="C10" s="59" t="s">
        <v>59</v>
      </c>
      <c r="D10" s="60" t="s">
        <v>60</v>
      </c>
      <c r="E10" s="47" t="s">
        <v>45</v>
      </c>
    </row>
    <row r="11" spans="1:8">
      <c r="A11" s="57" t="s">
        <v>61</v>
      </c>
      <c r="B11" s="63">
        <v>0.42811432871443011</v>
      </c>
      <c r="C11" s="59" t="s">
        <v>62</v>
      </c>
      <c r="D11" s="60" t="s">
        <v>63</v>
      </c>
      <c r="E11" s="47" t="s">
        <v>45</v>
      </c>
    </row>
    <row r="12" spans="1:8">
      <c r="A12" s="175" t="s">
        <v>64</v>
      </c>
      <c r="B12" s="171"/>
      <c r="C12" s="171"/>
      <c r="D12" s="171"/>
      <c r="E12" s="172"/>
    </row>
    <row r="13" spans="1:8" ht="28.8" customHeight="1">
      <c r="A13" s="57" t="s">
        <v>65</v>
      </c>
      <c r="B13" s="64">
        <v>0.84755623687609838</v>
      </c>
      <c r="C13" s="59" t="s">
        <v>66</v>
      </c>
      <c r="D13" s="60" t="s">
        <v>67</v>
      </c>
      <c r="E13" s="47" t="s">
        <v>45</v>
      </c>
      <c r="G13" s="65" t="s">
        <v>68</v>
      </c>
      <c r="H13" s="66">
        <v>5.6287694413400917E-2</v>
      </c>
    </row>
    <row r="14" spans="1:8">
      <c r="A14" s="57" t="s">
        <v>69</v>
      </c>
      <c r="B14" s="67">
        <f>(2/3)*B13+(1/3)*H14</f>
        <v>0.89837082458406559</v>
      </c>
      <c r="C14" s="59" t="s">
        <v>70</v>
      </c>
      <c r="D14" s="60" t="s">
        <v>71</v>
      </c>
      <c r="E14" s="47" t="s">
        <v>45</v>
      </c>
      <c r="G14" s="65" t="s">
        <v>72</v>
      </c>
      <c r="H14" s="68">
        <v>1</v>
      </c>
    </row>
    <row r="15" spans="1:8">
      <c r="A15" s="57" t="s">
        <v>73</v>
      </c>
      <c r="B15" s="67">
        <f>((H15^2)/(H15^2+H13^2))*B13+(1-((H15^2)/(H15^2+H13^2)))*H14</f>
        <v>0.85491120470309223</v>
      </c>
      <c r="C15" s="59" t="s">
        <v>74</v>
      </c>
      <c r="D15" s="60" t="s">
        <v>75</v>
      </c>
      <c r="E15" s="47" t="s">
        <v>45</v>
      </c>
      <c r="G15" s="65" t="s">
        <v>76</v>
      </c>
      <c r="H15" s="68">
        <v>0.25</v>
      </c>
    </row>
    <row r="16" spans="1:8" ht="28.8" customHeight="1">
      <c r="A16" s="57" t="s">
        <v>77</v>
      </c>
      <c r="B16" s="69">
        <v>0.96</v>
      </c>
      <c r="C16" s="59" t="s">
        <v>78</v>
      </c>
      <c r="D16" s="60" t="s">
        <v>79</v>
      </c>
      <c r="E16" s="47" t="s">
        <v>45</v>
      </c>
    </row>
    <row r="17" spans="1:8">
      <c r="A17" s="57" t="s">
        <v>80</v>
      </c>
      <c r="B17" s="67">
        <f>B15/(1+(1-B30)*H17)</f>
        <v>0.64449886252676214</v>
      </c>
      <c r="C17" s="59" t="s">
        <v>81</v>
      </c>
      <c r="D17" s="60" t="s">
        <v>82</v>
      </c>
      <c r="E17" s="47" t="s">
        <v>45</v>
      </c>
      <c r="G17" s="65" t="s">
        <v>83</v>
      </c>
      <c r="H17" s="68">
        <v>0.50226821873165162</v>
      </c>
    </row>
    <row r="18" spans="1:8" ht="28.8" customHeight="1">
      <c r="A18" s="57" t="s">
        <v>84</v>
      </c>
      <c r="B18" s="67">
        <f>B17*(1+(1-B30)*H18)</f>
        <v>0.84812832229355306</v>
      </c>
      <c r="C18" s="59" t="s">
        <v>81</v>
      </c>
      <c r="D18" s="60" t="s">
        <v>85</v>
      </c>
      <c r="E18" s="47" t="s">
        <v>45</v>
      </c>
      <c r="G18" s="65" t="s">
        <v>86</v>
      </c>
      <c r="H18" s="68">
        <v>0.48607702846938788</v>
      </c>
    </row>
    <row r="19" spans="1:8">
      <c r="A19" s="175" t="s">
        <v>87</v>
      </c>
      <c r="B19" s="171"/>
      <c r="C19" s="171"/>
      <c r="D19" s="171"/>
      <c r="E19" s="172"/>
    </row>
    <row r="20" spans="1:8">
      <c r="A20" s="57" t="s">
        <v>88</v>
      </c>
      <c r="B20" s="70">
        <v>0.2</v>
      </c>
      <c r="C20" s="59" t="s">
        <v>89</v>
      </c>
      <c r="D20" s="60" t="s">
        <v>90</v>
      </c>
      <c r="E20" s="47" t="s">
        <v>45</v>
      </c>
    </row>
    <row r="21" spans="1:8" ht="28.8" customHeight="1">
      <c r="A21" s="57" t="s">
        <v>91</v>
      </c>
      <c r="B21" s="51">
        <f>B7*(B11/H21)</f>
        <v>9.4399209481531826E-2</v>
      </c>
      <c r="C21" s="59" t="s">
        <v>92</v>
      </c>
      <c r="D21" s="60" t="s">
        <v>93</v>
      </c>
      <c r="E21" s="47" t="s">
        <v>45</v>
      </c>
      <c r="G21" s="65" t="s">
        <v>94</v>
      </c>
      <c r="H21" s="68">
        <v>0.2</v>
      </c>
    </row>
    <row r="22" spans="1:8" ht="72" customHeight="1">
      <c r="A22" s="57" t="s">
        <v>95</v>
      </c>
      <c r="B22" s="51">
        <f>B5+(B18*B6)+(B20*B7)</f>
        <v>9.1301764558516019E-2</v>
      </c>
      <c r="C22" s="59" t="s">
        <v>96</v>
      </c>
      <c r="D22" s="60" t="s">
        <v>97</v>
      </c>
      <c r="E22" s="47" t="s">
        <v>45</v>
      </c>
    </row>
    <row r="23" spans="1:8">
      <c r="A23" s="57" t="s">
        <v>98</v>
      </c>
      <c r="B23" s="63">
        <v>3.804993657288195E-2</v>
      </c>
      <c r="C23" s="59" t="s">
        <v>99</v>
      </c>
      <c r="D23" s="60" t="s">
        <v>100</v>
      </c>
      <c r="E23" s="47" t="s">
        <v>45</v>
      </c>
    </row>
    <row r="24" spans="1:8">
      <c r="A24" s="57" t="s">
        <v>101</v>
      </c>
      <c r="B24" s="51">
        <f>B23*(1-B30)</f>
        <v>2.4732458772373268E-2</v>
      </c>
      <c r="C24" s="59" t="s">
        <v>102</v>
      </c>
      <c r="D24" s="60" t="s">
        <v>103</v>
      </c>
      <c r="E24" s="47" t="s">
        <v>45</v>
      </c>
    </row>
    <row r="25" spans="1:8">
      <c r="A25" s="57" t="s">
        <v>104</v>
      </c>
      <c r="B25" s="71">
        <f>H18/(1+H18)</f>
        <v>0.32708737108333596</v>
      </c>
      <c r="C25" s="59" t="s">
        <v>100</v>
      </c>
      <c r="D25" s="60" t="s">
        <v>105</v>
      </c>
      <c r="E25" s="47" t="s">
        <v>45</v>
      </c>
    </row>
    <row r="26" spans="1:8">
      <c r="A26" s="57" t="s">
        <v>106</v>
      </c>
      <c r="B26" s="71">
        <f>1-B25</f>
        <v>0.67291262891666404</v>
      </c>
      <c r="C26" s="59" t="s">
        <v>100</v>
      </c>
      <c r="D26" s="60" t="s">
        <v>107</v>
      </c>
      <c r="E26" s="47" t="s">
        <v>45</v>
      </c>
    </row>
    <row r="27" spans="1:8" ht="43.2" customHeight="1">
      <c r="A27" s="42" t="s">
        <v>108</v>
      </c>
      <c r="B27" s="72">
        <f>(B22*B26)+(B24*B25)</f>
        <v>6.952778533408388E-2</v>
      </c>
      <c r="C27" s="59" t="s">
        <v>109</v>
      </c>
      <c r="D27" s="60" t="s">
        <v>110</v>
      </c>
      <c r="E27" s="47" t="s">
        <v>45</v>
      </c>
    </row>
    <row r="28" spans="1:8">
      <c r="A28" s="175" t="s">
        <v>111</v>
      </c>
      <c r="B28" s="171"/>
      <c r="C28" s="171"/>
      <c r="D28" s="171"/>
      <c r="E28" s="172"/>
    </row>
    <row r="29" spans="1:8">
      <c r="A29" s="57" t="s">
        <v>112</v>
      </c>
      <c r="B29" s="70">
        <v>0.02</v>
      </c>
      <c r="C29" s="59" t="s">
        <v>113</v>
      </c>
      <c r="D29" s="60" t="s">
        <v>114</v>
      </c>
      <c r="E29" s="47" t="s">
        <v>45</v>
      </c>
    </row>
    <row r="30" spans="1:8">
      <c r="A30" s="57" t="s">
        <v>115</v>
      </c>
      <c r="B30" s="70">
        <v>0.35</v>
      </c>
      <c r="C30" s="59" t="s">
        <v>116</v>
      </c>
      <c r="D30" s="60" t="s">
        <v>117</v>
      </c>
      <c r="E30" s="47" t="s">
        <v>118</v>
      </c>
    </row>
    <row r="31" spans="1:8">
      <c r="A31" s="57" t="s">
        <v>119</v>
      </c>
      <c r="B31" s="70">
        <v>0.08</v>
      </c>
      <c r="C31" s="59" t="s">
        <v>120</v>
      </c>
      <c r="D31" s="60" t="s">
        <v>121</v>
      </c>
      <c r="E31" s="47" t="s">
        <v>45</v>
      </c>
    </row>
    <row r="32" spans="1:8" ht="28.8" customHeight="1">
      <c r="A32" s="57" t="s">
        <v>122</v>
      </c>
      <c r="B32" s="63">
        <v>0.145818191516875</v>
      </c>
      <c r="C32" s="59" t="s">
        <v>123</v>
      </c>
      <c r="D32" s="60" t="s">
        <v>124</v>
      </c>
      <c r="E32" s="47" t="s">
        <v>45</v>
      </c>
    </row>
    <row r="33" spans="1:6">
      <c r="A33" s="57" t="s">
        <v>125</v>
      </c>
      <c r="B33" s="63">
        <v>0.1368</v>
      </c>
      <c r="C33" s="59" t="s">
        <v>126</v>
      </c>
      <c r="D33" s="60" t="s">
        <v>127</v>
      </c>
      <c r="E33" s="47" t="s">
        <v>45</v>
      </c>
    </row>
    <row r="34" spans="1:6">
      <c r="A34" s="175" t="s">
        <v>128</v>
      </c>
      <c r="B34" s="171"/>
      <c r="C34" s="171"/>
      <c r="D34" s="171"/>
      <c r="E34" s="172"/>
    </row>
    <row r="35" spans="1:6">
      <c r="A35" s="57" t="s">
        <v>7</v>
      </c>
      <c r="B35" s="46">
        <f>FCFF!B26</f>
        <v>2536.5690045047686</v>
      </c>
      <c r="C35" s="59" t="s">
        <v>129</v>
      </c>
      <c r="D35" s="60" t="s">
        <v>113</v>
      </c>
      <c r="E35" s="47" t="s">
        <v>45</v>
      </c>
    </row>
    <row r="36" spans="1:6" ht="57.6" customHeight="1">
      <c r="A36" s="57" t="s">
        <v>130</v>
      </c>
      <c r="B36" s="46">
        <f>FCFF!B28</f>
        <v>2080.5690045047686</v>
      </c>
      <c r="C36" s="59" t="s">
        <v>131</v>
      </c>
      <c r="D36" s="60" t="s">
        <v>132</v>
      </c>
      <c r="E36" s="47" t="s">
        <v>45</v>
      </c>
    </row>
    <row r="37" spans="1:6" ht="43.2" customHeight="1">
      <c r="A37" s="42" t="s">
        <v>133</v>
      </c>
      <c r="B37" s="73">
        <f>FCFF!B30</f>
        <v>0.74306035875170307</v>
      </c>
      <c r="C37" s="59" t="s">
        <v>134</v>
      </c>
      <c r="D37" s="60" t="s">
        <v>135</v>
      </c>
      <c r="E37" s="47" t="s">
        <v>45</v>
      </c>
    </row>
    <row r="38" spans="1:6">
      <c r="A38" s="42" t="s">
        <v>136</v>
      </c>
      <c r="B38" s="74" t="str">
        <f>"ARS "&amp;TEXT(FCFF!B32,"#,##0.00")</f>
        <v>ARS 1177,19130</v>
      </c>
      <c r="C38" s="59" t="s">
        <v>137</v>
      </c>
      <c r="D38" s="60" t="s">
        <v>138</v>
      </c>
      <c r="E38" s="47" t="s">
        <v>45</v>
      </c>
    </row>
    <row r="39" spans="1:6">
      <c r="A39" s="57" t="s">
        <v>139</v>
      </c>
      <c r="B39" s="71">
        <f>FCFF!B34</f>
        <v>0.19815908420431172</v>
      </c>
      <c r="C39" s="59" t="s">
        <v>140</v>
      </c>
      <c r="D39" s="60" t="s">
        <v>141</v>
      </c>
      <c r="E39" s="47" t="s">
        <v>45</v>
      </c>
    </row>
    <row r="40" spans="1:6" ht="28.8" customHeight="1">
      <c r="A40" s="57" t="s">
        <v>142</v>
      </c>
      <c r="B40" s="51">
        <f>FCFF!B35</f>
        <v>3.7699999999999997E-2</v>
      </c>
      <c r="C40" s="59" t="s">
        <v>143</v>
      </c>
      <c r="D40" s="60" t="s">
        <v>144</v>
      </c>
      <c r="E40" s="47" t="s">
        <v>45</v>
      </c>
    </row>
    <row r="41" spans="1:6" ht="28.8" customHeight="1">
      <c r="A41" s="42" t="s">
        <v>145</v>
      </c>
      <c r="B41" s="74" t="str">
        <f>FCFF!B36</f>
        <v>COMPRAR</v>
      </c>
      <c r="C41" s="59" t="s">
        <v>146</v>
      </c>
      <c r="D41" s="60" t="s">
        <v>147</v>
      </c>
      <c r="E41" s="47" t="s">
        <v>45</v>
      </c>
    </row>
    <row r="43" spans="1:6">
      <c r="A43" t="s">
        <v>148</v>
      </c>
    </row>
    <row r="44" spans="1:6">
      <c r="A44" t="s">
        <v>149</v>
      </c>
      <c r="B44" t="s">
        <v>150</v>
      </c>
      <c r="C44" t="s">
        <v>6</v>
      </c>
      <c r="D44" t="s">
        <v>151</v>
      </c>
      <c r="E44" t="s">
        <v>152</v>
      </c>
      <c r="F44" t="s">
        <v>145</v>
      </c>
    </row>
    <row r="45" spans="1:6">
      <c r="A45" t="s">
        <v>153</v>
      </c>
      <c r="B45">
        <f>B22</f>
        <v>9.1301764558516019E-2</v>
      </c>
      <c r="C45">
        <f>(B22*$B$26)+($B$24*$B$25)</f>
        <v>6.952778533408388E-2</v>
      </c>
      <c r="D45">
        <f>((((SUMPRODUCT(FCFF!$B$14:$F$14,1/(1+$C$45)^{0.5,1.5,2.5,3.5,4.5}))+(((('6) Proyecciones'!$L$15)*(1+$B$29))/($C$45-$B$29))/(1+$C$45)^4.5))-FCFF!$B$11)/FCFF!$B$8)*FCFF!$B$9</f>
        <v>1177.1913002307363</v>
      </c>
      <c r="E45">
        <f>D45/FCFF!$B$10-1</f>
        <v>0.19815908420431172</v>
      </c>
      <c r="F45" t="str">
        <f>IF(E45&gt;0.1,"COMPRAR",IF(E45&lt;-0.1,"VENDER","MANTENER"))</f>
        <v>COMPRAR</v>
      </c>
    </row>
    <row r="46" spans="1:6">
      <c r="A46" t="s">
        <v>154</v>
      </c>
      <c r="B46">
        <f>B45</f>
        <v>9.1301764558516019E-2</v>
      </c>
      <c r="C46">
        <f>C45</f>
        <v>6.952778533408388E-2</v>
      </c>
      <c r="D46">
        <f>((((SUMPRODUCT(FCFF!$B$14:$F$14,1/(1+$C$46)^{0.5,1.5,2.5,3.5,4.5}))+(((('6) Proyecciones'!$L$15)*(1+0.025))/($C$46-0.025))/(1+$C$46)^4.5))-FCFF!$B$11)/FCFF!$B$8)*FCFF!$B$9</f>
        <v>1311.5208042797478</v>
      </c>
      <c r="E46">
        <f>D46/FCFF!$B$10-1</f>
        <v>0.33488122573002332</v>
      </c>
      <c r="F46" t="str">
        <f>IF(E46&gt;0.1,"COMPRAR",IF(E46&lt;-0.1,"VENDER","MANTENER"))</f>
        <v>COMPRAR</v>
      </c>
    </row>
    <row r="47" spans="1:6">
      <c r="A47" t="s">
        <v>155</v>
      </c>
      <c r="B47">
        <f>B5+(B18*B6)+(1*B7)</f>
        <v>0.12658176455851602</v>
      </c>
      <c r="C47">
        <f>(B47*$B$26)+($B$24*$B$25)</f>
        <v>9.3268142882263788E-2</v>
      </c>
      <c r="D47">
        <f>((((SUMPRODUCT(FCFF!$B$14:$F$14,1/(1+$C$47)^{0.5,1.5,2.5,3.5,4.5}))+(((('6) Proyecciones'!$L$15)*(1+$B$29))/($C$47-$B$29))/(1+$C$47)^4.5))-FCFF!$B$11)/FCFF!$B$8)*FCFF!$B$9</f>
        <v>714.50873620455343</v>
      </c>
      <c r="E47">
        <f>D47/FCFF!$B$10-1</f>
        <v>-0.272764645084424</v>
      </c>
      <c r="F47" t="str">
        <f>IF(E47&gt;0.1,"COMPRAR",IF(E47&lt;-0.1,"VENDER","MANTENER"))</f>
        <v>VENDER</v>
      </c>
    </row>
    <row r="48" spans="1:6">
      <c r="A48" t="s">
        <v>156</v>
      </c>
      <c r="B48">
        <f>B5+(B18*B6)+(B20*B21)</f>
        <v>0.10136160645482239</v>
      </c>
      <c r="C48">
        <f>(B48*$B$26)+($B$24*$B$25)</f>
        <v>7.6297179991013403E-2</v>
      </c>
      <c r="D48">
        <f>((((SUMPRODUCT(FCFF!$B$14:$F$14,1/(1+$C$48)^{0.5,1.5,2.5,3.5,4.5}))+(((('6) Proyecciones'!$L$15)*(1+$B$29))/($C$48-$B$29))/(1+$C$48)^4.5))-FCFF!$B$11)/FCFF!$B$8)*FCFF!$B$9</f>
        <v>1005.8704999815168</v>
      </c>
      <c r="E48">
        <f>D48/FCFF!$B$10-1</f>
        <v>2.3786768429024718E-2</v>
      </c>
      <c r="F48" t="str">
        <f>IF(E48&gt;0.1,"COMPRAR",IF(E48&lt;-0.1,"VENDER","MANTENER"))</f>
        <v>MANTENER</v>
      </c>
    </row>
    <row r="49" spans="1:1">
      <c r="A49" t="s">
        <v>157</v>
      </c>
    </row>
  </sheetData>
  <mergeCells count="7">
    <mergeCell ref="A1:E1"/>
    <mergeCell ref="A34:E34"/>
    <mergeCell ref="A12:E12"/>
    <mergeCell ref="A4:E4"/>
    <mergeCell ref="A2:E2"/>
    <mergeCell ref="A28:E28"/>
    <mergeCell ref="A19:E19"/>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7"/>
  <sheetViews>
    <sheetView showGridLines="0" workbookViewId="0">
      <selection activeCell="B23" sqref="B23"/>
    </sheetView>
  </sheetViews>
  <sheetFormatPr baseColWidth="10" defaultColWidth="8.88671875" defaultRowHeight="14.4"/>
  <cols>
    <col min="1" max="1" width="24.5546875" bestFit="1" customWidth="1"/>
    <col min="2" max="2" width="13.77734375" bestFit="1" customWidth="1"/>
    <col min="3" max="3" width="23.44140625" bestFit="1" customWidth="1"/>
    <col min="4" max="4" width="20.6640625" bestFit="1" customWidth="1"/>
    <col min="5" max="5" width="16.109375" bestFit="1" customWidth="1"/>
    <col min="6" max="7" width="5.21875" bestFit="1" customWidth="1"/>
  </cols>
  <sheetData>
    <row r="1" spans="1:5" ht="15.6" customHeight="1">
      <c r="A1" s="181" t="s">
        <v>158</v>
      </c>
      <c r="B1" s="171"/>
      <c r="C1" s="171"/>
      <c r="D1" s="171"/>
      <c r="E1" s="172"/>
    </row>
    <row r="2" spans="1:5">
      <c r="A2" s="40" t="s">
        <v>9</v>
      </c>
      <c r="B2" s="40" t="s">
        <v>38</v>
      </c>
      <c r="C2" s="40" t="s">
        <v>159</v>
      </c>
      <c r="D2" s="40" t="s">
        <v>160</v>
      </c>
      <c r="E2" s="40" t="s">
        <v>161</v>
      </c>
    </row>
    <row r="3" spans="1:5">
      <c r="A3" s="57" t="s">
        <v>162</v>
      </c>
      <c r="B3" s="75">
        <v>2376</v>
      </c>
      <c r="C3" s="57" t="s">
        <v>163</v>
      </c>
      <c r="D3" s="57" t="s">
        <v>164</v>
      </c>
      <c r="E3" s="57" t="s">
        <v>165</v>
      </c>
    </row>
    <row r="4" spans="1:5">
      <c r="A4" s="59" t="s">
        <v>166</v>
      </c>
      <c r="B4" s="76">
        <v>0.84755617176954245</v>
      </c>
      <c r="C4" s="59" t="s">
        <v>167</v>
      </c>
      <c r="D4" s="59" t="s">
        <v>168</v>
      </c>
      <c r="E4" s="59" t="s">
        <v>165</v>
      </c>
    </row>
    <row r="5" spans="1:5">
      <c r="A5" s="57" t="s">
        <v>169</v>
      </c>
      <c r="B5" s="77">
        <v>0.89837078117969482</v>
      </c>
      <c r="C5" s="57" t="s">
        <v>170</v>
      </c>
      <c r="D5" s="57" t="s">
        <v>171</v>
      </c>
      <c r="E5" s="57" t="s">
        <v>165</v>
      </c>
    </row>
    <row r="6" spans="1:5">
      <c r="A6" s="78" t="s">
        <v>73</v>
      </c>
      <c r="B6" s="79">
        <v>0.85491114458271911</v>
      </c>
      <c r="C6" s="78" t="s">
        <v>172</v>
      </c>
      <c r="D6" s="78" t="s">
        <v>173</v>
      </c>
      <c r="E6" s="78" t="s">
        <v>174</v>
      </c>
    </row>
    <row r="7" spans="1:5">
      <c r="A7" s="57" t="s">
        <v>175</v>
      </c>
      <c r="B7" s="77">
        <v>0.96</v>
      </c>
      <c r="C7" s="57" t="s">
        <v>176</v>
      </c>
      <c r="D7" s="57" t="s">
        <v>177</v>
      </c>
      <c r="E7" s="57" t="s">
        <v>178</v>
      </c>
    </row>
    <row r="8" spans="1:5">
      <c r="A8" s="59" t="s">
        <v>179</v>
      </c>
      <c r="B8" s="76">
        <v>0.64449881720332747</v>
      </c>
      <c r="C8" s="59" t="s">
        <v>180</v>
      </c>
      <c r="D8" s="59" t="s">
        <v>82</v>
      </c>
      <c r="E8" s="59" t="s">
        <v>165</v>
      </c>
    </row>
    <row r="9" spans="1:5">
      <c r="A9" s="78" t="s">
        <v>181</v>
      </c>
      <c r="B9" s="79">
        <v>0.84812826265017616</v>
      </c>
      <c r="C9" s="78" t="s">
        <v>182</v>
      </c>
      <c r="D9" s="78" t="s">
        <v>183</v>
      </c>
      <c r="E9" s="78" t="s">
        <v>184</v>
      </c>
    </row>
    <row r="10" spans="1:5">
      <c r="A10" s="80" t="s">
        <v>185</v>
      </c>
      <c r="B10" s="81" t="s">
        <v>186</v>
      </c>
      <c r="C10" s="80" t="s">
        <v>187</v>
      </c>
      <c r="D10" s="179" t="s">
        <v>188</v>
      </c>
      <c r="E10" s="172"/>
    </row>
    <row r="11" spans="1:5">
      <c r="A11" s="180" t="s">
        <v>189</v>
      </c>
      <c r="B11" s="171"/>
      <c r="C11" s="171"/>
      <c r="D11" s="171"/>
      <c r="E11" s="172"/>
    </row>
    <row r="12" spans="1:5">
      <c r="A12" s="40" t="s">
        <v>190</v>
      </c>
      <c r="B12" s="40" t="s">
        <v>191</v>
      </c>
      <c r="C12" s="40" t="s">
        <v>192</v>
      </c>
      <c r="D12" s="40" t="s">
        <v>193</v>
      </c>
      <c r="E12" s="40" t="s">
        <v>194</v>
      </c>
    </row>
    <row r="13" spans="1:5">
      <c r="A13" s="78" t="s">
        <v>195</v>
      </c>
      <c r="B13" s="82">
        <v>-18.827500000000001</v>
      </c>
      <c r="C13" s="82">
        <v>0</v>
      </c>
      <c r="D13" s="82">
        <v>-2.8626999999999998</v>
      </c>
      <c r="E13" s="83" t="s">
        <v>196</v>
      </c>
    </row>
    <row r="14" spans="1:5">
      <c r="A14" s="78" t="s">
        <v>197</v>
      </c>
      <c r="B14" s="82">
        <v>-11.821999999999999</v>
      </c>
      <c r="C14" s="82">
        <v>0</v>
      </c>
      <c r="D14" s="82">
        <v>-2.8626999999999998</v>
      </c>
      <c r="E14" s="83" t="s">
        <v>196</v>
      </c>
    </row>
    <row r="15" spans="1:5">
      <c r="A15" s="78" t="s">
        <v>198</v>
      </c>
      <c r="B15" s="82">
        <v>-18.049800000000001</v>
      </c>
      <c r="C15" s="82">
        <v>0</v>
      </c>
      <c r="D15" s="82">
        <v>-2.8626999999999998</v>
      </c>
      <c r="E15" s="83" t="s">
        <v>196</v>
      </c>
    </row>
    <row r="16" spans="1:5">
      <c r="A16" s="78" t="s">
        <v>199</v>
      </c>
      <c r="B16" s="82">
        <v>-48.0854</v>
      </c>
      <c r="C16" s="82">
        <v>0</v>
      </c>
      <c r="D16" s="82">
        <v>-2.8626999999999998</v>
      </c>
      <c r="E16" s="83" t="s">
        <v>196</v>
      </c>
    </row>
    <row r="17" spans="1:7">
      <c r="A17" s="78" t="s">
        <v>200</v>
      </c>
      <c r="B17" s="82">
        <v>-22.046900000000001</v>
      </c>
      <c r="C17" s="82">
        <v>0</v>
      </c>
      <c r="D17" s="82">
        <v>-2.8626999999999998</v>
      </c>
      <c r="E17" s="83" t="s">
        <v>196</v>
      </c>
    </row>
    <row r="19" spans="1:7">
      <c r="A19" s="180" t="s">
        <v>201</v>
      </c>
      <c r="B19" s="171"/>
      <c r="C19" s="171"/>
      <c r="D19" s="171"/>
      <c r="E19" s="172"/>
    </row>
    <row r="20" spans="1:7">
      <c r="A20" s="40" t="s">
        <v>190</v>
      </c>
      <c r="B20" s="40" t="s">
        <v>202</v>
      </c>
      <c r="C20" s="40" t="s">
        <v>192</v>
      </c>
      <c r="D20" s="40" t="s">
        <v>203</v>
      </c>
      <c r="E20" s="40" t="s">
        <v>204</v>
      </c>
    </row>
    <row r="21" spans="1:7">
      <c r="A21" s="84" t="s">
        <v>195</v>
      </c>
      <c r="B21" s="85">
        <f>(COUNT('Datos Crudos'!$B$2:$B$2579)/6)*((SKEW('Datos Crudos'!$B$2:$B$2579))^2+((KURT('Datos Crudos'!$B$2:$B$2579))^2)/4)</f>
        <v>4180.5228547647475</v>
      </c>
      <c r="C21" s="86">
        <f>_xlfn.CHISQ.DIST.RT(B21,2)</f>
        <v>0</v>
      </c>
      <c r="D21" s="87">
        <f>SKEW('Datos Crudos'!$B$2:$B$2579)</f>
        <v>-0.33583930598057171</v>
      </c>
      <c r="E21" s="87">
        <f>KURT('Datos Crudos'!$B$2:$B$2579)</f>
        <v>6.3758841944838904</v>
      </c>
    </row>
    <row r="22" spans="1:7">
      <c r="A22" s="84" t="s">
        <v>197</v>
      </c>
      <c r="B22" s="85">
        <f>(COUNT('Datos Crudos'!$D$2:$D$2579)/6)*((SKEW('Datos Crudos'!$D$2:$D$2579))^2+((KURT('Datos Crudos'!$D$2:$D$2579))^2)/4)</f>
        <v>101985.02544155142</v>
      </c>
      <c r="C22" s="86">
        <f>_xlfn.CHISQ.DIST.RT(B22,2)</f>
        <v>0</v>
      </c>
      <c r="D22" s="87">
        <f>SKEW('Datos Crudos'!$D$2:$D$2579)</f>
        <v>-1.0191785068986159</v>
      </c>
      <c r="E22" s="87">
        <f>KURT('Datos Crudos'!$D$2:$D$2579)</f>
        <v>31.658747176805289</v>
      </c>
    </row>
    <row r="23" spans="1:7">
      <c r="A23" s="84" t="s">
        <v>198</v>
      </c>
      <c r="B23" s="85">
        <f>(COUNT('Datos Crudos'!$E$2:$E$2579)/6)*((SKEW('Datos Crudos'!$E$2:$E$2579))^2+((KURT('Datos Crudos'!$E$2:$E$2579))^2)/4)</f>
        <v>7421.0428503887078</v>
      </c>
      <c r="C23" s="86">
        <f>_xlfn.CHISQ.DIST.RT(B23,2)</f>
        <v>0</v>
      </c>
      <c r="D23" s="87">
        <f>SKEW('Datos Crudos'!$E$2:$E$2579)</f>
        <v>-0.31642176873991634</v>
      </c>
      <c r="E23" s="87">
        <f>KURT('Datos Crudos'!$E$2:$E$2579)</f>
        <v>8.5184194482670819</v>
      </c>
    </row>
    <row r="24" spans="1:7">
      <c r="A24" s="84" t="s">
        <v>199</v>
      </c>
      <c r="B24" s="85">
        <f>(COUNT('Datos Crudos'!$F$2:$F$2579)/6)*((SKEW('Datos Crudos'!$F$2:$F$2579))^2+((KURT('Datos Crudos'!$F$2:$F$2579))^2)/4)</f>
        <v>32277.989228070699</v>
      </c>
      <c r="C24" s="86">
        <f>_xlfn.CHISQ.DIST.RT(B24,2)</f>
        <v>0</v>
      </c>
      <c r="D24" s="87">
        <f>SKEW('Datos Crudos'!$F$2:$F$2579)</f>
        <v>-1.1294224419967256</v>
      </c>
      <c r="E24" s="87">
        <f>KURT('Datos Crudos'!$F$2:$F$2579)</f>
        <v>17.546974189693575</v>
      </c>
    </row>
    <row r="25" spans="1:7">
      <c r="A25" s="84" t="s">
        <v>200</v>
      </c>
      <c r="B25" s="85">
        <f>(COUNT('Datos Crudos'!$G$2:$G$2579)/6)*((SKEW('Datos Crudos'!$G$2:$G$2579))^2+((KURT('Datos Crudos'!$G$2:$G$2579))^2)/4)</f>
        <v>262.33341129218445</v>
      </c>
      <c r="C25" s="86">
        <f>_xlfn.CHISQ.DIST.RT(B25,2)</f>
        <v>1.0839856387763339E-57</v>
      </c>
      <c r="D25" s="87">
        <f>SKEW('Datos Crudos'!$G$2:$G$2579)</f>
        <v>-0.1501973457701147</v>
      </c>
      <c r="E25" s="87">
        <f>KURT('Datos Crudos'!$G$2:$G$2579)</f>
        <v>1.5543915854365111</v>
      </c>
    </row>
    <row r="27" spans="1:7">
      <c r="A27" s="183" t="s">
        <v>205</v>
      </c>
      <c r="B27" s="171"/>
      <c r="C27" s="171"/>
      <c r="D27" s="171"/>
      <c r="E27" s="172"/>
    </row>
    <row r="29" spans="1:7">
      <c r="A29" s="178" t="s">
        <v>206</v>
      </c>
      <c r="B29" s="171"/>
      <c r="C29" s="171"/>
      <c r="D29" s="171"/>
      <c r="E29" s="172"/>
    </row>
    <row r="30" spans="1:7">
      <c r="A30" s="88" t="s">
        <v>207</v>
      </c>
      <c r="B30" s="88" t="s">
        <v>208</v>
      </c>
      <c r="C30" s="88" t="s">
        <v>195</v>
      </c>
      <c r="D30" s="88" t="s">
        <v>197</v>
      </c>
      <c r="E30" s="88" t="s">
        <v>198</v>
      </c>
      <c r="F30" s="88" t="s">
        <v>199</v>
      </c>
      <c r="G30" s="88" t="s">
        <v>200</v>
      </c>
    </row>
    <row r="31" spans="1:7">
      <c r="A31" s="80" t="s">
        <v>195</v>
      </c>
      <c r="B31" s="89">
        <f>_xlfn.STDEV.S('Datos Crudos'!$B$2:$B$2579)*SQRT(252)</f>
        <v>0.52401855871103009</v>
      </c>
      <c r="C31" s="90">
        <f>CORREL('Datos Crudos'!$B$2:$B$2579,'Datos Crudos'!$B$2:$B$2579)</f>
        <v>1</v>
      </c>
      <c r="D31" s="90">
        <f>CORREL('Datos Crudos'!$B$2:$B$2579,'Datos Crudos'!$D$2:$D$2579)</f>
        <v>0.65496931969204264</v>
      </c>
      <c r="E31" s="90">
        <f>CORREL('Datos Crudos'!$B$2:$B$2579,'Datos Crudos'!$E$2:$E$2579)</f>
        <v>0.76209210174944186</v>
      </c>
      <c r="F31" s="90">
        <f>CORREL('Datos Crudos'!$B$2:$B$2579,'Datos Crudos'!$F$2:$F$2579)</f>
        <v>7.1742845977488603E-2</v>
      </c>
      <c r="G31" s="90">
        <f>CORREL('Datos Crudos'!$B$2:$B$2579,'Datos Crudos'!$G$2:$G$2579)</f>
        <v>-6.6828422114747169E-2</v>
      </c>
    </row>
    <row r="32" spans="1:7">
      <c r="A32" s="91" t="s">
        <v>197</v>
      </c>
      <c r="B32" s="92">
        <f>_xlfn.STDEV.S('Datos Crudos'!$D$2:$D$2579)*SQRT(252)</f>
        <v>0.49537859953321983</v>
      </c>
      <c r="C32" s="93">
        <f>CORREL('Datos Crudos'!$D$2:$D$2579,'Datos Crudos'!$B$2:$B$2579)</f>
        <v>0.65496931969204264</v>
      </c>
      <c r="D32" s="93">
        <f>CORREL('Datos Crudos'!$D$2:$D$2579,'Datos Crudos'!$D$2:$D$2579)</f>
        <v>0.99999999999999989</v>
      </c>
      <c r="E32" s="93">
        <f>CORREL('Datos Crudos'!$D$2:$D$2579,'Datos Crudos'!$E$2:$E$2579)</f>
        <v>0.70378276349482061</v>
      </c>
      <c r="F32" s="93">
        <f>CORREL('Datos Crudos'!$D$2:$D$2579,'Datos Crudos'!$F$2:$F$2579)</f>
        <v>9.2926149194292026E-2</v>
      </c>
      <c r="G32" s="93">
        <f>CORREL('Datos Crudos'!$D$2:$D$2579,'Datos Crudos'!$G$2:$G$2579)</f>
        <v>-0.11330192681374057</v>
      </c>
    </row>
    <row r="33" spans="1:7">
      <c r="A33" s="80" t="s">
        <v>198</v>
      </c>
      <c r="B33" s="89">
        <f>_xlfn.STDEV.S('Datos Crudos'!$E$2:$E$2579)*SQRT(252)</f>
        <v>0.54432516030407396</v>
      </c>
      <c r="C33" s="90">
        <f>CORREL('Datos Crudos'!$E$2:$E$2579,'Datos Crudos'!$B$2:$B$2579)</f>
        <v>0.76209210174944186</v>
      </c>
      <c r="D33" s="90">
        <f>CORREL('Datos Crudos'!$E$2:$E$2579,'Datos Crudos'!$D$2:$D$2579)</f>
        <v>0.70378276349482061</v>
      </c>
      <c r="E33" s="90">
        <f>CORREL('Datos Crudos'!$E$2:$E$2579,'Datos Crudos'!$E$2:$E$2579)</f>
        <v>1.0000000000000002</v>
      </c>
      <c r="F33" s="90">
        <f>CORREL('Datos Crudos'!$E$2:$E$2579,'Datos Crudos'!$F$2:$F$2579)</f>
        <v>4.6212345390430114E-2</v>
      </c>
      <c r="G33" s="90">
        <f>CORREL('Datos Crudos'!$E$2:$E$2579,'Datos Crudos'!$G$2:$G$2579)</f>
        <v>-5.6012839057965363E-2</v>
      </c>
    </row>
    <row r="34" spans="1:7">
      <c r="A34" s="91" t="s">
        <v>199</v>
      </c>
      <c r="B34" s="92">
        <f>_xlfn.STDEV.S('Datos Crudos'!$F$2:$F$2579)*SQRT(252)</f>
        <v>0.20948544268506003</v>
      </c>
      <c r="C34" s="93">
        <f>CORREL('Datos Crudos'!$F$2:$F$2579,'Datos Crudos'!$B$2:$B$2579)</f>
        <v>7.1742845977488603E-2</v>
      </c>
      <c r="D34" s="93">
        <f>CORREL('Datos Crudos'!$F$2:$F$2579,'Datos Crudos'!$D$2:$D$2579)</f>
        <v>9.2926149194292026E-2</v>
      </c>
      <c r="E34" s="93">
        <f>CORREL('Datos Crudos'!$F$2:$F$2579,'Datos Crudos'!$E$2:$E$2579)</f>
        <v>4.6212345390430114E-2</v>
      </c>
      <c r="F34" s="93">
        <f>CORREL('Datos Crudos'!$F$2:$F$2579,'Datos Crudos'!$F$2:$F$2579)</f>
        <v>1</v>
      </c>
      <c r="G34" s="93">
        <f>CORREL('Datos Crudos'!$F$2:$F$2579,'Datos Crudos'!$G$2:$G$2579)</f>
        <v>-0.15526572414319226</v>
      </c>
    </row>
    <row r="35" spans="1:7">
      <c r="A35" s="80" t="s">
        <v>200</v>
      </c>
      <c r="B35" s="89">
        <f>_xlfn.STDEV.S('Datos Crudos'!$G$2:$G$2579)*SQRT(252)</f>
        <v>6.5829461513965279E-2</v>
      </c>
      <c r="C35" s="90">
        <f>CORREL('Datos Crudos'!$G$2:$G$2579,'Datos Crudos'!$B$2:$B$2579)</f>
        <v>-6.6828422114747169E-2</v>
      </c>
      <c r="D35" s="90">
        <f>CORREL('Datos Crudos'!$G$2:$G$2579,'Datos Crudos'!$D$2:$D$2579)</f>
        <v>-0.11330192681374057</v>
      </c>
      <c r="E35" s="90">
        <f>CORREL('Datos Crudos'!$G$2:$G$2579,'Datos Crudos'!$E$2:$E$2579)</f>
        <v>-5.6012839057965363E-2</v>
      </c>
      <c r="F35" s="90">
        <f>CORREL('Datos Crudos'!$G$2:$G$2579,'Datos Crudos'!$F$2:$F$2579)</f>
        <v>-0.15526572414319226</v>
      </c>
      <c r="G35" s="90">
        <f>CORREL('Datos Crudos'!$G$2:$G$2579,'Datos Crudos'!$G$2:$G$2579)</f>
        <v>0.99999999999999978</v>
      </c>
    </row>
    <row r="37" spans="1:7">
      <c r="A37" s="182" t="s">
        <v>209</v>
      </c>
      <c r="B37" s="171"/>
      <c r="C37" s="171"/>
      <c r="D37" s="171"/>
      <c r="E37" s="172"/>
    </row>
  </sheetData>
  <mergeCells count="7">
    <mergeCell ref="A37:E37"/>
    <mergeCell ref="A27:E27"/>
    <mergeCell ref="A29:E29"/>
    <mergeCell ref="D10:E10"/>
    <mergeCell ref="A19:E19"/>
    <mergeCell ref="A11:E11"/>
    <mergeCell ref="A1:E1"/>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99999"/>
  </sheetPr>
  <dimension ref="A1:I2579"/>
  <sheetViews>
    <sheetView workbookViewId="0">
      <pane ySplit="1" topLeftCell="A2" activePane="bottomLeft" state="frozen"/>
      <selection pane="bottomLeft"/>
    </sheetView>
  </sheetViews>
  <sheetFormatPr baseColWidth="10" defaultColWidth="8.88671875" defaultRowHeight="14.4"/>
  <cols>
    <col min="1" max="1" width="10.33203125" bestFit="1" customWidth="1"/>
    <col min="2" max="2" width="19.6640625" bestFit="1" customWidth="1"/>
    <col min="3" max="3" width="15.5546875" bestFit="1" customWidth="1"/>
    <col min="4" max="4" width="20" bestFit="1" customWidth="1"/>
    <col min="5" max="5" width="19.5546875" bestFit="1" customWidth="1"/>
    <col min="6" max="7" width="14.109375" bestFit="1" customWidth="1"/>
    <col min="9" max="9" width="214.109375" bestFit="1" customWidth="1"/>
  </cols>
  <sheetData>
    <row r="1" spans="1:9">
      <c r="A1" s="88" t="s">
        <v>40</v>
      </c>
      <c r="B1" s="88" t="s">
        <v>210</v>
      </c>
      <c r="C1" s="88" t="s">
        <v>211</v>
      </c>
      <c r="D1" s="88" t="s">
        <v>212</v>
      </c>
      <c r="E1" s="88" t="s">
        <v>213</v>
      </c>
      <c r="F1" s="88" t="s">
        <v>214</v>
      </c>
      <c r="G1" s="88" t="s">
        <v>215</v>
      </c>
      <c r="I1" s="94" t="s">
        <v>216</v>
      </c>
    </row>
    <row r="2" spans="1:9">
      <c r="A2" s="168" t="s">
        <v>217</v>
      </c>
      <c r="B2" s="10"/>
      <c r="C2" s="10"/>
      <c r="D2" s="10"/>
      <c r="E2" s="10"/>
      <c r="F2" s="169">
        <v>6.7401960784314596E-3</v>
      </c>
      <c r="G2" s="169">
        <v>-3.194283134880016E-3</v>
      </c>
    </row>
    <row r="3" spans="1:9">
      <c r="A3" s="168" t="s">
        <v>218</v>
      </c>
      <c r="B3" s="169">
        <v>2.1317456683019209E-2</v>
      </c>
      <c r="C3" s="169">
        <v>1.631309257308811E-3</v>
      </c>
      <c r="D3" s="169">
        <v>2.902211738133054E-2</v>
      </c>
      <c r="E3" s="169">
        <v>2.1354938969098129E-2</v>
      </c>
      <c r="F3" s="169">
        <v>1.9172245891661669E-2</v>
      </c>
      <c r="G3" s="169">
        <v>-1.250774355170647E-2</v>
      </c>
    </row>
    <row r="4" spans="1:9">
      <c r="A4" s="168" t="s">
        <v>219</v>
      </c>
      <c r="B4" s="169">
        <v>-3.196268816973391E-2</v>
      </c>
      <c r="C4" s="169">
        <v>-1.269787284515211E-3</v>
      </c>
      <c r="D4" s="169">
        <v>-2.541031158905915E-2</v>
      </c>
      <c r="E4" s="169">
        <v>4.7236049124601553E-3</v>
      </c>
      <c r="F4" s="169">
        <v>-3.8817557479844389E-3</v>
      </c>
      <c r="G4" s="169">
        <v>1.8842280694637561E-3</v>
      </c>
    </row>
    <row r="5" spans="1:9">
      <c r="A5" s="168" t="s">
        <v>220</v>
      </c>
      <c r="B5" s="169">
        <v>-2.3948651071071692E-2</v>
      </c>
      <c r="C5" s="169">
        <v>-6.3616194812253779E-3</v>
      </c>
      <c r="D5" s="169">
        <v>-1.003039180136245E-2</v>
      </c>
      <c r="E5" s="169">
        <v>-1.2220651629820219E-2</v>
      </c>
      <c r="F5" s="169">
        <v>-4.1966426858512929E-3</v>
      </c>
      <c r="G5" s="169">
        <v>-6.7913648740631771E-3</v>
      </c>
    </row>
    <row r="6" spans="1:9">
      <c r="A6" s="168" t="s">
        <v>221</v>
      </c>
      <c r="B6" s="169">
        <v>2.089585957772799E-2</v>
      </c>
      <c r="C6" s="169">
        <v>3.133943280255735E-3</v>
      </c>
      <c r="D6" s="169">
        <v>2.221581878076084E-2</v>
      </c>
      <c r="E6" s="169">
        <v>6.589197967327598E-3</v>
      </c>
      <c r="F6" s="169">
        <v>7.6760987357014088E-3</v>
      </c>
      <c r="G6" s="169">
        <v>5.2598360282074541E-3</v>
      </c>
    </row>
    <row r="7" spans="1:9">
      <c r="A7" s="168" t="s">
        <v>222</v>
      </c>
      <c r="B7" s="169">
        <v>-9.8808881596829101E-3</v>
      </c>
      <c r="C7" s="169">
        <v>2.12571889691926E-4</v>
      </c>
      <c r="D7" s="169">
        <v>5.6887580590265774E-3</v>
      </c>
      <c r="E7" s="169">
        <v>-1.5102165190547081E-2</v>
      </c>
      <c r="F7" s="169">
        <v>-7.1695294996265702E-3</v>
      </c>
      <c r="G7" s="169">
        <v>2.0929738671673359E-3</v>
      </c>
    </row>
    <row r="8" spans="1:9">
      <c r="A8" s="168" t="s">
        <v>223</v>
      </c>
      <c r="B8" s="169">
        <v>-1.259210938672872E-3</v>
      </c>
      <c r="C8" s="169">
        <v>8.6034964479611009E-3</v>
      </c>
      <c r="D8" s="169">
        <v>-2.6313935368101888E-3</v>
      </c>
      <c r="E8" s="169">
        <v>-4.5571344909426381E-3</v>
      </c>
      <c r="F8" s="169">
        <v>1.188506092974273E-2</v>
      </c>
      <c r="G8" s="169">
        <v>4.490395734996433E-3</v>
      </c>
    </row>
    <row r="9" spans="1:9">
      <c r="A9" s="168" t="s">
        <v>224</v>
      </c>
      <c r="B9" s="169">
        <v>1.232313173585653E-2</v>
      </c>
      <c r="C9" s="169">
        <v>-9.0716556783798641E-4</v>
      </c>
      <c r="D9" s="169">
        <v>8.8360406664780289E-3</v>
      </c>
      <c r="E9" s="169">
        <v>-2.654733385758945E-3</v>
      </c>
      <c r="F9" s="169">
        <v>-2.0814748736247561E-3</v>
      </c>
      <c r="G9" s="169">
        <v>2.183169551332353E-3</v>
      </c>
    </row>
    <row r="10" spans="1:9">
      <c r="A10" s="168" t="s">
        <v>225</v>
      </c>
      <c r="B10" s="169">
        <v>-5.1585742944302293E-3</v>
      </c>
      <c r="C10" s="169">
        <v>3.897939364765346E-4</v>
      </c>
      <c r="D10" s="169">
        <v>-1.9314216002354061E-3</v>
      </c>
      <c r="E10" s="169">
        <v>-5.945984703896956E-3</v>
      </c>
      <c r="F10" s="169">
        <v>4.7675804529201393E-3</v>
      </c>
      <c r="G10" s="169">
        <v>-2.2821703031203899E-3</v>
      </c>
    </row>
    <row r="11" spans="1:9">
      <c r="A11" s="168" t="s">
        <v>226</v>
      </c>
      <c r="B11" s="169">
        <v>8.2455562429819551E-3</v>
      </c>
      <c r="C11" s="169">
        <v>-2.864685997403638E-3</v>
      </c>
      <c r="D11" s="169">
        <v>-1.9775761222055039E-3</v>
      </c>
      <c r="E11" s="169">
        <v>1.288267580636648E-2</v>
      </c>
      <c r="F11" s="169">
        <v>3.558718861210064E-3</v>
      </c>
      <c r="G11" s="169">
        <v>-5.5104884343439853E-3</v>
      </c>
    </row>
    <row r="12" spans="1:9">
      <c r="A12" s="168" t="s">
        <v>227</v>
      </c>
      <c r="B12" s="169">
        <v>-6.3230723990137516E-4</v>
      </c>
      <c r="C12" s="169">
        <v>4.7345880120621686E-3</v>
      </c>
      <c r="D12" s="169">
        <v>3.5233823238223221E-3</v>
      </c>
      <c r="E12" s="169">
        <v>-3.38129038173407E-3</v>
      </c>
      <c r="F12" s="169">
        <v>2.8073286052010542E-3</v>
      </c>
      <c r="G12" s="169">
        <v>2.1954948366189608E-3</v>
      </c>
    </row>
    <row r="13" spans="1:9">
      <c r="A13" s="168" t="s">
        <v>228</v>
      </c>
      <c r="B13" s="169">
        <v>-1.1676988720851539E-2</v>
      </c>
      <c r="C13" s="169">
        <v>-7.9604637375019216E-4</v>
      </c>
      <c r="D13" s="169">
        <v>-1.1955934316949969E-2</v>
      </c>
      <c r="E13" s="169">
        <v>-2.8060807277795589E-2</v>
      </c>
      <c r="F13" s="169">
        <v>-1.4734050390452499E-4</v>
      </c>
      <c r="G13" s="169">
        <v>-1.460456799051157E-3</v>
      </c>
    </row>
    <row r="14" spans="1:9">
      <c r="A14" s="168" t="s">
        <v>229</v>
      </c>
      <c r="B14" s="10"/>
      <c r="C14" s="169">
        <v>2.7929092187690689E-3</v>
      </c>
      <c r="D14" s="10"/>
      <c r="E14" s="10"/>
      <c r="F14" s="169">
        <v>1.105216622457994E-2</v>
      </c>
      <c r="G14" s="169">
        <v>-9.4028380837185566E-4</v>
      </c>
    </row>
    <row r="15" spans="1:9">
      <c r="A15" s="168" t="s">
        <v>230</v>
      </c>
      <c r="B15" s="169">
        <v>-1.5724704191262481E-2</v>
      </c>
      <c r="C15" s="169">
        <v>-5.4790770198690497E-3</v>
      </c>
      <c r="D15" s="169">
        <v>-9.9045689834142969E-4</v>
      </c>
      <c r="E15" s="169">
        <v>-3.1604707402703942E-2</v>
      </c>
      <c r="F15" s="169">
        <v>7.8705728027983479E-3</v>
      </c>
      <c r="G15" s="169">
        <v>-8.7838163966965643E-3</v>
      </c>
    </row>
    <row r="16" spans="1:9">
      <c r="A16" s="168" t="s">
        <v>231</v>
      </c>
      <c r="B16" s="169">
        <v>-1.075462759202761E-2</v>
      </c>
      <c r="C16" s="169">
        <v>1.8685896480290509E-3</v>
      </c>
      <c r="D16" s="169">
        <v>1.110825104277313E-2</v>
      </c>
      <c r="E16" s="169">
        <v>6.6844680183415486E-3</v>
      </c>
      <c r="F16" s="169">
        <v>-3.470715835141025E-3</v>
      </c>
      <c r="G16" s="169">
        <v>-7.384712960030182E-4</v>
      </c>
    </row>
    <row r="17" spans="1:7">
      <c r="A17" s="168" t="s">
        <v>232</v>
      </c>
      <c r="B17" s="169">
        <v>-7.3440368799143618E-3</v>
      </c>
      <c r="C17" s="169">
        <v>2.1996173129046341E-3</v>
      </c>
      <c r="D17" s="169">
        <v>3.1612820389645968E-3</v>
      </c>
      <c r="E17" s="169">
        <v>-3.319844677359685E-3</v>
      </c>
      <c r="F17" s="169">
        <v>-3.337686837904474E-3</v>
      </c>
      <c r="G17" s="169">
        <v>-5.9121363109880809E-3</v>
      </c>
    </row>
    <row r="18" spans="1:7">
      <c r="A18" s="168" t="s">
        <v>233</v>
      </c>
      <c r="B18" s="169">
        <v>-4.4556466420625496E-3</v>
      </c>
      <c r="C18" s="169">
        <v>-1.440271380974911E-3</v>
      </c>
      <c r="D18" s="169">
        <v>-7.6800298504517972E-3</v>
      </c>
      <c r="E18" s="169">
        <v>2.087347248405735E-2</v>
      </c>
      <c r="F18" s="169">
        <v>-5.3873034362259542E-3</v>
      </c>
      <c r="G18" s="169">
        <v>3.7170609654717519E-3</v>
      </c>
    </row>
    <row r="19" spans="1:7">
      <c r="A19" s="168" t="s">
        <v>234</v>
      </c>
      <c r="B19" s="169">
        <v>1.559253219786561E-2</v>
      </c>
      <c r="C19" s="169">
        <v>-5.6332315722118498E-4</v>
      </c>
      <c r="D19" s="169">
        <v>-5.8690852443192831E-3</v>
      </c>
      <c r="E19" s="169">
        <v>-6.9614187444178022E-4</v>
      </c>
      <c r="F19" s="169">
        <v>0</v>
      </c>
      <c r="G19" s="169">
        <v>1.0575078415020481E-4</v>
      </c>
    </row>
    <row r="20" spans="1:7">
      <c r="A20" s="168" t="s">
        <v>235</v>
      </c>
      <c r="B20" s="169">
        <v>2.206218761276979E-2</v>
      </c>
      <c r="C20" s="169">
        <v>1.951769405530879E-3</v>
      </c>
      <c r="D20" s="169">
        <v>2.161545764759398E-2</v>
      </c>
      <c r="E20" s="169">
        <v>6.4705985328838977E-3</v>
      </c>
      <c r="F20" s="169">
        <v>1.463914507392694E-3</v>
      </c>
      <c r="G20" s="169">
        <v>2.1164063871559341E-4</v>
      </c>
    </row>
    <row r="21" spans="1:7">
      <c r="A21" s="168" t="s">
        <v>236</v>
      </c>
      <c r="B21" s="169">
        <v>1.490217668407201E-2</v>
      </c>
      <c r="C21" s="169">
        <v>-5.2402768527348709E-3</v>
      </c>
      <c r="D21" s="169">
        <v>1.3748368866203229E-2</v>
      </c>
      <c r="E21" s="169">
        <v>8.3120748995053617E-3</v>
      </c>
      <c r="F21" s="169">
        <v>-1.2425084052039129E-2</v>
      </c>
      <c r="G21" s="169">
        <v>2.6443833041991378E-3</v>
      </c>
    </row>
    <row r="22" spans="1:7">
      <c r="A22" s="168" t="s">
        <v>237</v>
      </c>
      <c r="B22" s="169">
        <v>-2.1509696170721401E-2</v>
      </c>
      <c r="C22" s="169">
        <v>-1.3652276243513171E-3</v>
      </c>
      <c r="D22" s="169">
        <v>-5.9408374999888602E-3</v>
      </c>
      <c r="E22" s="169">
        <v>-1.6486911449722471E-2</v>
      </c>
      <c r="F22" s="169">
        <v>-7.4008288928362198E-4</v>
      </c>
      <c r="G22" s="169">
        <v>-2.110377916206829E-4</v>
      </c>
    </row>
    <row r="23" spans="1:7">
      <c r="A23" s="168" t="s">
        <v>238</v>
      </c>
      <c r="B23" s="169">
        <v>-2.0892703151357491E-2</v>
      </c>
      <c r="C23" s="169">
        <v>-1.578816594419941E-3</v>
      </c>
      <c r="D23" s="169">
        <v>-1.911079881819067E-2</v>
      </c>
      <c r="E23" s="169">
        <v>-1.188626372094503E-2</v>
      </c>
      <c r="F23" s="169">
        <v>-2.9625240705077882E-4</v>
      </c>
      <c r="G23" s="169">
        <v>8.4415224237146536E-3</v>
      </c>
    </row>
    <row r="24" spans="1:7">
      <c r="A24" s="168" t="s">
        <v>239</v>
      </c>
      <c r="B24" s="169">
        <v>1.915059499115523E-3</v>
      </c>
      <c r="C24" s="169">
        <v>5.2280472217107743E-3</v>
      </c>
      <c r="D24" s="169">
        <v>1.90119353558309E-2</v>
      </c>
      <c r="E24" s="169">
        <v>1.9053061833973262E-2</v>
      </c>
      <c r="F24" s="169">
        <v>0</v>
      </c>
      <c r="G24" s="169">
        <v>1.046576986754033E-4</v>
      </c>
    </row>
    <row r="25" spans="1:7">
      <c r="A25" s="168" t="s">
        <v>240</v>
      </c>
      <c r="B25" s="169">
        <v>4.5622868209824752E-3</v>
      </c>
      <c r="C25" s="169">
        <v>-1.9536804841114859E-3</v>
      </c>
      <c r="D25" s="169">
        <v>-3.4274176610384899E-3</v>
      </c>
      <c r="E25" s="169">
        <v>3.5332136196693183E-2</v>
      </c>
      <c r="F25" s="169">
        <v>-1.096458734627348E-2</v>
      </c>
      <c r="G25" s="169">
        <v>4.9173594025859746E-3</v>
      </c>
    </row>
    <row r="26" spans="1:7">
      <c r="A26" s="168" t="s">
        <v>241</v>
      </c>
      <c r="B26" s="169">
        <v>-1.2729943318833261E-3</v>
      </c>
      <c r="C26" s="169">
        <v>-2.3758642617150989E-3</v>
      </c>
      <c r="D26" s="169">
        <v>-1.7315110896565681E-2</v>
      </c>
      <c r="E26" s="169">
        <v>2.1696941812346271E-2</v>
      </c>
      <c r="F26" s="169">
        <v>-5.393258426966252E-3</v>
      </c>
      <c r="G26" s="169">
        <v>-3.1240403683518991E-4</v>
      </c>
    </row>
    <row r="27" spans="1:7">
      <c r="A27" s="168" t="s">
        <v>242</v>
      </c>
      <c r="B27" s="169">
        <v>2.0967185799258829E-3</v>
      </c>
      <c r="C27" s="169">
        <v>-4.1384533048027812E-5</v>
      </c>
      <c r="D27" s="169">
        <v>1.432991743821832E-2</v>
      </c>
      <c r="E27" s="169">
        <v>1.094067652282393E-2</v>
      </c>
      <c r="F27" s="169">
        <v>-1.054375658984807E-3</v>
      </c>
      <c r="G27" s="169">
        <v>-3.8533131652032089E-3</v>
      </c>
    </row>
    <row r="28" spans="1:7">
      <c r="A28" s="168" t="s">
        <v>243</v>
      </c>
      <c r="B28" s="169">
        <v>5.3515260325598391E-5</v>
      </c>
      <c r="C28" s="169">
        <v>4.2010413364248489E-3</v>
      </c>
      <c r="D28" s="169">
        <v>1.327458291272476E-2</v>
      </c>
      <c r="E28" s="169">
        <v>-2.227617009308847E-3</v>
      </c>
      <c r="F28" s="169">
        <v>-7.991556091676677E-3</v>
      </c>
      <c r="G28" s="169">
        <v>2.404555398536345E-3</v>
      </c>
    </row>
    <row r="29" spans="1:7">
      <c r="A29" s="168" t="s">
        <v>244</v>
      </c>
      <c r="B29" s="169">
        <v>-1.481482772498954E-2</v>
      </c>
      <c r="C29" s="10"/>
      <c r="D29" s="169">
        <v>2.505323813102756E-3</v>
      </c>
      <c r="E29" s="169">
        <v>-7.3529332497808131E-3</v>
      </c>
      <c r="F29" s="10"/>
      <c r="G29" s="10"/>
    </row>
    <row r="30" spans="1:7">
      <c r="A30" s="168" t="s">
        <v>245</v>
      </c>
      <c r="B30" s="169">
        <v>-2.757003428993654E-4</v>
      </c>
      <c r="C30" s="169">
        <v>2.9816787577114918E-3</v>
      </c>
      <c r="D30" s="169">
        <v>1.768148931321822E-2</v>
      </c>
      <c r="E30" s="169">
        <v>-4.3614434880334668E-4</v>
      </c>
      <c r="F30" s="10"/>
      <c r="G30" s="169">
        <v>-1.1055460877748001E-2</v>
      </c>
    </row>
    <row r="31" spans="1:7">
      <c r="A31" s="168" t="s">
        <v>246</v>
      </c>
      <c r="B31" s="169">
        <v>-1.4050783487770111E-3</v>
      </c>
      <c r="C31" s="169">
        <v>-1.4638522293097811E-4</v>
      </c>
      <c r="D31" s="169">
        <v>2.1266215860882291E-3</v>
      </c>
      <c r="E31" s="169">
        <v>2.0676461162556729E-2</v>
      </c>
      <c r="F31" s="10"/>
      <c r="G31" s="169">
        <v>1.476475322706339E-3</v>
      </c>
    </row>
    <row r="32" spans="1:7">
      <c r="A32" s="168" t="s">
        <v>247</v>
      </c>
      <c r="B32" s="169">
        <v>1.8162601103782539E-2</v>
      </c>
      <c r="C32" s="169">
        <v>-2.223013629666704E-3</v>
      </c>
      <c r="D32" s="169">
        <v>3.2652077240988842E-3</v>
      </c>
      <c r="E32" s="169">
        <v>9.0585217102701066E-3</v>
      </c>
      <c r="F32" s="10"/>
      <c r="G32" s="169">
        <v>7.3714927863410828E-4</v>
      </c>
    </row>
    <row r="33" spans="1:7">
      <c r="A33" s="168" t="s">
        <v>248</v>
      </c>
      <c r="B33" s="169">
        <v>-2.1377204875200451E-2</v>
      </c>
      <c r="C33" s="169">
        <v>-2.4522068966675081E-2</v>
      </c>
      <c r="D33" s="169">
        <v>-3.6872386392994838E-2</v>
      </c>
      <c r="E33" s="169">
        <v>-1.8470572062072591E-2</v>
      </c>
      <c r="F33" s="10"/>
      <c r="G33" s="169">
        <v>3.2621021001348889E-3</v>
      </c>
    </row>
    <row r="34" spans="1:7">
      <c r="A34" s="168" t="s">
        <v>249</v>
      </c>
      <c r="B34" s="169">
        <v>-7.2476234078022728E-4</v>
      </c>
      <c r="C34" s="169">
        <v>1.467705274849096E-2</v>
      </c>
      <c r="D34" s="169">
        <v>8.7059711869981182E-3</v>
      </c>
      <c r="E34" s="169">
        <v>-1.2871373230376459E-3</v>
      </c>
      <c r="F34" s="10"/>
      <c r="G34" s="169">
        <v>-2.5172841723106738E-3</v>
      </c>
    </row>
    <row r="35" spans="1:7">
      <c r="A35" s="168" t="s">
        <v>250</v>
      </c>
      <c r="B35" s="169">
        <v>-1.7546509900581039E-2</v>
      </c>
      <c r="C35" s="169">
        <v>-1.483067425889595E-2</v>
      </c>
      <c r="D35" s="169">
        <v>-3.0682453972939561E-2</v>
      </c>
      <c r="E35" s="169">
        <v>-2.7535293156031759E-2</v>
      </c>
      <c r="F35" s="10"/>
      <c r="G35" s="169">
        <v>5.5730682208274818E-3</v>
      </c>
    </row>
    <row r="36" spans="1:7">
      <c r="A36" s="168" t="s">
        <v>251</v>
      </c>
      <c r="B36" s="169">
        <v>-6.0657351547185323E-3</v>
      </c>
      <c r="C36" s="169">
        <v>-5.8767665020631465E-4</v>
      </c>
      <c r="D36" s="169">
        <v>-4.4647844027608796E-3</v>
      </c>
      <c r="E36" s="169">
        <v>-6.0657351547185323E-3</v>
      </c>
      <c r="F36" s="10"/>
      <c r="G36" s="169">
        <v>-3.1370430929564819E-3</v>
      </c>
    </row>
    <row r="37" spans="1:7">
      <c r="A37" s="168" t="s">
        <v>252</v>
      </c>
      <c r="B37" s="169">
        <v>6.9509261942464207E-3</v>
      </c>
      <c r="C37" s="169">
        <v>1.010927336302991E-2</v>
      </c>
      <c r="D37" s="169">
        <v>1.8975673422868319E-2</v>
      </c>
      <c r="E37" s="169">
        <v>5.5513935054500863E-3</v>
      </c>
      <c r="F37" s="10"/>
      <c r="G37" s="169">
        <v>-4.1960468644730581E-4</v>
      </c>
    </row>
    <row r="38" spans="1:7">
      <c r="A38" s="168" t="s">
        <v>253</v>
      </c>
      <c r="B38" s="169">
        <v>-8.0227333804894219E-4</v>
      </c>
      <c r="C38" s="169">
        <v>-3.7722947474507769E-3</v>
      </c>
      <c r="D38" s="169">
        <v>-9.8325421238831812E-3</v>
      </c>
      <c r="E38" s="169">
        <v>-8.3311509822967533E-3</v>
      </c>
      <c r="F38" s="10"/>
      <c r="G38" s="169">
        <v>8.6053068207139205E-3</v>
      </c>
    </row>
    <row r="39" spans="1:7">
      <c r="A39" s="168" t="s">
        <v>254</v>
      </c>
      <c r="B39" s="169">
        <v>1.5683800443748511E-2</v>
      </c>
      <c r="C39" s="169">
        <v>-1.86030607856047E-5</v>
      </c>
      <c r="D39" s="169">
        <v>1.5215288916190509E-2</v>
      </c>
      <c r="E39" s="169">
        <v>4.4812022229282038E-2</v>
      </c>
      <c r="F39" s="10"/>
      <c r="G39" s="169">
        <v>-2.8093254681745838E-3</v>
      </c>
    </row>
    <row r="40" spans="1:7">
      <c r="A40" s="168" t="s">
        <v>255</v>
      </c>
      <c r="B40" s="169">
        <v>1.95984862390195E-2</v>
      </c>
      <c r="C40" s="169">
        <v>2.9913821714999678E-4</v>
      </c>
      <c r="D40" s="169">
        <v>-3.4092768706341921E-3</v>
      </c>
      <c r="E40" s="169">
        <v>8.3008097611960707E-3</v>
      </c>
      <c r="F40" s="10"/>
      <c r="G40" s="169">
        <v>1.878133473014465E-3</v>
      </c>
    </row>
    <row r="41" spans="1:7">
      <c r="A41" s="168" t="s">
        <v>256</v>
      </c>
      <c r="B41" s="169">
        <v>2.125395571314681E-2</v>
      </c>
      <c r="C41" s="169">
        <v>1.0917162352442439E-2</v>
      </c>
      <c r="D41" s="169">
        <v>2.2111882362962468E-2</v>
      </c>
      <c r="E41" s="169">
        <v>3.362132040059862E-3</v>
      </c>
      <c r="F41" s="10"/>
      <c r="G41" s="169">
        <v>-3.7491459439977781E-3</v>
      </c>
    </row>
    <row r="42" spans="1:7">
      <c r="A42" s="168" t="s">
        <v>257</v>
      </c>
      <c r="B42" s="169">
        <v>2.3490121624992751E-2</v>
      </c>
      <c r="C42" s="169">
        <v>6.4997844277856487E-3</v>
      </c>
      <c r="D42" s="169">
        <v>2.3498950994901961E-2</v>
      </c>
      <c r="E42" s="169">
        <v>2.3268330715044309E-2</v>
      </c>
      <c r="F42" s="10"/>
      <c r="G42" s="169">
        <v>-2.195345032694918E-3</v>
      </c>
    </row>
    <row r="43" spans="1:7">
      <c r="A43" s="168" t="s">
        <v>258</v>
      </c>
      <c r="B43" s="169">
        <v>-2.7288929037205811E-3</v>
      </c>
      <c r="C43" s="169">
        <v>-5.7367744635433704E-3</v>
      </c>
      <c r="D43" s="169">
        <v>-1.4773085208374391E-2</v>
      </c>
      <c r="E43" s="169">
        <v>-5.0347919825693976E-3</v>
      </c>
      <c r="F43" s="10"/>
      <c r="G43" s="169">
        <v>3.143678329049493E-4</v>
      </c>
    </row>
    <row r="44" spans="1:7">
      <c r="A44" s="168" t="s">
        <v>259</v>
      </c>
      <c r="B44" s="169">
        <v>1.5948988134080189E-2</v>
      </c>
      <c r="C44" s="169">
        <v>-8.5877627989177086E-3</v>
      </c>
      <c r="D44" s="169">
        <v>-1.017196352355465E-2</v>
      </c>
      <c r="E44" s="169">
        <v>2.270428178297124E-2</v>
      </c>
      <c r="F44" s="10"/>
      <c r="G44" s="169">
        <v>-1.7805382526465689E-3</v>
      </c>
    </row>
    <row r="45" spans="1:7">
      <c r="A45" s="168" t="s">
        <v>260</v>
      </c>
      <c r="B45" s="169">
        <v>2.591775873441771E-2</v>
      </c>
      <c r="C45" s="169">
        <v>6.4441700550121883E-3</v>
      </c>
      <c r="D45" s="169">
        <v>9.4565813875191473E-4</v>
      </c>
      <c r="E45" s="169">
        <v>3.6371628725607293E-2</v>
      </c>
      <c r="F45" s="10"/>
      <c r="G45" s="169">
        <v>1.364021468289067E-3</v>
      </c>
    </row>
    <row r="46" spans="1:7">
      <c r="A46" s="168" t="s">
        <v>261</v>
      </c>
      <c r="B46" s="169">
        <v>4.0847446689945333E-2</v>
      </c>
      <c r="C46" s="169">
        <v>5.2965540128355748E-3</v>
      </c>
      <c r="D46" s="169">
        <v>2.2657204079588489E-2</v>
      </c>
      <c r="E46" s="169">
        <v>1.200781579530452E-2</v>
      </c>
      <c r="F46" s="10"/>
      <c r="G46" s="169">
        <v>-1.048002512008539E-4</v>
      </c>
    </row>
    <row r="47" spans="1:7">
      <c r="A47" s="168" t="s">
        <v>262</v>
      </c>
      <c r="B47" s="169">
        <v>-2.0184689532759981E-2</v>
      </c>
      <c r="C47" s="169">
        <v>-9.3214114971870154E-3</v>
      </c>
      <c r="D47" s="169">
        <v>2.0974934491784229E-3</v>
      </c>
      <c r="E47" s="169">
        <v>-1.1187135664339039E-2</v>
      </c>
      <c r="F47" s="169">
        <v>4.9551603587171263E-2</v>
      </c>
      <c r="G47" s="169">
        <v>1.152683747247085E-3</v>
      </c>
    </row>
    <row r="48" spans="1:7">
      <c r="A48" s="168" t="s">
        <v>263</v>
      </c>
      <c r="B48" s="169">
        <v>6.033710182534513E-3</v>
      </c>
      <c r="C48" s="169">
        <v>7.9679692312861761E-3</v>
      </c>
      <c r="D48" s="169">
        <v>6.7345469107495948E-3</v>
      </c>
      <c r="E48" s="169">
        <v>8.6983253862027432E-4</v>
      </c>
      <c r="F48" s="169">
        <v>5.7929036929760258E-3</v>
      </c>
      <c r="G48" s="169">
        <v>-8.3736477169826795E-4</v>
      </c>
    </row>
    <row r="49" spans="1:7">
      <c r="A49" s="168" t="s">
        <v>264</v>
      </c>
      <c r="B49" s="169">
        <v>3.8866922324572561E-2</v>
      </c>
      <c r="C49" s="169">
        <v>-3.260695529472613E-3</v>
      </c>
      <c r="D49" s="169">
        <v>6.7790908616962584E-3</v>
      </c>
      <c r="E49" s="169">
        <v>9.7160012474264423E-3</v>
      </c>
      <c r="F49" s="169">
        <v>-4.1756659467242496E-3</v>
      </c>
      <c r="G49" s="169">
        <v>3.0379312623993742E-3</v>
      </c>
    </row>
    <row r="50" spans="1:7">
      <c r="A50" s="168" t="s">
        <v>265</v>
      </c>
      <c r="B50" s="169">
        <v>1.8497990741841441E-2</v>
      </c>
      <c r="C50" s="169">
        <v>-4.9555622707156974E-3</v>
      </c>
      <c r="D50" s="169">
        <v>1.9946763638680749E-3</v>
      </c>
      <c r="E50" s="169">
        <v>7.9947906159762994E-3</v>
      </c>
      <c r="F50" s="169">
        <v>1.445922498554131E-3</v>
      </c>
      <c r="G50" s="169">
        <v>3.86425844994287E-3</v>
      </c>
    </row>
    <row r="51" spans="1:7">
      <c r="A51" s="168" t="s">
        <v>266</v>
      </c>
      <c r="B51" s="169">
        <v>-2.4151256012754359E-3</v>
      </c>
      <c r="C51" s="169">
        <v>4.2966906501935584E-3</v>
      </c>
      <c r="D51" s="169">
        <v>1.37366762719251E-2</v>
      </c>
      <c r="E51" s="169">
        <v>1.6075204662104211E-2</v>
      </c>
      <c r="F51" s="169">
        <v>5.9197227837135546E-3</v>
      </c>
      <c r="G51" s="169">
        <v>1.0397946889662001E-4</v>
      </c>
    </row>
    <row r="52" spans="1:7">
      <c r="A52" s="168" t="s">
        <v>267</v>
      </c>
      <c r="B52" s="169">
        <v>-1.7896565018491351E-2</v>
      </c>
      <c r="C52" s="169">
        <v>4.8155976529717931E-4</v>
      </c>
      <c r="D52" s="169">
        <v>-4.8691189634687548E-3</v>
      </c>
      <c r="E52" s="169">
        <v>-1.220788050922228E-2</v>
      </c>
      <c r="F52" s="10"/>
      <c r="G52" s="169">
        <v>5.5134341395455264E-3</v>
      </c>
    </row>
    <row r="53" spans="1:7">
      <c r="A53" s="168" t="s">
        <v>268</v>
      </c>
      <c r="B53" s="169">
        <v>1.3289487621896971E-2</v>
      </c>
      <c r="C53" s="169">
        <v>-3.25348335701181E-3</v>
      </c>
      <c r="D53" s="169">
        <v>3.8320434089351711E-3</v>
      </c>
      <c r="E53" s="169">
        <v>-1.502897831534966E-2</v>
      </c>
      <c r="F53" s="10"/>
      <c r="G53" s="169">
        <v>-1.4484483109723501E-3</v>
      </c>
    </row>
    <row r="54" spans="1:7">
      <c r="A54" s="168" t="s">
        <v>269</v>
      </c>
      <c r="B54" s="10"/>
      <c r="C54" s="169">
        <v>4.6059050395961254E-3</v>
      </c>
      <c r="D54" s="10"/>
      <c r="E54" s="10"/>
      <c r="F54" s="10"/>
      <c r="G54" s="10"/>
    </row>
    <row r="55" spans="1:7">
      <c r="A55" s="168" t="s">
        <v>270</v>
      </c>
      <c r="B55" s="169">
        <v>-1.192030888902107E-2</v>
      </c>
      <c r="C55" s="169">
        <v>-1.244647159653234E-2</v>
      </c>
      <c r="D55" s="169">
        <v>2.8369769605462998E-3</v>
      </c>
      <c r="E55" s="169">
        <v>-6.127343944422603E-3</v>
      </c>
      <c r="F55" s="10"/>
      <c r="G55" s="169">
        <v>1.2225449090507601E-2</v>
      </c>
    </row>
    <row r="56" spans="1:7">
      <c r="A56" s="168" t="s">
        <v>271</v>
      </c>
      <c r="B56" s="169">
        <v>-1.6895915275585429E-3</v>
      </c>
      <c r="C56" s="169">
        <v>1.1465890375803589E-3</v>
      </c>
      <c r="D56" s="169">
        <v>5.7120398667154237E-3</v>
      </c>
      <c r="E56" s="169">
        <v>6.513753750427842E-4</v>
      </c>
      <c r="F56" s="10"/>
      <c r="G56" s="169">
        <v>2.7636057409907711E-3</v>
      </c>
    </row>
    <row r="57" spans="1:7">
      <c r="A57" s="168" t="s">
        <v>272</v>
      </c>
      <c r="B57" s="169">
        <v>-4.2753148419700793E-3</v>
      </c>
      <c r="C57" s="169">
        <v>-3.0992637479612122E-3</v>
      </c>
      <c r="D57" s="169">
        <v>-2.712985315048488E-3</v>
      </c>
      <c r="E57" s="169">
        <v>-7.5541798702944973E-3</v>
      </c>
      <c r="F57" s="10"/>
      <c r="G57" s="169">
        <v>-4.5932894970875937E-3</v>
      </c>
    </row>
    <row r="58" spans="1:7">
      <c r="A58" s="168" t="s">
        <v>273</v>
      </c>
      <c r="B58" s="169">
        <v>1.031126050205833E-3</v>
      </c>
      <c r="C58" s="169">
        <v>2.0160447857309191E-4</v>
      </c>
      <c r="D58" s="169">
        <v>1.1485759220442929E-2</v>
      </c>
      <c r="E58" s="169">
        <v>3.236037983479267E-3</v>
      </c>
      <c r="F58" s="10"/>
      <c r="G58" s="169">
        <v>5.1271535809220836E-3</v>
      </c>
    </row>
    <row r="59" spans="1:7">
      <c r="A59" s="168" t="s">
        <v>274</v>
      </c>
      <c r="B59" s="169">
        <v>1.671991077838442E-4</v>
      </c>
      <c r="C59" s="169">
        <v>-3.037994040303138E-3</v>
      </c>
      <c r="D59" s="169">
        <v>1.4467608672976921E-2</v>
      </c>
      <c r="E59" s="169">
        <v>3.6437027625724649E-2</v>
      </c>
      <c r="F59" s="10"/>
      <c r="G59" s="169">
        <v>-1.3262319717408651E-3</v>
      </c>
    </row>
    <row r="60" spans="1:7">
      <c r="A60" s="168" t="s">
        <v>275</v>
      </c>
      <c r="B60" s="169">
        <v>-1.517976488131789E-2</v>
      </c>
      <c r="C60" s="169">
        <v>6.1604033182458551E-3</v>
      </c>
      <c r="D60" s="169">
        <v>8.8351644783120076E-3</v>
      </c>
      <c r="E60" s="169">
        <v>5.5230419184737478E-4</v>
      </c>
      <c r="F60" s="10"/>
      <c r="G60" s="169">
        <v>1.0217730404371569E-4</v>
      </c>
    </row>
    <row r="61" spans="1:7">
      <c r="A61" s="168" t="s">
        <v>276</v>
      </c>
      <c r="B61" s="169">
        <v>-3.0410199605792609E-3</v>
      </c>
      <c r="C61" s="169">
        <v>2.1919710189710622E-3</v>
      </c>
      <c r="D61" s="169">
        <v>1.2431729785662199E-2</v>
      </c>
      <c r="E61" s="169">
        <v>6.4537510787305852E-3</v>
      </c>
      <c r="F61" s="10"/>
      <c r="G61" s="169">
        <v>-3.0642266424218972E-4</v>
      </c>
    </row>
    <row r="62" spans="1:7">
      <c r="A62" s="168" t="s">
        <v>277</v>
      </c>
      <c r="B62" s="169">
        <v>8.3184321912828096E-3</v>
      </c>
      <c r="C62" s="169">
        <v>-1.3757239543792381E-3</v>
      </c>
      <c r="D62" s="169">
        <v>9.5423221503565525E-3</v>
      </c>
      <c r="E62" s="169">
        <v>1.9768130968103041E-3</v>
      </c>
      <c r="F62" s="10"/>
      <c r="G62" s="169">
        <v>4.5979047268178697E-3</v>
      </c>
    </row>
    <row r="63" spans="1:7">
      <c r="A63" s="168" t="s">
        <v>278</v>
      </c>
      <c r="B63" s="169">
        <v>3.1230990552087331E-2</v>
      </c>
      <c r="C63" s="169">
        <v>-8.4141600051768073E-5</v>
      </c>
      <c r="D63" s="169">
        <v>9.5679401955612864E-3</v>
      </c>
      <c r="E63" s="169">
        <v>2.6772947501110481E-2</v>
      </c>
      <c r="F63" s="10"/>
      <c r="G63" s="169">
        <v>3.8649029149455671E-3</v>
      </c>
    </row>
    <row r="64" spans="1:7">
      <c r="A64" s="168" t="s">
        <v>279</v>
      </c>
      <c r="B64" s="169">
        <v>-1.071256621065653E-2</v>
      </c>
      <c r="C64" s="169">
        <v>4.7498395416929462E-3</v>
      </c>
      <c r="D64" s="169">
        <v>1.0373784815231879E-3</v>
      </c>
      <c r="E64" s="169">
        <v>1.1159625234886891E-2</v>
      </c>
      <c r="F64" s="10"/>
      <c r="G64" s="169">
        <v>-3.0393900936598328E-4</v>
      </c>
    </row>
    <row r="65" spans="1:7">
      <c r="A65" s="168" t="s">
        <v>280</v>
      </c>
      <c r="B65" s="169">
        <v>8.4507296111981933E-3</v>
      </c>
      <c r="C65" s="169">
        <v>-3.797727786498339E-3</v>
      </c>
      <c r="D65" s="169">
        <v>4.2474936082048659E-4</v>
      </c>
      <c r="E65" s="169">
        <v>5.522335819093005E-3</v>
      </c>
      <c r="F65" s="10"/>
      <c r="G65" s="169">
        <v>5.067705755117391E-4</v>
      </c>
    </row>
    <row r="66" spans="1:7">
      <c r="A66" s="168" t="s">
        <v>281</v>
      </c>
      <c r="B66" s="169">
        <v>-3.0604015756046769E-2</v>
      </c>
      <c r="C66" s="169">
        <v>-1.7404116452881539E-3</v>
      </c>
      <c r="D66" s="169">
        <v>-1.1346328223735051E-2</v>
      </c>
      <c r="E66" s="169">
        <v>-2.351866179252882E-2</v>
      </c>
      <c r="F66" s="10"/>
      <c r="G66" s="169">
        <v>-9.1170954388397618E-4</v>
      </c>
    </row>
    <row r="67" spans="1:7">
      <c r="A67" s="168" t="s">
        <v>282</v>
      </c>
      <c r="B67" s="169">
        <v>-1.366332274461279E-2</v>
      </c>
      <c r="C67" s="169">
        <v>-2.9867267366989751E-3</v>
      </c>
      <c r="D67" s="169">
        <v>-6.5447555415495406E-3</v>
      </c>
      <c r="E67" s="169">
        <v>-3.964510759031703E-3</v>
      </c>
      <c r="F67" s="10"/>
      <c r="G67" s="169">
        <v>2.6361365048244161E-3</v>
      </c>
    </row>
    <row r="68" spans="1:7">
      <c r="A68" s="168" t="s">
        <v>283</v>
      </c>
      <c r="B68" s="169">
        <v>-9.6289040105682622E-3</v>
      </c>
      <c r="C68" s="169">
        <v>-3.1082993435224142E-3</v>
      </c>
      <c r="D68" s="169">
        <v>-1.118696544334408E-2</v>
      </c>
      <c r="E68" s="169">
        <v>-7.5374246793403774E-3</v>
      </c>
      <c r="F68" s="169">
        <v>2.985503085976737E-2</v>
      </c>
      <c r="G68" s="169">
        <v>-5.4606220938441252E-3</v>
      </c>
    </row>
    <row r="69" spans="1:7">
      <c r="A69" s="168" t="s">
        <v>284</v>
      </c>
      <c r="B69" s="169">
        <v>-1.631556537816059E-2</v>
      </c>
      <c r="C69" s="169">
        <v>-1.222764078291361E-4</v>
      </c>
      <c r="D69" s="169">
        <v>-1.1930610658049351E-2</v>
      </c>
      <c r="E69" s="169">
        <v>-1.8329773591903239E-2</v>
      </c>
      <c r="F69" s="169">
        <v>6.8292682926829329E-3</v>
      </c>
      <c r="G69" s="169">
        <v>1.0167613184803861E-3</v>
      </c>
    </row>
    <row r="70" spans="1:7">
      <c r="A70" s="168" t="s">
        <v>285</v>
      </c>
      <c r="B70" s="169">
        <v>-2.4552877458821839E-2</v>
      </c>
      <c r="C70" s="169">
        <v>-6.7868834764276409E-3</v>
      </c>
      <c r="D70" s="169">
        <v>-2.421186145308718E-2</v>
      </c>
      <c r="E70" s="169">
        <v>5.4915645611366406E-3</v>
      </c>
      <c r="F70" s="169">
        <v>-8.1672203765227325E-3</v>
      </c>
      <c r="G70" s="169">
        <v>-7.618080479924183E-3</v>
      </c>
    </row>
    <row r="71" spans="1:7">
      <c r="A71" s="168" t="s">
        <v>286</v>
      </c>
      <c r="B71" s="169">
        <v>-1.715831447030414E-2</v>
      </c>
      <c r="C71" s="169">
        <v>-6.5255002974123899E-3</v>
      </c>
      <c r="D71" s="169">
        <v>-2.4795183302398272E-2</v>
      </c>
      <c r="E71" s="169">
        <v>2.1842911302178969E-3</v>
      </c>
      <c r="F71" s="169">
        <v>-7.8157711095603322E-3</v>
      </c>
      <c r="G71" s="169">
        <v>-3.0705776021897608E-3</v>
      </c>
    </row>
    <row r="72" spans="1:7">
      <c r="A72" s="168" t="s">
        <v>287</v>
      </c>
      <c r="B72" s="169">
        <v>-1.0366369959626139E-2</v>
      </c>
      <c r="C72" s="169">
        <v>-4.423400838946101E-3</v>
      </c>
      <c r="D72" s="169">
        <v>3.7616562569620089E-3</v>
      </c>
      <c r="E72" s="169">
        <v>-2.9525168734231282E-3</v>
      </c>
      <c r="F72" s="169">
        <v>2.0396680264453518E-2</v>
      </c>
      <c r="G72" s="169">
        <v>-2.4640437372659418E-3</v>
      </c>
    </row>
    <row r="73" spans="1:7">
      <c r="A73" s="168" t="s">
        <v>288</v>
      </c>
      <c r="B73" s="169">
        <v>-3.034575955268182E-2</v>
      </c>
      <c r="C73" s="169">
        <v>-1.6661307322337619E-3</v>
      </c>
      <c r="D73" s="169">
        <v>-7.2410860069410674E-3</v>
      </c>
      <c r="E73" s="169">
        <v>-3.3410089799862368E-2</v>
      </c>
      <c r="F73" s="169">
        <v>-9.5119933829611591E-3</v>
      </c>
      <c r="G73" s="169">
        <v>-9.2634791985146681E-4</v>
      </c>
    </row>
    <row r="74" spans="1:7">
      <c r="A74" s="168" t="s">
        <v>289</v>
      </c>
      <c r="B74" s="169">
        <v>2.536492350304553E-2</v>
      </c>
      <c r="C74" s="169">
        <v>2.2223543967337282E-2</v>
      </c>
      <c r="D74" s="169">
        <v>3.4593034131443767E-2</v>
      </c>
      <c r="E74" s="169">
        <v>4.4388855529227111E-3</v>
      </c>
      <c r="F74" s="169">
        <v>8.6290883785664629E-3</v>
      </c>
      <c r="G74" s="169">
        <v>7.3142998527331296E-3</v>
      </c>
    </row>
    <row r="75" spans="1:7">
      <c r="A75" s="168" t="s">
        <v>290</v>
      </c>
      <c r="B75" s="169">
        <v>-7.1500930421952713E-4</v>
      </c>
      <c r="C75" s="169">
        <v>3.7719744542996651E-3</v>
      </c>
      <c r="D75" s="169">
        <v>7.7618539082915383E-3</v>
      </c>
      <c r="E75" s="169">
        <v>7.0458554404995164E-3</v>
      </c>
      <c r="F75" s="169">
        <v>2.7597626604112251E-3</v>
      </c>
      <c r="G75" s="169">
        <v>8.1818196004745936E-4</v>
      </c>
    </row>
    <row r="76" spans="1:7">
      <c r="A76" s="168" t="s">
        <v>291</v>
      </c>
      <c r="B76" s="169">
        <v>-3.1379983589361782E-2</v>
      </c>
      <c r="C76" s="169">
        <v>1.107702075325334E-2</v>
      </c>
      <c r="D76" s="169">
        <v>-2.6671705168401671E-2</v>
      </c>
      <c r="E76" s="169">
        <v>-2.7773123931624791E-2</v>
      </c>
      <c r="F76" s="169">
        <v>1.678822072381991E-2</v>
      </c>
      <c r="G76" s="169">
        <v>6.539948760032388E-3</v>
      </c>
    </row>
    <row r="77" spans="1:7">
      <c r="A77" s="168" t="s">
        <v>292</v>
      </c>
      <c r="B77" s="169">
        <v>-3.728246580807848E-2</v>
      </c>
      <c r="C77" s="169">
        <v>1.9507459501284521E-3</v>
      </c>
      <c r="D77" s="169">
        <v>-6.051587110555734E-2</v>
      </c>
      <c r="E77" s="169">
        <v>-7.2589048656043209E-2</v>
      </c>
      <c r="F77" s="169">
        <v>1.0962241169305781E-2</v>
      </c>
      <c r="G77" s="169">
        <v>2.9441717312421729E-3</v>
      </c>
    </row>
    <row r="78" spans="1:7">
      <c r="A78" s="168" t="s">
        <v>293</v>
      </c>
      <c r="B78" s="169">
        <v>1.9427224835377729E-2</v>
      </c>
      <c r="C78" s="169">
        <v>-1.3979503036608549E-3</v>
      </c>
      <c r="D78" s="169">
        <v>-2.48065024542754E-2</v>
      </c>
      <c r="E78" s="169">
        <v>-2.7435303861358729E-2</v>
      </c>
      <c r="F78" s="10"/>
      <c r="G78" s="10"/>
    </row>
    <row r="79" spans="1:7">
      <c r="A79" s="168" t="s">
        <v>294</v>
      </c>
      <c r="B79" s="169">
        <v>-5.2691070042847343E-2</v>
      </c>
      <c r="C79" s="169">
        <v>-1.155027862227431E-4</v>
      </c>
      <c r="D79" s="169">
        <v>-2.576019667924356E-2</v>
      </c>
      <c r="E79" s="169">
        <v>-2.5485306417824979E-2</v>
      </c>
      <c r="F79" s="169">
        <v>-9.6385542168674343E-3</v>
      </c>
      <c r="G79" s="169">
        <v>1.3361673070060091E-2</v>
      </c>
    </row>
    <row r="80" spans="1:7">
      <c r="A80" s="168" t="s">
        <v>295</v>
      </c>
      <c r="B80" s="169">
        <v>6.6621879683043783E-2</v>
      </c>
      <c r="C80" s="169">
        <v>7.4807974177633074E-3</v>
      </c>
      <c r="D80" s="169">
        <v>5.3890043847516937E-2</v>
      </c>
      <c r="E80" s="169">
        <v>6.1490813878343653E-2</v>
      </c>
      <c r="F80" s="169">
        <v>0</v>
      </c>
      <c r="G80" s="169">
        <v>7.9913925249153195E-4</v>
      </c>
    </row>
    <row r="81" spans="1:7">
      <c r="A81" s="168" t="s">
        <v>296</v>
      </c>
      <c r="B81" s="169">
        <v>1.5927465808353251E-2</v>
      </c>
      <c r="C81" s="169">
        <v>-1.5822634216101641E-3</v>
      </c>
      <c r="D81" s="169">
        <v>2.7458069181696132E-3</v>
      </c>
      <c r="E81" s="169">
        <v>1.0553836328117679E-2</v>
      </c>
      <c r="F81" s="169">
        <v>-1.973506353068399E-2</v>
      </c>
      <c r="G81" s="169">
        <v>2.1958400573129921E-3</v>
      </c>
    </row>
    <row r="82" spans="1:7">
      <c r="A82" s="168" t="s">
        <v>297</v>
      </c>
      <c r="B82" s="169">
        <v>4.7088804645809557E-3</v>
      </c>
      <c r="C82" s="169">
        <v>4.6763696083751416E-3</v>
      </c>
      <c r="D82" s="169">
        <v>1.7289921319882939E-3</v>
      </c>
      <c r="E82" s="169">
        <v>-9.1016082854454838E-3</v>
      </c>
      <c r="F82" s="169">
        <v>-2.482073910645366E-3</v>
      </c>
      <c r="G82" s="169">
        <v>4.7803576340292864E-3</v>
      </c>
    </row>
    <row r="83" spans="1:7">
      <c r="A83" s="168" t="s">
        <v>298</v>
      </c>
      <c r="B83" s="169">
        <v>1.173875432832161E-2</v>
      </c>
      <c r="C83" s="169">
        <v>-2.3867984216902061E-3</v>
      </c>
      <c r="D83" s="169">
        <v>-8.5275174545129673E-4</v>
      </c>
      <c r="E83" s="169">
        <v>4.4524548824487198E-3</v>
      </c>
      <c r="F83" s="169">
        <v>8.5706386508155319E-3</v>
      </c>
      <c r="G83" s="169">
        <v>3.1717682303509238E-3</v>
      </c>
    </row>
    <row r="84" spans="1:7">
      <c r="A84" s="168" t="s">
        <v>299</v>
      </c>
      <c r="B84" s="169">
        <v>4.3713480918391223E-2</v>
      </c>
      <c r="C84" s="169">
        <v>7.4614006258433294E-3</v>
      </c>
      <c r="D84" s="169">
        <v>2.2459693336937651E-2</v>
      </c>
      <c r="E84" s="169">
        <v>3.2717960196112512E-2</v>
      </c>
      <c r="F84" s="169">
        <v>9.1831140350877583E-3</v>
      </c>
      <c r="G84" s="169">
        <v>-1.580832271140586E-3</v>
      </c>
    </row>
    <row r="85" spans="1:7">
      <c r="A85" s="168" t="s">
        <v>300</v>
      </c>
      <c r="B85" s="169">
        <v>3.7789385073520483E-2</v>
      </c>
      <c r="C85" s="169">
        <v>2.1654322729041109E-3</v>
      </c>
      <c r="D85" s="169">
        <v>2.6077390284140689E-2</v>
      </c>
      <c r="E85" s="169">
        <v>4.3309145520469487E-2</v>
      </c>
      <c r="F85" s="169">
        <v>1.9557245687898961E-2</v>
      </c>
      <c r="G85" s="169">
        <v>-9.898204778224784E-5</v>
      </c>
    </row>
    <row r="86" spans="1:7">
      <c r="A86" s="168" t="s">
        <v>301</v>
      </c>
      <c r="B86" s="169">
        <v>1.188568225927011E-2</v>
      </c>
      <c r="C86" s="169">
        <v>8.0802443290339809E-4</v>
      </c>
      <c r="D86" s="169">
        <v>5.9039160195042406E-3</v>
      </c>
      <c r="E86" s="169">
        <v>3.5018863404727711E-3</v>
      </c>
      <c r="F86" s="169">
        <v>9.8574663647261751E-3</v>
      </c>
      <c r="G86" s="169">
        <v>6.532027184625866E-3</v>
      </c>
    </row>
    <row r="87" spans="1:7">
      <c r="A87" s="168" t="s">
        <v>302</v>
      </c>
      <c r="B87" s="169">
        <v>0</v>
      </c>
      <c r="C87" s="10"/>
      <c r="D87" s="169">
        <v>1.036448436690041E-3</v>
      </c>
      <c r="E87" s="169">
        <v>2.9946559066636121E-2</v>
      </c>
      <c r="F87" s="10"/>
      <c r="G87" s="10"/>
    </row>
    <row r="88" spans="1:7">
      <c r="A88" s="168" t="s">
        <v>303</v>
      </c>
      <c r="B88" s="169">
        <v>-1.123592264108941E-2</v>
      </c>
      <c r="C88" s="169">
        <v>3.9143868916706737E-3</v>
      </c>
      <c r="D88" s="169">
        <v>-4.9213418137042941E-3</v>
      </c>
      <c r="E88" s="169">
        <v>1.2829107491640899E-2</v>
      </c>
      <c r="F88" s="169">
        <v>-1.516950270412876E-2</v>
      </c>
      <c r="G88" s="169">
        <v>-2.0648878148887828E-3</v>
      </c>
    </row>
    <row r="89" spans="1:7">
      <c r="A89" s="168" t="s">
        <v>304</v>
      </c>
      <c r="B89" s="10"/>
      <c r="C89" s="169">
        <v>-5.2545356315027991E-3</v>
      </c>
      <c r="D89" s="10"/>
      <c r="E89" s="10"/>
      <c r="F89" s="169">
        <v>5.8933833377980971E-3</v>
      </c>
      <c r="G89" s="169">
        <v>-1.576470943763453E-3</v>
      </c>
    </row>
    <row r="90" spans="1:7">
      <c r="A90" s="168" t="s">
        <v>305</v>
      </c>
      <c r="B90" s="169">
        <v>-2.319938724087256E-2</v>
      </c>
      <c r="C90" s="169">
        <v>1.335293064226972E-3</v>
      </c>
      <c r="D90" s="169">
        <v>-2.1101880662126041E-2</v>
      </c>
      <c r="E90" s="169">
        <v>-1.4825687962114481E-2</v>
      </c>
      <c r="F90" s="169">
        <v>-1.890812250332885E-2</v>
      </c>
      <c r="G90" s="169">
        <v>-3.9475132601479723E-3</v>
      </c>
    </row>
    <row r="91" spans="1:7">
      <c r="A91" s="168" t="s">
        <v>306</v>
      </c>
      <c r="B91" s="169">
        <v>-4.1179069918814933E-2</v>
      </c>
      <c r="C91" s="169">
        <v>-2.6534040390964191E-3</v>
      </c>
      <c r="D91" s="169">
        <v>-1.8674177768100649E-2</v>
      </c>
      <c r="E91" s="169">
        <v>-6.2993088825412213E-2</v>
      </c>
      <c r="F91" s="169">
        <v>8.9576547231269288E-3</v>
      </c>
      <c r="G91" s="169">
        <v>5.6474754096973454E-3</v>
      </c>
    </row>
    <row r="92" spans="1:7">
      <c r="A92" s="168" t="s">
        <v>307</v>
      </c>
      <c r="B92" s="169">
        <v>-9.3503681343976019E-3</v>
      </c>
      <c r="C92" s="169">
        <v>-3.5155289737457411E-3</v>
      </c>
      <c r="D92" s="169">
        <v>6.6481472194537261E-3</v>
      </c>
      <c r="E92" s="169">
        <v>9.5610981585210197E-3</v>
      </c>
      <c r="F92" s="169">
        <v>-8.8781275221953004E-3</v>
      </c>
      <c r="G92" s="169">
        <v>-4.5320106844596308E-3</v>
      </c>
    </row>
    <row r="93" spans="1:7">
      <c r="A93" s="168" t="s">
        <v>308</v>
      </c>
      <c r="B93" s="169">
        <v>-2.300706541387865E-2</v>
      </c>
      <c r="C93" s="169">
        <v>3.9700650631591122E-4</v>
      </c>
      <c r="D93" s="169">
        <v>-1.360001090832441E-2</v>
      </c>
      <c r="E93" s="169">
        <v>-1.027146666446466E-2</v>
      </c>
      <c r="F93" s="169">
        <v>-4.071661237784463E-4</v>
      </c>
      <c r="G93" s="169">
        <v>-2.6722512867618509E-3</v>
      </c>
    </row>
    <row r="94" spans="1:7">
      <c r="A94" s="168" t="s">
        <v>309</v>
      </c>
      <c r="B94" s="169">
        <v>-5.7154657812175103E-3</v>
      </c>
      <c r="C94" s="169">
        <v>5.821305253253195E-3</v>
      </c>
      <c r="D94" s="169">
        <v>-2.72346016137115E-3</v>
      </c>
      <c r="E94" s="169">
        <v>-2.4871370884231858E-3</v>
      </c>
      <c r="F94" s="169">
        <v>9.7759674134418884E-3</v>
      </c>
      <c r="G94" s="169">
        <v>-6.2518336251360376E-3</v>
      </c>
    </row>
    <row r="95" spans="1:7">
      <c r="A95" s="168" t="s">
        <v>310</v>
      </c>
      <c r="B95" s="169">
        <v>2.6034654357818932E-2</v>
      </c>
      <c r="C95" s="169">
        <v>3.4108883546988271E-3</v>
      </c>
      <c r="D95" s="169">
        <v>1.452990959299516E-2</v>
      </c>
      <c r="E95" s="169">
        <v>3.8761231087107721E-3</v>
      </c>
      <c r="F95" s="169">
        <v>-1.7883555196988029E-2</v>
      </c>
      <c r="G95" s="169">
        <v>3.4950916342553211E-3</v>
      </c>
    </row>
    <row r="96" spans="1:7">
      <c r="A96" s="168" t="s">
        <v>311</v>
      </c>
      <c r="B96" s="169">
        <v>-1.9492980955874591E-2</v>
      </c>
      <c r="C96" s="169">
        <v>1.316324136486458E-2</v>
      </c>
      <c r="D96" s="169">
        <v>-1.8900834194516269E-3</v>
      </c>
      <c r="E96" s="169">
        <v>-6.1382811428479789E-3</v>
      </c>
      <c r="F96" s="169">
        <v>-3.9704271631982868E-3</v>
      </c>
      <c r="G96" s="169">
        <v>-2.5872675128165712E-3</v>
      </c>
    </row>
    <row r="97" spans="1:7">
      <c r="A97" s="168" t="s">
        <v>312</v>
      </c>
      <c r="B97" s="10"/>
      <c r="C97" s="169">
        <v>2.159343047327233E-3</v>
      </c>
      <c r="D97" s="10"/>
      <c r="E97" s="10"/>
      <c r="F97" s="169">
        <v>5.4982817869415612E-3</v>
      </c>
      <c r="G97" s="169">
        <v>8.3806875162846239E-3</v>
      </c>
    </row>
    <row r="98" spans="1:7">
      <c r="A98" s="168" t="s">
        <v>313</v>
      </c>
      <c r="B98" s="10"/>
      <c r="C98" s="169">
        <v>5.9389847869557588E-3</v>
      </c>
      <c r="D98" s="10"/>
      <c r="E98" s="10"/>
      <c r="F98" s="169">
        <v>1.4490772385509221E-2</v>
      </c>
      <c r="G98" s="169">
        <v>4.9470664045683233E-3</v>
      </c>
    </row>
    <row r="99" spans="1:7">
      <c r="A99" s="168" t="s">
        <v>314</v>
      </c>
      <c r="B99" s="169">
        <v>-1.484250924410779E-2</v>
      </c>
      <c r="C99" s="169">
        <v>-1.13743492055951E-3</v>
      </c>
      <c r="D99" s="169">
        <v>-2.2016303848094169E-2</v>
      </c>
      <c r="E99" s="169">
        <v>-2.0854116581599861E-2</v>
      </c>
      <c r="F99" s="169">
        <v>-7.6809055383371128E-3</v>
      </c>
      <c r="G99" s="169">
        <v>-6.0057163747598841E-3</v>
      </c>
    </row>
    <row r="100" spans="1:7">
      <c r="A100" s="168" t="s">
        <v>315</v>
      </c>
      <c r="B100" s="169">
        <v>3.6021565577978309E-2</v>
      </c>
      <c r="C100" s="169">
        <v>6.5397747505870907E-3</v>
      </c>
      <c r="D100" s="169">
        <v>3.8436815759999472E-2</v>
      </c>
      <c r="E100" s="169">
        <v>4.0511432455288432E-2</v>
      </c>
      <c r="F100" s="169">
        <v>4.888647474198704E-3</v>
      </c>
      <c r="G100" s="169">
        <v>6.9334088212147371E-4</v>
      </c>
    </row>
    <row r="101" spans="1:7">
      <c r="A101" s="168" t="s">
        <v>316</v>
      </c>
      <c r="B101" s="169">
        <v>-3.6629145089015602E-2</v>
      </c>
      <c r="C101" s="169">
        <v>-8.1171718539511106E-3</v>
      </c>
      <c r="D101" s="169">
        <v>-3.5840508831266993E-2</v>
      </c>
      <c r="E101" s="169">
        <v>-3.2570912576547983E-2</v>
      </c>
      <c r="F101" s="169">
        <v>9.459459459459918E-4</v>
      </c>
      <c r="G101" s="169">
        <v>9.6011207801964815E-3</v>
      </c>
    </row>
    <row r="102" spans="1:7">
      <c r="A102" s="168" t="s">
        <v>317</v>
      </c>
      <c r="B102" s="169">
        <v>2.4419066310046311E-2</v>
      </c>
      <c r="C102" s="169">
        <v>3.883227954907253E-3</v>
      </c>
      <c r="D102" s="169">
        <v>4.3380327741029401E-3</v>
      </c>
      <c r="E102" s="169">
        <v>1.3968777416249131E-2</v>
      </c>
      <c r="F102" s="169">
        <v>4.0502227622529752E-4</v>
      </c>
      <c r="G102" s="169">
        <v>1.10784044452743E-2</v>
      </c>
    </row>
    <row r="103" spans="1:7">
      <c r="A103" s="168" t="s">
        <v>318</v>
      </c>
      <c r="B103" s="169">
        <v>-8.4764928725893363E-3</v>
      </c>
      <c r="C103" s="169">
        <v>-1.7506226204834221E-3</v>
      </c>
      <c r="D103" s="169">
        <v>-2.181571838892549E-2</v>
      </c>
      <c r="E103" s="169">
        <v>-1.6888836460726701E-2</v>
      </c>
      <c r="F103" s="169">
        <v>-1.1470985155195731E-2</v>
      </c>
      <c r="G103" s="169">
        <v>-1.745372927078326E-3</v>
      </c>
    </row>
    <row r="104" spans="1:7">
      <c r="A104" s="168" t="s">
        <v>319</v>
      </c>
      <c r="B104" s="169">
        <v>-3.8471416525861828E-2</v>
      </c>
      <c r="C104" s="169">
        <v>1.9751207015203942E-3</v>
      </c>
      <c r="D104" s="169">
        <v>-3.5392686272244789E-2</v>
      </c>
      <c r="E104" s="169">
        <v>-4.7292502759720627E-2</v>
      </c>
      <c r="F104" s="169">
        <v>-4.5051194539249551E-3</v>
      </c>
      <c r="G104" s="169">
        <v>1.845579864385716E-3</v>
      </c>
    </row>
    <row r="105" spans="1:7">
      <c r="A105" s="168" t="s">
        <v>320</v>
      </c>
      <c r="B105" s="169">
        <v>-2.5045380690033041E-3</v>
      </c>
      <c r="C105" s="169">
        <v>3.6375121488696478E-3</v>
      </c>
      <c r="D105" s="169">
        <v>2.1020643311177031E-2</v>
      </c>
      <c r="E105" s="169">
        <v>5.3051099132271913E-2</v>
      </c>
      <c r="F105" s="169">
        <v>3.5655512890839791E-3</v>
      </c>
      <c r="G105" s="169">
        <v>1.4543487179228261E-3</v>
      </c>
    </row>
    <row r="106" spans="1:7">
      <c r="A106" s="168" t="s">
        <v>321</v>
      </c>
      <c r="B106" s="169">
        <v>1.9732481543158539E-2</v>
      </c>
      <c r="C106" s="169">
        <v>-2.4573614565177588E-3</v>
      </c>
      <c r="D106" s="169">
        <v>1.598748908388781E-2</v>
      </c>
      <c r="E106" s="169">
        <v>1.901554003423445E-2</v>
      </c>
      <c r="F106" s="169">
        <v>0</v>
      </c>
      <c r="G106" s="169">
        <v>-2.614040759683522E-3</v>
      </c>
    </row>
    <row r="107" spans="1:7">
      <c r="A107" s="168" t="s">
        <v>322</v>
      </c>
      <c r="B107" s="169">
        <v>-7.9254723760443513E-3</v>
      </c>
      <c r="C107" s="169">
        <v>-1.8629737285675849E-3</v>
      </c>
      <c r="D107" s="169">
        <v>-6.0053760093240482E-3</v>
      </c>
      <c r="E107" s="169">
        <v>-1.2865419983947191E-2</v>
      </c>
      <c r="F107" s="169">
        <v>0</v>
      </c>
      <c r="G107" s="169">
        <v>6.7947677252155891E-4</v>
      </c>
    </row>
    <row r="108" spans="1:7">
      <c r="A108" s="168" t="s">
        <v>323</v>
      </c>
      <c r="B108" s="169">
        <v>2.3008834933226922E-2</v>
      </c>
      <c r="C108" s="169">
        <v>1.251715277534871E-3</v>
      </c>
      <c r="D108" s="169">
        <v>2.0441542368451859E-2</v>
      </c>
      <c r="E108" s="169">
        <v>2.5300688826562331E-2</v>
      </c>
      <c r="F108" s="169">
        <v>0</v>
      </c>
      <c r="G108" s="169">
        <v>-7.7596473471552851E-4</v>
      </c>
    </row>
    <row r="109" spans="1:7">
      <c r="A109" s="168" t="s">
        <v>324</v>
      </c>
      <c r="B109" s="169">
        <v>-1.359827339197728E-2</v>
      </c>
      <c r="C109" s="10"/>
      <c r="D109" s="169">
        <v>-1.47966982574137E-2</v>
      </c>
      <c r="E109" s="169">
        <v>-1.202184554024655E-2</v>
      </c>
      <c r="F109" s="10"/>
      <c r="G109" s="10"/>
    </row>
    <row r="110" spans="1:7">
      <c r="A110" s="168" t="s">
        <v>325</v>
      </c>
      <c r="B110" s="169">
        <v>-2.485575521183891E-3</v>
      </c>
      <c r="C110" s="169">
        <v>2.248372712209568E-3</v>
      </c>
      <c r="D110" s="169">
        <v>1.3992555869804409E-2</v>
      </c>
      <c r="E110" s="169">
        <v>-7.5614481094199437E-4</v>
      </c>
      <c r="F110" s="169">
        <v>0</v>
      </c>
      <c r="G110" s="169">
        <v>9.7024625071995274E-5</v>
      </c>
    </row>
    <row r="111" spans="1:7">
      <c r="A111" s="168" t="s">
        <v>326</v>
      </c>
      <c r="B111" s="169">
        <v>1.038157185672928E-2</v>
      </c>
      <c r="C111" s="169">
        <v>-8.3565291759726268E-3</v>
      </c>
      <c r="D111" s="169">
        <v>9.2708331012838485E-3</v>
      </c>
      <c r="E111" s="169">
        <v>-9.1849510841615079E-3</v>
      </c>
      <c r="F111" s="169">
        <v>-9.7021044001093237E-3</v>
      </c>
      <c r="G111" s="169">
        <v>2.3296981264289141E-3</v>
      </c>
    </row>
    <row r="112" spans="1:7">
      <c r="A112" s="168" t="s">
        <v>327</v>
      </c>
      <c r="B112" s="169">
        <v>3.3877066527132182E-2</v>
      </c>
      <c r="C112" s="169">
        <v>-2.9330470962940502E-4</v>
      </c>
      <c r="D112" s="169">
        <v>8.5944299618823106E-3</v>
      </c>
      <c r="E112" s="169">
        <v>2.6988440716489089E-2</v>
      </c>
      <c r="F112" s="169">
        <v>-9.7971574444597476E-3</v>
      </c>
      <c r="G112" s="169">
        <v>-5.6169070216509631E-3</v>
      </c>
    </row>
    <row r="113" spans="1:7">
      <c r="A113" s="168" t="s">
        <v>328</v>
      </c>
      <c r="B113" s="169">
        <v>2.980205905659838E-3</v>
      </c>
      <c r="C113" s="169">
        <v>-4.6370502277821579E-3</v>
      </c>
      <c r="D113" s="10"/>
      <c r="E113" s="169">
        <v>2.980205905659838E-3</v>
      </c>
      <c r="F113" s="169">
        <v>0</v>
      </c>
      <c r="G113" s="169">
        <v>-2.8243174392815762E-3</v>
      </c>
    </row>
    <row r="114" spans="1:7">
      <c r="A114" s="168" t="s">
        <v>329</v>
      </c>
      <c r="B114" s="169">
        <v>3.2064174244139883E-2</v>
      </c>
      <c r="C114" s="10"/>
      <c r="D114" s="169">
        <v>3.4696772668164177E-2</v>
      </c>
      <c r="E114" s="169">
        <v>4.278070266396905E-2</v>
      </c>
      <c r="F114" s="10"/>
      <c r="G114" s="10"/>
    </row>
    <row r="115" spans="1:7">
      <c r="A115" s="168" t="s">
        <v>330</v>
      </c>
      <c r="B115" s="169">
        <v>-5.7503264403241383E-3</v>
      </c>
      <c r="C115" s="169">
        <v>8.4865752812792739E-3</v>
      </c>
      <c r="D115" s="169">
        <v>2.5318896860192289E-2</v>
      </c>
      <c r="E115" s="169">
        <v>-4.9989182907539398E-3</v>
      </c>
      <c r="F115" s="169">
        <v>-8.361204013378476E-4</v>
      </c>
      <c r="G115" s="169">
        <v>8.0085916565315607E-3</v>
      </c>
    </row>
    <row r="116" spans="1:7">
      <c r="A116" s="168" t="s">
        <v>331</v>
      </c>
      <c r="B116" s="169">
        <v>-3.3885105782497697E-2</v>
      </c>
      <c r="C116" s="169">
        <v>5.7222737885258557E-3</v>
      </c>
      <c r="D116" s="169">
        <v>-1.895888822883607E-3</v>
      </c>
      <c r="E116" s="169">
        <v>-2.0747619270346629E-2</v>
      </c>
      <c r="F116" s="169">
        <v>6.9735006973492553E-4</v>
      </c>
      <c r="G116" s="169">
        <v>-4.9414023907998761E-3</v>
      </c>
    </row>
    <row r="117" spans="1:7">
      <c r="A117" s="168" t="s">
        <v>332</v>
      </c>
      <c r="B117" s="169">
        <v>6.3250662120644119E-3</v>
      </c>
      <c r="C117" s="169">
        <v>-7.7067048332046806E-4</v>
      </c>
      <c r="D117" s="169">
        <v>1.5815897790531389E-2</v>
      </c>
      <c r="E117" s="169">
        <v>2.2884679138196029E-2</v>
      </c>
      <c r="F117" s="169">
        <v>9.1986062717770434E-3</v>
      </c>
      <c r="G117" s="169">
        <v>-1.148977935968654E-2</v>
      </c>
    </row>
    <row r="118" spans="1:7">
      <c r="A118" s="168" t="s">
        <v>333</v>
      </c>
      <c r="B118" s="169">
        <v>1.4089076323399169E-2</v>
      </c>
      <c r="C118" s="169">
        <v>3.5169592193697858E-3</v>
      </c>
      <c r="D118" s="169">
        <v>1.242183196476687E-2</v>
      </c>
      <c r="E118" s="169">
        <v>1.111185075456889E-2</v>
      </c>
      <c r="F118" s="169">
        <v>-4.0049716889932752E-3</v>
      </c>
      <c r="G118" s="169">
        <v>6.8952383843929876E-3</v>
      </c>
    </row>
    <row r="119" spans="1:7">
      <c r="A119" s="168" t="s">
        <v>334</v>
      </c>
      <c r="B119" s="169">
        <v>5.9599280489919249E-3</v>
      </c>
      <c r="C119" s="169">
        <v>-3.548594275886718E-3</v>
      </c>
      <c r="D119" s="169">
        <v>8.3606326791547669E-3</v>
      </c>
      <c r="E119" s="169">
        <v>2.3547321136894839E-2</v>
      </c>
      <c r="F119" s="169">
        <v>9.5673876871880115E-3</v>
      </c>
      <c r="G119" s="169">
        <v>-2.83702711860867E-3</v>
      </c>
    </row>
    <row r="120" spans="1:7">
      <c r="A120" s="168" t="s">
        <v>335</v>
      </c>
      <c r="B120" s="169">
        <v>3.9207703072019484E-3</v>
      </c>
      <c r="C120" s="169">
        <v>0</v>
      </c>
      <c r="D120" s="169">
        <v>2.3770427460746871E-2</v>
      </c>
      <c r="E120" s="169">
        <v>3.8710420429823871E-3</v>
      </c>
      <c r="F120" s="169">
        <v>1.2360939431396821E-2</v>
      </c>
      <c r="G120" s="169">
        <v>7.8487031114660155E-4</v>
      </c>
    </row>
    <row r="121" spans="1:7">
      <c r="A121" s="168" t="s">
        <v>336</v>
      </c>
      <c r="B121" s="169">
        <v>-3.3034955983746617E-2</v>
      </c>
      <c r="C121" s="169">
        <v>2.829638279323365E-3</v>
      </c>
      <c r="D121" s="169">
        <v>-1.0045262991907781E-2</v>
      </c>
      <c r="E121" s="169">
        <v>-4.1488151403665352E-2</v>
      </c>
      <c r="F121" s="169">
        <v>8.6826753493420838E-3</v>
      </c>
      <c r="G121" s="169">
        <v>-2.2547137743065271E-3</v>
      </c>
    </row>
    <row r="122" spans="1:7">
      <c r="A122" s="168" t="s">
        <v>337</v>
      </c>
      <c r="B122" s="169">
        <v>6.3738250727667367E-3</v>
      </c>
      <c r="C122" s="169">
        <v>-2.1448089967596169E-3</v>
      </c>
      <c r="D122" s="169">
        <v>-5.3805274490574817E-3</v>
      </c>
      <c r="E122" s="169">
        <v>7.758207769367198E-3</v>
      </c>
      <c r="F122" s="169">
        <v>1.4929388029589759E-2</v>
      </c>
      <c r="G122" s="169">
        <v>-4.2248016342406602E-3</v>
      </c>
    </row>
    <row r="123" spans="1:7">
      <c r="A123" s="168" t="s">
        <v>338</v>
      </c>
      <c r="B123" s="169">
        <v>1.377056721914771E-2</v>
      </c>
      <c r="C123" s="169">
        <v>1.849840242536205E-3</v>
      </c>
      <c r="D123" s="169">
        <v>2.0506430813338469E-2</v>
      </c>
      <c r="E123" s="169">
        <v>2.2207658998579571E-2</v>
      </c>
      <c r="F123" s="169">
        <v>8.4813146037636677E-3</v>
      </c>
      <c r="G123" s="169">
        <v>-1.677337656682099E-3</v>
      </c>
    </row>
    <row r="124" spans="1:7">
      <c r="A124" s="168" t="s">
        <v>339</v>
      </c>
      <c r="B124" s="169">
        <v>8.0238817488378356E-3</v>
      </c>
      <c r="C124" s="10"/>
      <c r="D124" s="169">
        <v>5.9835848557054927E-3</v>
      </c>
      <c r="E124" s="169">
        <v>1.1133719811740489E-2</v>
      </c>
      <c r="F124" s="10"/>
      <c r="G124" s="10"/>
    </row>
    <row r="125" spans="1:7">
      <c r="A125" s="168" t="s">
        <v>340</v>
      </c>
      <c r="B125" s="169">
        <v>-1.3677305114715099E-2</v>
      </c>
      <c r="C125" s="169">
        <v>-2.9675026899970152E-3</v>
      </c>
      <c r="D125" s="169">
        <v>-9.1664135288884729E-3</v>
      </c>
      <c r="E125" s="169">
        <v>-4.7587685082891573E-3</v>
      </c>
      <c r="F125" s="169">
        <v>4.2049934296977121E-3</v>
      </c>
      <c r="G125" s="169">
        <v>-8.4008546309286558E-3</v>
      </c>
    </row>
    <row r="126" spans="1:7">
      <c r="A126" s="168" t="s">
        <v>341</v>
      </c>
      <c r="B126" s="169">
        <v>-9.8322955713456839E-3</v>
      </c>
      <c r="C126" s="169">
        <v>1.7637540575008439E-3</v>
      </c>
      <c r="D126" s="169">
        <v>-6.1475065742091486E-3</v>
      </c>
      <c r="E126" s="169">
        <v>-5.8314962424363959E-3</v>
      </c>
      <c r="F126" s="169">
        <v>2.4731745616330739E-2</v>
      </c>
      <c r="G126" s="169">
        <v>5.9802498073451282E-3</v>
      </c>
    </row>
    <row r="127" spans="1:7">
      <c r="A127" s="168" t="s">
        <v>342</v>
      </c>
      <c r="B127" s="169">
        <v>-2.1645439721729161E-3</v>
      </c>
      <c r="C127" s="169">
        <v>-3.6093083554193939E-3</v>
      </c>
      <c r="D127" s="169">
        <v>-6.6169486439932026E-3</v>
      </c>
      <c r="E127" s="169">
        <v>6.9731317290793182E-3</v>
      </c>
      <c r="F127" s="169">
        <v>-2.8093474652024501E-3</v>
      </c>
      <c r="G127" s="169">
        <v>2.1797406126813361E-3</v>
      </c>
    </row>
    <row r="128" spans="1:7">
      <c r="A128" s="168" t="s">
        <v>343</v>
      </c>
      <c r="B128" s="169">
        <v>1.5383385367557571E-2</v>
      </c>
      <c r="C128" s="169">
        <v>3.3662371547078518E-3</v>
      </c>
      <c r="D128" s="169">
        <v>1.8831518001414919E-2</v>
      </c>
      <c r="E128" s="169">
        <v>6.9041954273833639E-2</v>
      </c>
      <c r="F128" s="169">
        <v>6.0186963759765177E-3</v>
      </c>
      <c r="G128" s="169">
        <v>-4.0534222038985934E-3</v>
      </c>
    </row>
    <row r="129" spans="1:7">
      <c r="A129" s="168" t="s">
        <v>344</v>
      </c>
      <c r="B129" s="169">
        <v>8.7009538598045388E-2</v>
      </c>
      <c r="C129" s="169">
        <v>-2.690124758069401E-3</v>
      </c>
      <c r="D129" s="169">
        <v>3.889321380745181E-2</v>
      </c>
      <c r="E129" s="169">
        <v>7.7610400852305084E-2</v>
      </c>
      <c r="F129" s="169">
        <v>2.5458248472509659E-4</v>
      </c>
      <c r="G129" s="169">
        <v>-5.7573378395786579E-3</v>
      </c>
    </row>
    <row r="130" spans="1:7">
      <c r="A130" s="168" t="s">
        <v>345</v>
      </c>
      <c r="B130" s="169">
        <v>-5.2624389353367107E-2</v>
      </c>
      <c r="C130" s="169">
        <v>6.5645936376641512E-3</v>
      </c>
      <c r="D130" s="169">
        <v>-2.5818895971330361E-2</v>
      </c>
      <c r="E130" s="169">
        <v>-5.5104493269143018E-2</v>
      </c>
      <c r="F130" s="169">
        <v>8.271824891830093E-3</v>
      </c>
      <c r="G130" s="169">
        <v>1.8969129898662731E-3</v>
      </c>
    </row>
    <row r="131" spans="1:7">
      <c r="A131" s="168" t="s">
        <v>346</v>
      </c>
      <c r="B131" s="169">
        <v>3.8507059328563457E-2</v>
      </c>
      <c r="C131" s="169">
        <v>8.0260905496174484E-3</v>
      </c>
      <c r="D131" s="169">
        <v>6.6119937914832514E-3</v>
      </c>
      <c r="E131" s="169">
        <v>4.5372537620269604E-3</v>
      </c>
      <c r="F131" s="169">
        <v>-1.6534141108166089E-2</v>
      </c>
      <c r="G131" s="169">
        <v>-3.188836070652679E-3</v>
      </c>
    </row>
    <row r="132" spans="1:7">
      <c r="A132" s="168" t="s">
        <v>347</v>
      </c>
      <c r="B132" s="169">
        <v>-2.9718707362852429E-2</v>
      </c>
      <c r="C132" s="169">
        <v>-7.3538440751363954E-4</v>
      </c>
      <c r="D132" s="169">
        <v>-8.6402991141577568E-3</v>
      </c>
      <c r="E132" s="169">
        <v>-3.3550044485841313E-2</v>
      </c>
      <c r="F132" s="169">
        <v>-9.6252566735113287E-3</v>
      </c>
      <c r="G132" s="169">
        <v>3.498935103391609E-3</v>
      </c>
    </row>
    <row r="133" spans="1:7">
      <c r="A133" s="168" t="s">
        <v>348</v>
      </c>
      <c r="B133" s="169">
        <v>2.0375719277799131E-2</v>
      </c>
      <c r="C133" s="169">
        <v>-8.6646389292632797E-4</v>
      </c>
      <c r="D133" s="169">
        <v>-1.8196127828592481E-3</v>
      </c>
      <c r="E133" s="169">
        <v>1.519773836541183E-2</v>
      </c>
      <c r="F133" s="169">
        <v>-3.1100168459246009E-3</v>
      </c>
      <c r="G133" s="169">
        <v>1.494336819916509E-3</v>
      </c>
    </row>
    <row r="134" spans="1:7">
      <c r="A134" s="168" t="s">
        <v>349</v>
      </c>
      <c r="B134" s="169">
        <v>-3.603062074750818E-2</v>
      </c>
      <c r="C134" s="169">
        <v>-6.0095435176958922E-3</v>
      </c>
      <c r="D134" s="169">
        <v>-3.0566010509409661E-2</v>
      </c>
      <c r="E134" s="169">
        <v>-4.0252830620184921E-2</v>
      </c>
      <c r="F134" s="169">
        <v>-5.8494735473807458E-3</v>
      </c>
      <c r="G134" s="169">
        <v>-9.9471277564255889E-4</v>
      </c>
    </row>
    <row r="135" spans="1:7">
      <c r="A135" s="168" t="s">
        <v>350</v>
      </c>
      <c r="B135" s="169">
        <v>-2.501572582558786E-3</v>
      </c>
      <c r="C135" s="169">
        <v>-8.8990540714406485E-4</v>
      </c>
      <c r="D135" s="169">
        <v>1.757764248495142E-2</v>
      </c>
      <c r="E135" s="169">
        <v>7.1832336331845159E-3</v>
      </c>
      <c r="F135" s="169">
        <v>6.7991631799162464E-3</v>
      </c>
      <c r="G135" s="169">
        <v>-9.1605911196825929E-3</v>
      </c>
    </row>
    <row r="136" spans="1:7">
      <c r="A136" s="168" t="s">
        <v>351</v>
      </c>
      <c r="B136" s="169">
        <v>-1.964663406786693E-3</v>
      </c>
      <c r="C136" s="169">
        <v>2.9836348965073261E-4</v>
      </c>
      <c r="D136" s="169">
        <v>1.0187798972404179E-2</v>
      </c>
      <c r="E136" s="169">
        <v>2.2122339382484309E-2</v>
      </c>
      <c r="F136" s="169">
        <v>-2.2077922077922141E-3</v>
      </c>
      <c r="G136" s="169">
        <v>1.306373737586686E-3</v>
      </c>
    </row>
    <row r="137" spans="1:7">
      <c r="A137" s="168" t="s">
        <v>352</v>
      </c>
      <c r="B137" s="169">
        <v>3.1210041967532302E-2</v>
      </c>
      <c r="C137" s="169">
        <v>5.7030940329361179E-4</v>
      </c>
      <c r="D137" s="169">
        <v>2.547430777002235E-2</v>
      </c>
      <c r="E137" s="169">
        <v>6.7225031566180427E-3</v>
      </c>
      <c r="F137" s="169">
        <v>4.9459846414161568E-3</v>
      </c>
      <c r="G137" s="169">
        <v>2.107578138890176E-3</v>
      </c>
    </row>
    <row r="138" spans="1:7">
      <c r="A138" s="168" t="s">
        <v>353</v>
      </c>
      <c r="B138" s="169">
        <v>-1.003562752165621E-2</v>
      </c>
      <c r="C138" s="169">
        <v>7.2647580986477944E-3</v>
      </c>
      <c r="D138" s="169">
        <v>-9.3544023643714613E-3</v>
      </c>
      <c r="E138" s="169">
        <v>-1.458965797888101E-2</v>
      </c>
      <c r="F138" s="169">
        <v>2.4608211371583981E-3</v>
      </c>
      <c r="G138" s="169">
        <v>2.0034324253015429E-4</v>
      </c>
    </row>
    <row r="139" spans="1:7">
      <c r="A139" s="168" t="s">
        <v>354</v>
      </c>
      <c r="B139" s="169">
        <v>-3.9234129054570577E-3</v>
      </c>
      <c r="C139" s="169">
        <v>-2.115356985885164E-3</v>
      </c>
      <c r="D139" s="169">
        <v>-1.4333511284383431E-3</v>
      </c>
      <c r="E139" s="169">
        <v>8.6517062293967051E-4</v>
      </c>
      <c r="F139" s="169">
        <v>7.2351421188630027E-3</v>
      </c>
      <c r="G139" s="169">
        <v>4.005298330556073E-4</v>
      </c>
    </row>
    <row r="140" spans="1:7">
      <c r="A140" s="168" t="s">
        <v>355</v>
      </c>
      <c r="B140" s="169">
        <v>-2.1368601292889311E-3</v>
      </c>
      <c r="C140" s="169">
        <v>2.268291856959426E-4</v>
      </c>
      <c r="D140" s="169">
        <v>4.8149626690572322E-3</v>
      </c>
      <c r="E140" s="169">
        <v>7.6942386379432737E-3</v>
      </c>
      <c r="F140" s="169">
        <v>-4.6177526936890256E-3</v>
      </c>
      <c r="G140" s="169">
        <v>3.503137436615233E-3</v>
      </c>
    </row>
    <row r="141" spans="1:7">
      <c r="A141" s="168" t="s">
        <v>356</v>
      </c>
      <c r="B141" s="169">
        <v>1.7010135456752451E-2</v>
      </c>
      <c r="C141" s="169">
        <v>6.9332238554009606E-4</v>
      </c>
      <c r="D141" s="169">
        <v>-2.0262808589710521E-4</v>
      </c>
      <c r="E141" s="169">
        <v>-2.657189833917795E-2</v>
      </c>
      <c r="F141" s="169">
        <v>8.7628865979381132E-3</v>
      </c>
      <c r="G141" s="169">
        <v>1.9944786196224309E-4</v>
      </c>
    </row>
    <row r="142" spans="1:7">
      <c r="A142" s="168" t="s">
        <v>357</v>
      </c>
      <c r="B142" s="169">
        <v>1.7867933921574371E-2</v>
      </c>
      <c r="C142" s="169">
        <v>5.7525464497805157E-3</v>
      </c>
      <c r="D142" s="169">
        <v>6.5101373489633296E-3</v>
      </c>
      <c r="E142" s="169">
        <v>8.3169772796627406E-3</v>
      </c>
      <c r="F142" s="169">
        <v>-1.27746550843133E-4</v>
      </c>
      <c r="G142" s="169">
        <v>3.6896963610495441E-3</v>
      </c>
    </row>
    <row r="143" spans="1:7">
      <c r="A143" s="168" t="s">
        <v>358</v>
      </c>
      <c r="B143" s="169">
        <v>4.7541681743743514E-3</v>
      </c>
      <c r="C143" s="169">
        <v>3.5660501028451641E-3</v>
      </c>
      <c r="D143" s="169">
        <v>2.0074749045547739E-2</v>
      </c>
      <c r="E143" s="169">
        <v>4.6370015684367161E-3</v>
      </c>
      <c r="F143" s="169">
        <v>9.7099782803118373E-3</v>
      </c>
      <c r="G143" s="169">
        <v>1.4903281033764591E-3</v>
      </c>
    </row>
    <row r="144" spans="1:7">
      <c r="A144" s="168" t="s">
        <v>359</v>
      </c>
      <c r="B144" s="169">
        <v>-1.3328994362454161E-2</v>
      </c>
      <c r="C144" s="169">
        <v>5.2458450979924187E-3</v>
      </c>
      <c r="D144" s="169">
        <v>-1.3076040712852399E-2</v>
      </c>
      <c r="E144" s="169">
        <v>2.5364191236401989E-2</v>
      </c>
      <c r="F144" s="169">
        <v>-1.391876502593981E-3</v>
      </c>
      <c r="G144" s="169">
        <v>1.58726218125893E-3</v>
      </c>
    </row>
    <row r="145" spans="1:7">
      <c r="A145" s="168" t="s">
        <v>360</v>
      </c>
      <c r="B145" s="169">
        <v>2.9803000516035461E-3</v>
      </c>
      <c r="C145" s="169">
        <v>4.0073351766347631E-3</v>
      </c>
      <c r="D145" s="169">
        <v>1.7758097674835271E-2</v>
      </c>
      <c r="E145" s="169">
        <v>7.8939407203255652E-3</v>
      </c>
      <c r="F145" s="169">
        <v>1.127724277749609E-2</v>
      </c>
      <c r="G145" s="169">
        <v>2.8724338169288099E-3</v>
      </c>
    </row>
    <row r="146" spans="1:7">
      <c r="A146" s="168" t="s">
        <v>361</v>
      </c>
      <c r="B146" s="169">
        <v>1.007175112070335E-2</v>
      </c>
      <c r="C146" s="169">
        <v>4.992308919898214E-3</v>
      </c>
      <c r="D146" s="169">
        <v>-1.7680148771869191E-3</v>
      </c>
      <c r="E146" s="169">
        <v>1.923564477572981E-2</v>
      </c>
      <c r="F146" s="169">
        <v>1.102618719458714E-2</v>
      </c>
      <c r="G146" s="169">
        <v>-6.9135501060957338E-4</v>
      </c>
    </row>
    <row r="147" spans="1:7">
      <c r="A147" s="168" t="s">
        <v>362</v>
      </c>
      <c r="B147" s="169">
        <v>-1.180791091444755E-3</v>
      </c>
      <c r="C147" s="169">
        <v>-8.6411803634134365E-4</v>
      </c>
      <c r="D147" s="169">
        <v>-5.9571560320461634E-3</v>
      </c>
      <c r="E147" s="169">
        <v>-5.8051230470821391E-3</v>
      </c>
      <c r="F147" s="169">
        <v>-7.9315900359400171E-3</v>
      </c>
      <c r="G147" s="169">
        <v>-7.31367722413101E-3</v>
      </c>
    </row>
    <row r="148" spans="1:7">
      <c r="A148" s="168" t="s">
        <v>363</v>
      </c>
      <c r="B148" s="169">
        <v>-2.8034120199682539E-4</v>
      </c>
      <c r="C148" s="169">
        <v>1.6785565287558151E-3</v>
      </c>
      <c r="D148" s="169">
        <v>-3.7382615167717011E-3</v>
      </c>
      <c r="E148" s="169">
        <v>-9.7114785860780151E-3</v>
      </c>
      <c r="F148" s="169">
        <v>-7.7451592754528287E-3</v>
      </c>
      <c r="G148" s="169">
        <v>5.0776034890427368E-3</v>
      </c>
    </row>
    <row r="149" spans="1:7">
      <c r="A149" s="168" t="s">
        <v>364</v>
      </c>
      <c r="B149" s="169">
        <v>9.4340150062779404E-3</v>
      </c>
      <c r="C149" s="10"/>
      <c r="D149" s="169">
        <v>1.813932218891301E-2</v>
      </c>
      <c r="E149" s="169">
        <v>4.1860598871611199E-2</v>
      </c>
      <c r="F149" s="10"/>
      <c r="G149" s="10"/>
    </row>
    <row r="150" spans="1:7">
      <c r="A150" s="168" t="s">
        <v>365</v>
      </c>
      <c r="B150" s="169">
        <v>-2.167189232861777E-2</v>
      </c>
      <c r="C150" s="169">
        <v>6.0480661608284247E-3</v>
      </c>
      <c r="D150" s="169">
        <v>3.4828091827510121E-3</v>
      </c>
      <c r="E150" s="169">
        <v>-7.2109348038583709E-3</v>
      </c>
      <c r="F150" s="169">
        <v>2.266146292332794E-3</v>
      </c>
      <c r="G150" s="169">
        <v>4.1605330464267176E-3</v>
      </c>
    </row>
    <row r="151" spans="1:7">
      <c r="A151" s="168" t="s">
        <v>366</v>
      </c>
      <c r="B151" s="169">
        <v>1.555805507071906E-4</v>
      </c>
      <c r="C151" s="169">
        <v>-1.0822001454080521E-3</v>
      </c>
      <c r="D151" s="169">
        <v>-2.9464139157533431E-3</v>
      </c>
      <c r="E151" s="169">
        <v>4.3689828798121327E-4</v>
      </c>
      <c r="F151" s="169">
        <v>-6.2806180128127664E-4</v>
      </c>
      <c r="G151" s="169">
        <v>-3.9460308220906631E-4</v>
      </c>
    </row>
    <row r="152" spans="1:7">
      <c r="A152" s="168" t="s">
        <v>367</v>
      </c>
      <c r="B152" s="169">
        <v>-6.7121198871800134E-3</v>
      </c>
      <c r="C152" s="169">
        <v>4.1898672168572132E-4</v>
      </c>
      <c r="D152" s="169">
        <v>-1.6054326274874579E-2</v>
      </c>
      <c r="E152" s="169">
        <v>-1.06827611066691E-2</v>
      </c>
      <c r="F152" s="169">
        <v>-1.206636500754144E-2</v>
      </c>
      <c r="G152" s="169">
        <v>-2.7632366943376452E-3</v>
      </c>
    </row>
    <row r="153" spans="1:7">
      <c r="A153" s="168" t="s">
        <v>368</v>
      </c>
      <c r="B153" s="169">
        <v>-2.323006116120296E-2</v>
      </c>
      <c r="C153" s="169">
        <v>1.493364191442303E-3</v>
      </c>
      <c r="D153" s="169">
        <v>-2.5301142509210339E-2</v>
      </c>
      <c r="E153" s="169">
        <v>-3.1303932780225592E-2</v>
      </c>
      <c r="F153" s="169">
        <v>1.0050890585241669E-2</v>
      </c>
      <c r="G153" s="169">
        <v>3.9577718876793178E-4</v>
      </c>
    </row>
    <row r="154" spans="1:7">
      <c r="A154" s="168" t="s">
        <v>369</v>
      </c>
      <c r="B154" s="10"/>
      <c r="C154" s="169">
        <v>1.0179830611165559E-3</v>
      </c>
      <c r="D154" s="10"/>
      <c r="E154" s="10"/>
      <c r="F154" s="169">
        <v>4.7864970399293938E-3</v>
      </c>
      <c r="G154" s="169">
        <v>3.956960824653688E-4</v>
      </c>
    </row>
    <row r="155" spans="1:7">
      <c r="A155" s="168" t="s">
        <v>370</v>
      </c>
      <c r="B155" s="10"/>
      <c r="C155" s="169">
        <v>-2.5783763780462539E-3</v>
      </c>
      <c r="D155" s="10"/>
      <c r="E155" s="10"/>
      <c r="F155" s="169">
        <v>1.203459947348628E-2</v>
      </c>
      <c r="G155" s="169">
        <v>-9.8828311157705961E-5</v>
      </c>
    </row>
    <row r="156" spans="1:7">
      <c r="A156" s="168" t="s">
        <v>371</v>
      </c>
      <c r="B156" s="169">
        <v>2.0384749086941541E-2</v>
      </c>
      <c r="C156" s="169">
        <v>1.367385465986626E-2</v>
      </c>
      <c r="D156" s="169">
        <v>1.318465054764917E-2</v>
      </c>
      <c r="E156" s="169">
        <v>1.9450210463420211E-2</v>
      </c>
      <c r="F156" s="169">
        <v>1.3130187043230551E-2</v>
      </c>
      <c r="G156" s="169">
        <v>6.526859323460199E-3</v>
      </c>
    </row>
    <row r="157" spans="1:7">
      <c r="A157" s="168" t="s">
        <v>372</v>
      </c>
      <c r="B157" s="169">
        <v>-6.2572828618537857E-3</v>
      </c>
      <c r="C157" s="169">
        <v>-5.8598805035984247E-3</v>
      </c>
      <c r="D157" s="169">
        <v>-7.1000176688599259E-3</v>
      </c>
      <c r="E157" s="169">
        <v>-1.003824451926261E-2</v>
      </c>
      <c r="F157" s="169">
        <v>-2.2496637730773931E-2</v>
      </c>
      <c r="G157" s="169">
        <v>4.1265295144683467E-3</v>
      </c>
    </row>
    <row r="158" spans="1:7">
      <c r="A158" s="168" t="s">
        <v>373</v>
      </c>
      <c r="B158" s="169">
        <v>-3.3854753291858719E-3</v>
      </c>
      <c r="C158" s="169">
        <v>5.0387727206002708E-4</v>
      </c>
      <c r="D158" s="169">
        <v>2.4006247607466502E-3</v>
      </c>
      <c r="E158" s="169">
        <v>5.551720344022959E-3</v>
      </c>
      <c r="F158" s="169">
        <v>-3.1394621638524023E-2</v>
      </c>
      <c r="G158" s="169">
        <v>-6.4578870100073793E-3</v>
      </c>
    </row>
    <row r="159" spans="1:7">
      <c r="A159" s="168" t="s">
        <v>374</v>
      </c>
      <c r="B159" s="169">
        <v>1.6646247125913671E-2</v>
      </c>
      <c r="C159" s="169">
        <v>-3.2772408480052921E-3</v>
      </c>
      <c r="D159" s="169">
        <v>8.0639175327839041E-3</v>
      </c>
      <c r="E159" s="169">
        <v>-2.4291609653952499E-3</v>
      </c>
      <c r="F159" s="169">
        <v>1.1363636363636459E-2</v>
      </c>
      <c r="G159" s="169">
        <v>9.8481852688059313E-4</v>
      </c>
    </row>
    <row r="160" spans="1:7">
      <c r="A160" s="168" t="s">
        <v>375</v>
      </c>
      <c r="B160" s="169">
        <v>-2.8274356563024679E-2</v>
      </c>
      <c r="C160" s="169">
        <v>-2.9133737680216991E-3</v>
      </c>
      <c r="D160" s="169">
        <v>-6.3036168251349167E-3</v>
      </c>
      <c r="E160" s="169">
        <v>-1.8286360969361089E-2</v>
      </c>
      <c r="F160" s="169">
        <v>-3.8304392236976348E-3</v>
      </c>
      <c r="G160" s="169">
        <v>1.6725518493325711E-3</v>
      </c>
    </row>
    <row r="161" spans="1:7">
      <c r="A161" s="168" t="s">
        <v>376</v>
      </c>
      <c r="B161" s="169">
        <v>3.7018492619325109E-3</v>
      </c>
      <c r="C161" s="169">
        <v>-2.2842151650487308E-3</v>
      </c>
      <c r="D161" s="169">
        <v>-6.9613757279191057E-3</v>
      </c>
      <c r="E161" s="169">
        <v>3.278160054952739E-3</v>
      </c>
      <c r="F161" s="169">
        <v>3.8451679056652481E-3</v>
      </c>
      <c r="G161" s="169">
        <v>2.5537976865270822E-3</v>
      </c>
    </row>
    <row r="162" spans="1:7">
      <c r="A162" s="168" t="s">
        <v>377</v>
      </c>
      <c r="B162" s="169">
        <v>-1.190043379506411E-2</v>
      </c>
      <c r="C162" s="169">
        <v>7.9989535856128668E-4</v>
      </c>
      <c r="D162" s="169">
        <v>-9.4928107899270309E-3</v>
      </c>
      <c r="E162" s="169">
        <v>-2.7478117683132908E-4</v>
      </c>
      <c r="F162" s="169">
        <v>-4.0858018386108466E-3</v>
      </c>
      <c r="G162" s="169">
        <v>-2.1553955262163531E-3</v>
      </c>
    </row>
    <row r="163" spans="1:7">
      <c r="A163" s="168" t="s">
        <v>378</v>
      </c>
      <c r="B163" s="169">
        <v>-8.8669738071108783E-3</v>
      </c>
      <c r="C163" s="169">
        <v>3.2686701956989861E-3</v>
      </c>
      <c r="D163" s="169">
        <v>6.0920951725658154E-3</v>
      </c>
      <c r="E163" s="169">
        <v>-4.5502767358578389E-3</v>
      </c>
      <c r="F163" s="169">
        <v>3.589743589743621E-3</v>
      </c>
      <c r="G163" s="169">
        <v>-5.8910013069224387E-3</v>
      </c>
    </row>
    <row r="164" spans="1:7">
      <c r="A164" s="168" t="s">
        <v>379</v>
      </c>
      <c r="B164" s="169">
        <v>5.0499034616071636E-3</v>
      </c>
      <c r="C164" s="169">
        <v>3.6663281255622238E-4</v>
      </c>
      <c r="D164" s="169">
        <v>7.2199061691413657E-3</v>
      </c>
      <c r="E164" s="169">
        <v>-1.287645677820148E-2</v>
      </c>
      <c r="F164" s="169">
        <v>5.2376085845682319E-3</v>
      </c>
      <c r="G164" s="169">
        <v>1.2839234905477339E-3</v>
      </c>
    </row>
    <row r="165" spans="1:7">
      <c r="A165" s="168" t="s">
        <v>380</v>
      </c>
      <c r="B165" s="169">
        <v>1.3619233437215611E-2</v>
      </c>
      <c r="C165" s="169">
        <v>-3.3790271755046448E-3</v>
      </c>
      <c r="D165" s="169">
        <v>-8.5571478955159819E-5</v>
      </c>
      <c r="E165" s="169">
        <v>1.624842333478527E-2</v>
      </c>
      <c r="F165" s="169">
        <v>-7.2436141822340696E-3</v>
      </c>
      <c r="G165" s="169">
        <v>3.1564381879427561E-3</v>
      </c>
    </row>
    <row r="166" spans="1:7">
      <c r="A166" s="168" t="s">
        <v>381</v>
      </c>
      <c r="B166" s="169">
        <v>8.6442336856824564E-3</v>
      </c>
      <c r="C166" s="169">
        <v>8.3747527965813973E-3</v>
      </c>
      <c r="D166" s="169">
        <v>9.6907458539621238E-3</v>
      </c>
      <c r="E166" s="169">
        <v>-1.5067729123383611E-3</v>
      </c>
      <c r="F166" s="169">
        <v>0</v>
      </c>
      <c r="G166" s="169">
        <v>-9.4395193046192816E-3</v>
      </c>
    </row>
    <row r="167" spans="1:7">
      <c r="A167" s="168" t="s">
        <v>382</v>
      </c>
      <c r="B167" s="169">
        <v>1.6585891650858331E-2</v>
      </c>
      <c r="C167" s="169">
        <v>-1.626710269420961E-3</v>
      </c>
      <c r="D167" s="169">
        <v>1.383273978779331E-2</v>
      </c>
      <c r="E167" s="169">
        <v>2.0862745767928459E-2</v>
      </c>
      <c r="F167" s="169">
        <v>-5.248335893497158E-3</v>
      </c>
      <c r="G167" s="169">
        <v>-4.6654876977335613E-3</v>
      </c>
    </row>
    <row r="168" spans="1:7">
      <c r="A168" s="168" t="s">
        <v>383</v>
      </c>
      <c r="B168" s="169">
        <v>4.0964099475979898E-2</v>
      </c>
      <c r="C168" s="169">
        <v>-1.3143147950017699E-3</v>
      </c>
      <c r="D168" s="169">
        <v>-6.4879765144820736E-3</v>
      </c>
      <c r="E168" s="169">
        <v>-2.6330697116726531E-3</v>
      </c>
      <c r="F168" s="169">
        <v>2.5608029854587541E-2</v>
      </c>
      <c r="G168" s="169">
        <v>2.9925610547509862E-4</v>
      </c>
    </row>
    <row r="169" spans="1:7">
      <c r="A169" s="168" t="s">
        <v>384</v>
      </c>
      <c r="B169" s="169">
        <v>-3.3750126475467268E-2</v>
      </c>
      <c r="C169" s="169">
        <v>-2.0098935338483952E-3</v>
      </c>
      <c r="D169" s="169">
        <v>7.6931609551720292E-3</v>
      </c>
      <c r="E169" s="169">
        <v>-5.9891224874984994E-3</v>
      </c>
      <c r="F169" s="169">
        <v>5.0188205771644068E-3</v>
      </c>
      <c r="G169" s="169">
        <v>1.096715922279667E-3</v>
      </c>
    </row>
    <row r="170" spans="1:7">
      <c r="A170" s="168" t="s">
        <v>385</v>
      </c>
      <c r="B170" s="169">
        <v>2.9227086378166071E-2</v>
      </c>
      <c r="C170" s="169">
        <v>-1.2407972940626901E-2</v>
      </c>
      <c r="D170" s="169">
        <v>-7.9728383769376299E-3</v>
      </c>
      <c r="E170" s="169">
        <v>5.1797101186024097E-3</v>
      </c>
      <c r="F170" s="169">
        <v>3.6204744069912032E-3</v>
      </c>
      <c r="G170" s="169">
        <v>-5.9755610161583714E-3</v>
      </c>
    </row>
    <row r="171" spans="1:7">
      <c r="A171" s="168" t="s">
        <v>386</v>
      </c>
      <c r="B171" s="169">
        <v>-4.7247048496960042E-3</v>
      </c>
      <c r="C171" s="169">
        <v>1.8898864360001879E-3</v>
      </c>
      <c r="D171" s="169">
        <v>2.000472471002102E-3</v>
      </c>
      <c r="E171" s="169">
        <v>-4.7247048496960042E-3</v>
      </c>
      <c r="F171" s="169">
        <v>-5.100136832939417E-3</v>
      </c>
      <c r="G171" s="169">
        <v>-1.302447215687508E-3</v>
      </c>
    </row>
    <row r="172" spans="1:7">
      <c r="A172" s="168" t="s">
        <v>387</v>
      </c>
      <c r="B172" s="169">
        <v>8.4280809077144081E-3</v>
      </c>
      <c r="C172" s="169">
        <v>-1.060269661328106E-3</v>
      </c>
      <c r="D172" s="169">
        <v>1.037653603938127E-2</v>
      </c>
      <c r="E172" s="169">
        <v>3.7157459187231461E-3</v>
      </c>
      <c r="F172" s="169">
        <v>0</v>
      </c>
      <c r="G172" s="169">
        <v>8.0258658517018411E-4</v>
      </c>
    </row>
    <row r="173" spans="1:7">
      <c r="A173" s="168" t="s">
        <v>388</v>
      </c>
      <c r="B173" s="10"/>
      <c r="C173" s="169">
        <v>-8.4399584891414747E-4</v>
      </c>
      <c r="D173" s="10"/>
      <c r="E173" s="10"/>
      <c r="F173" s="169">
        <v>7.3768442110526689E-3</v>
      </c>
      <c r="G173" s="169">
        <v>-1.3031764237030341E-3</v>
      </c>
    </row>
    <row r="174" spans="1:7">
      <c r="A174" s="168" t="s">
        <v>389</v>
      </c>
      <c r="B174" s="169">
        <v>-6.9035577519553906E-3</v>
      </c>
      <c r="C174" s="169">
        <v>-1.0195874529811411E-3</v>
      </c>
      <c r="D174" s="169">
        <v>7.4000733112644657E-3</v>
      </c>
      <c r="E174" s="169">
        <v>-6.9474815627244002E-3</v>
      </c>
      <c r="F174" s="169">
        <v>-5.3369740598238069E-3</v>
      </c>
      <c r="G174" s="169">
        <v>-4.6170741458780862E-3</v>
      </c>
    </row>
    <row r="175" spans="1:7">
      <c r="A175" s="168" t="s">
        <v>390</v>
      </c>
      <c r="B175" s="169">
        <v>-3.9689678061501921E-3</v>
      </c>
      <c r="C175" s="169">
        <v>7.2514743535005977E-3</v>
      </c>
      <c r="D175" s="169">
        <v>7.0969258956299353E-3</v>
      </c>
      <c r="E175" s="169">
        <v>-1.3410129328393919E-2</v>
      </c>
      <c r="F175" s="169">
        <v>7.7364611929124916E-3</v>
      </c>
      <c r="G175" s="169">
        <v>5.4452044519290874E-3</v>
      </c>
    </row>
    <row r="176" spans="1:7">
      <c r="A176" s="168" t="s">
        <v>391</v>
      </c>
      <c r="B176" s="169">
        <v>2.152604635160094E-3</v>
      </c>
      <c r="C176" s="169">
        <v>1.0853247429301049E-3</v>
      </c>
      <c r="D176" s="169">
        <v>1.6004502766438611E-2</v>
      </c>
      <c r="E176" s="169">
        <v>2.1355481073024759E-2</v>
      </c>
      <c r="F176" s="169">
        <v>4.4576523031203408E-3</v>
      </c>
      <c r="G176" s="169">
        <v>2.908443668539817E-3</v>
      </c>
    </row>
    <row r="177" spans="1:7">
      <c r="A177" s="168" t="s">
        <v>392</v>
      </c>
      <c r="B177" s="169">
        <v>-2.622539866645179E-2</v>
      </c>
      <c r="C177" s="169">
        <v>2.9351099368557509E-3</v>
      </c>
      <c r="D177" s="169">
        <v>-3.6833653998613602E-4</v>
      </c>
      <c r="E177" s="169">
        <v>-2.140905383390368E-2</v>
      </c>
      <c r="F177" s="169">
        <v>6.4102564102563866E-3</v>
      </c>
      <c r="G177" s="169">
        <v>4.1000366210937056E-3</v>
      </c>
    </row>
    <row r="178" spans="1:7">
      <c r="A178" s="168" t="s">
        <v>393</v>
      </c>
      <c r="B178" s="169">
        <v>2.622380224343912E-2</v>
      </c>
      <c r="C178" s="169">
        <v>-2.2550474897145012E-3</v>
      </c>
      <c r="D178" s="169">
        <v>-6.6686407618473664E-3</v>
      </c>
      <c r="E178" s="169">
        <v>2.1127727835307031E-2</v>
      </c>
      <c r="F178" s="169">
        <v>-4.40960313571781E-3</v>
      </c>
      <c r="G178" s="169">
        <v>-5.976016910645976E-4</v>
      </c>
    </row>
    <row r="179" spans="1:7">
      <c r="A179" s="168" t="s">
        <v>394</v>
      </c>
      <c r="B179" s="169">
        <v>4.1781824865150252E-3</v>
      </c>
      <c r="C179" s="169">
        <v>-1.642125542006267E-3</v>
      </c>
      <c r="D179" s="169">
        <v>2.3701364081777809E-2</v>
      </c>
      <c r="E179" s="169">
        <v>1.3629389878304201E-2</v>
      </c>
      <c r="F179" s="169">
        <v>-4.1830708661417804E-3</v>
      </c>
      <c r="G179" s="169">
        <v>1.8933975515231789E-3</v>
      </c>
    </row>
    <row r="180" spans="1:7">
      <c r="A180" s="168" t="s">
        <v>395</v>
      </c>
      <c r="B180" s="169">
        <v>2.4770323719118581E-2</v>
      </c>
      <c r="C180" s="169">
        <v>5.5952254903823828E-4</v>
      </c>
      <c r="D180" s="169">
        <v>1.4450383676654081E-2</v>
      </c>
      <c r="E180" s="169">
        <v>1.512778162598782E-2</v>
      </c>
      <c r="F180" s="169">
        <v>-4.9419322955275291E-3</v>
      </c>
      <c r="G180" s="169">
        <v>0</v>
      </c>
    </row>
    <row r="181" spans="1:7">
      <c r="A181" s="168" t="s">
        <v>396</v>
      </c>
      <c r="B181" s="169">
        <v>6.1872568276564177E-3</v>
      </c>
      <c r="C181" s="169">
        <v>-3.054861198390602E-3</v>
      </c>
      <c r="D181" s="169">
        <v>-1.027501305603851E-2</v>
      </c>
      <c r="E181" s="169">
        <v>6.1452719584049742E-3</v>
      </c>
      <c r="F181" s="169">
        <v>0</v>
      </c>
      <c r="G181" s="169">
        <v>1.9889240983017589E-4</v>
      </c>
    </row>
    <row r="182" spans="1:7">
      <c r="A182" s="168" t="s">
        <v>397</v>
      </c>
      <c r="B182" s="169">
        <v>2.9527378147303999E-2</v>
      </c>
      <c r="C182" s="169">
        <v>1.9295094059432749E-3</v>
      </c>
      <c r="D182" s="169">
        <v>1.2873119096051379E-2</v>
      </c>
      <c r="E182" s="169">
        <v>2.0272295224018189E-2</v>
      </c>
      <c r="F182" s="169">
        <v>7.6980382418674331E-3</v>
      </c>
      <c r="G182" s="169">
        <v>1.093880399981817E-3</v>
      </c>
    </row>
    <row r="183" spans="1:7">
      <c r="A183" s="168" t="s">
        <v>398</v>
      </c>
      <c r="B183" s="169">
        <v>-5.7707242625264499E-3</v>
      </c>
      <c r="C183" s="169">
        <v>-8.2713020201674592E-4</v>
      </c>
      <c r="D183" s="169">
        <v>-5.3910091321726084E-3</v>
      </c>
      <c r="E183" s="169">
        <v>-5.7907416485771801E-3</v>
      </c>
      <c r="F183" s="169">
        <v>6.530310497782077E-3</v>
      </c>
      <c r="G183" s="169">
        <v>5.0660787275924601E-3</v>
      </c>
    </row>
    <row r="184" spans="1:7">
      <c r="A184" s="168" t="s">
        <v>399</v>
      </c>
      <c r="B184" s="169">
        <v>2.933098555449409E-2</v>
      </c>
      <c r="C184" s="169">
        <v>6.876864837839225E-4</v>
      </c>
      <c r="D184" s="169">
        <v>2.0852445365424851E-2</v>
      </c>
      <c r="E184" s="169">
        <v>2.485792856316538E-2</v>
      </c>
      <c r="F184" s="169">
        <v>-2.191210674501165E-2</v>
      </c>
      <c r="G184" s="169">
        <v>-1.581376375042298E-3</v>
      </c>
    </row>
    <row r="185" spans="1:7">
      <c r="A185" s="168" t="s">
        <v>400</v>
      </c>
      <c r="B185" s="169">
        <v>2.3850736191466829E-2</v>
      </c>
      <c r="C185" s="169">
        <v>-1.4338793032820929E-3</v>
      </c>
      <c r="D185" s="169">
        <v>7.7448372308230873E-4</v>
      </c>
      <c r="E185" s="169">
        <v>1.9651705512016889E-2</v>
      </c>
      <c r="F185" s="169">
        <v>-1.3767209011263941E-3</v>
      </c>
      <c r="G185" s="169">
        <v>-3.0686752018915802E-3</v>
      </c>
    </row>
    <row r="186" spans="1:7">
      <c r="A186" s="168" t="s">
        <v>401</v>
      </c>
      <c r="B186" s="169">
        <v>2.968996493935228E-3</v>
      </c>
      <c r="C186" s="169">
        <v>-3.7599510345466269E-3</v>
      </c>
      <c r="D186" s="169">
        <v>-5.773243389769811E-3</v>
      </c>
      <c r="E186" s="169">
        <v>-1.3916791844564851E-3</v>
      </c>
      <c r="F186" s="169">
        <v>-1.0527635041985169E-2</v>
      </c>
      <c r="G186" s="169">
        <v>6.9506201430402648E-4</v>
      </c>
    </row>
    <row r="187" spans="1:7">
      <c r="A187" s="168" t="s">
        <v>402</v>
      </c>
      <c r="B187" s="10"/>
      <c r="C187" s="169">
        <v>-6.8146942273749067E-3</v>
      </c>
      <c r="D187" s="10"/>
      <c r="E187" s="10"/>
      <c r="F187" s="169">
        <v>5.0664977834071756E-3</v>
      </c>
      <c r="G187" s="169">
        <v>-2.1829849510607291E-3</v>
      </c>
    </row>
    <row r="188" spans="1:7">
      <c r="A188" s="168" t="s">
        <v>403</v>
      </c>
      <c r="B188" s="169">
        <v>-4.9217176034976884E-4</v>
      </c>
      <c r="C188" s="169">
        <v>8.6133489402193675E-3</v>
      </c>
      <c r="D188" s="169">
        <v>7.2908547581174155E-4</v>
      </c>
      <c r="E188" s="169">
        <v>-3.7234362368639968E-3</v>
      </c>
      <c r="F188" s="169">
        <v>0</v>
      </c>
      <c r="G188" s="169">
        <v>-2.5854665189748438E-3</v>
      </c>
    </row>
    <row r="189" spans="1:7">
      <c r="A189" s="168" t="s">
        <v>404</v>
      </c>
      <c r="B189" s="169">
        <v>-1.370755379918265E-2</v>
      </c>
      <c r="C189" s="169">
        <v>-2.903379862589595E-3</v>
      </c>
      <c r="D189" s="169">
        <v>-4.543168227623684E-3</v>
      </c>
      <c r="E189" s="169">
        <v>-1.428966018461908E-2</v>
      </c>
      <c r="F189" s="169">
        <v>-7.5614366729678251E-3</v>
      </c>
      <c r="G189" s="169">
        <v>-7.9761019682620393E-3</v>
      </c>
    </row>
    <row r="190" spans="1:7">
      <c r="A190" s="168" t="s">
        <v>405</v>
      </c>
      <c r="B190" s="169">
        <v>-4.576757700014833E-2</v>
      </c>
      <c r="C190" s="169">
        <v>-1.716350779320863E-3</v>
      </c>
      <c r="D190" s="169">
        <v>-2.315556375576688E-2</v>
      </c>
      <c r="E190" s="169">
        <v>-3.8152271493823053E-2</v>
      </c>
      <c r="F190" s="169">
        <v>6.2222222222221291E-3</v>
      </c>
      <c r="G190" s="169">
        <v>2.412038831854479E-3</v>
      </c>
    </row>
    <row r="191" spans="1:7">
      <c r="A191" s="168" t="s">
        <v>406</v>
      </c>
      <c r="B191" s="169">
        <v>1.5285724212882769E-2</v>
      </c>
      <c r="C191" s="169">
        <v>7.5572634179876808E-3</v>
      </c>
      <c r="D191" s="169">
        <v>4.9007083627610193E-3</v>
      </c>
      <c r="E191" s="169">
        <v>1.9765593219576161E-3</v>
      </c>
      <c r="F191" s="169">
        <v>1.8929833417465899E-2</v>
      </c>
      <c r="G191" s="169">
        <v>4.0105189877759351E-4</v>
      </c>
    </row>
    <row r="192" spans="1:7">
      <c r="A192" s="168" t="s">
        <v>407</v>
      </c>
      <c r="B192" s="169">
        <v>-2.165945096295196E-4</v>
      </c>
      <c r="C192" s="169">
        <v>-3.035072932635718E-3</v>
      </c>
      <c r="D192" s="169">
        <v>1.948549092654073E-4</v>
      </c>
      <c r="E192" s="169">
        <v>-9.2506395709522904E-3</v>
      </c>
      <c r="F192" s="169">
        <v>-3.0963586821897149E-3</v>
      </c>
      <c r="G192" s="169">
        <v>2.004455603162647E-3</v>
      </c>
    </row>
    <row r="193" spans="1:7">
      <c r="A193" s="168" t="s">
        <v>408</v>
      </c>
      <c r="B193" s="169">
        <v>6.4838865221761299E-3</v>
      </c>
      <c r="C193" s="169">
        <v>1.084006896297951E-2</v>
      </c>
      <c r="D193" s="169">
        <v>1.6956565844325588E-2</v>
      </c>
      <c r="E193" s="169">
        <v>1.167988908654838E-2</v>
      </c>
      <c r="F193" s="169">
        <v>4.8453224002982243E-3</v>
      </c>
      <c r="G193" s="169">
        <v>-8.9018502616527995E-3</v>
      </c>
    </row>
    <row r="194" spans="1:7">
      <c r="A194" s="168" t="s">
        <v>409</v>
      </c>
      <c r="B194" s="169">
        <v>5.7892593577209004E-3</v>
      </c>
      <c r="C194" s="169">
        <v>6.0906874767470143E-3</v>
      </c>
      <c r="D194" s="169">
        <v>7.1670528636904596E-3</v>
      </c>
      <c r="E194" s="169">
        <v>1.969411969224422E-2</v>
      </c>
      <c r="F194" s="169">
        <v>7.6656775469832183E-3</v>
      </c>
      <c r="G194" s="169">
        <v>-2.724761863404757E-3</v>
      </c>
    </row>
    <row r="195" spans="1:7">
      <c r="A195" s="168" t="s">
        <v>410</v>
      </c>
      <c r="B195" s="169">
        <v>8.1168847895685126E-3</v>
      </c>
      <c r="C195" s="169">
        <v>-4.8570348354270992E-4</v>
      </c>
      <c r="D195" s="169">
        <v>-8.6728275802748778E-3</v>
      </c>
      <c r="E195" s="169">
        <v>1.7559433181917331E-2</v>
      </c>
      <c r="F195" s="169">
        <v>5.0306748466257822E-3</v>
      </c>
      <c r="G195" s="169">
        <v>1.4167110916898369E-3</v>
      </c>
    </row>
    <row r="196" spans="1:7">
      <c r="A196" s="168" t="s">
        <v>411</v>
      </c>
      <c r="B196" s="169">
        <v>-6.0088305139395226E-3</v>
      </c>
      <c r="C196" s="169">
        <v>5.5291980413119113E-4</v>
      </c>
      <c r="D196" s="169">
        <v>-8.2387120528257807E-3</v>
      </c>
      <c r="E196" s="169">
        <v>2.0596640378491179E-2</v>
      </c>
      <c r="F196" s="169">
        <v>-1.7580271029178359E-2</v>
      </c>
      <c r="G196" s="169">
        <v>1.2126389217081981E-3</v>
      </c>
    </row>
    <row r="197" spans="1:7">
      <c r="A197" s="168" t="s">
        <v>412</v>
      </c>
      <c r="B197" s="169">
        <v>-3.5162437296539779E-3</v>
      </c>
      <c r="C197" s="169">
        <v>-1.9131470681601479E-3</v>
      </c>
      <c r="D197" s="169">
        <v>2.6849476688688419E-3</v>
      </c>
      <c r="E197" s="169">
        <v>1.38896532489925E-2</v>
      </c>
      <c r="F197" s="169">
        <v>1.3669690567914561E-3</v>
      </c>
      <c r="G197" s="169">
        <v>-3.0277330180139561E-4</v>
      </c>
    </row>
    <row r="198" spans="1:7">
      <c r="A198" s="168" t="s">
        <v>413</v>
      </c>
      <c r="B198" s="10"/>
      <c r="C198" s="169">
        <v>1.7322905115801921E-3</v>
      </c>
      <c r="D198" s="10"/>
      <c r="E198" s="10"/>
      <c r="F198" s="169">
        <v>0</v>
      </c>
      <c r="G198" s="169">
        <v>9.0859500371331947E-4</v>
      </c>
    </row>
    <row r="199" spans="1:7">
      <c r="A199" s="168" t="s">
        <v>414</v>
      </c>
      <c r="B199" s="169">
        <v>2.499595680134847E-2</v>
      </c>
      <c r="C199" s="169">
        <v>1.189049945822251E-3</v>
      </c>
      <c r="D199" s="169">
        <v>2.2831003389935711E-2</v>
      </c>
      <c r="E199" s="169">
        <v>2.9243387232999352E-2</v>
      </c>
      <c r="F199" s="169">
        <v>1.079672375279217E-2</v>
      </c>
      <c r="G199" s="169">
        <v>-1.6138393554554491E-3</v>
      </c>
    </row>
    <row r="200" spans="1:7">
      <c r="A200" s="168" t="s">
        <v>415</v>
      </c>
      <c r="B200" s="169">
        <v>-1.6682905081479849E-2</v>
      </c>
      <c r="C200" s="169">
        <v>-1.2713605313821039E-3</v>
      </c>
      <c r="D200" s="169">
        <v>-1.2585319783212649E-3</v>
      </c>
      <c r="E200" s="169">
        <v>4.6411313531147247E-3</v>
      </c>
      <c r="F200" s="169">
        <v>-1.9643953345610532E-3</v>
      </c>
      <c r="G200" s="169">
        <v>2.323658514232108E-3</v>
      </c>
    </row>
    <row r="201" spans="1:7">
      <c r="A201" s="168" t="s">
        <v>416</v>
      </c>
      <c r="B201" s="169">
        <v>6.6041066880802024E-3</v>
      </c>
      <c r="C201" s="169">
        <v>5.8210264389502164E-4</v>
      </c>
      <c r="D201" s="169">
        <v>-4.1206023497996069E-3</v>
      </c>
      <c r="E201" s="169">
        <v>-1.854576845695233E-3</v>
      </c>
      <c r="F201" s="169">
        <v>-6.6428835035059466E-3</v>
      </c>
      <c r="G201" s="169">
        <v>-4.5358023626130839E-3</v>
      </c>
    </row>
    <row r="202" spans="1:7">
      <c r="A202" s="168" t="s">
        <v>417</v>
      </c>
      <c r="B202" s="169">
        <v>-1.9470351634205629E-2</v>
      </c>
      <c r="C202" s="169">
        <v>4.0886954080285856E-3</v>
      </c>
      <c r="D202" s="169">
        <v>2.256870057193439E-3</v>
      </c>
      <c r="E202" s="169">
        <v>-1.066434883428702E-2</v>
      </c>
      <c r="F202" s="169">
        <v>-4.2105263157894424E-3</v>
      </c>
      <c r="G202" s="169">
        <v>-1.1138174156762879E-3</v>
      </c>
    </row>
    <row r="203" spans="1:7">
      <c r="A203" s="168" t="s">
        <v>418</v>
      </c>
      <c r="B203" s="169">
        <v>-2.7434132725442369E-2</v>
      </c>
      <c r="C203" s="169">
        <v>3.7445972990823861E-5</v>
      </c>
      <c r="D203" s="169">
        <v>-1.8680505985136261E-2</v>
      </c>
      <c r="E203" s="169">
        <v>-2.693314083395915E-2</v>
      </c>
      <c r="F203" s="169">
        <v>-2.3131451312025871E-2</v>
      </c>
      <c r="G203" s="169">
        <v>5.0684236418265796E-3</v>
      </c>
    </row>
    <row r="204" spans="1:7">
      <c r="A204" s="168" t="s">
        <v>419</v>
      </c>
      <c r="B204" s="169">
        <v>-5.4353907697436421E-3</v>
      </c>
      <c r="C204" s="169">
        <v>-1.025248629915376E-3</v>
      </c>
      <c r="D204" s="169">
        <v>2.030950480131688E-3</v>
      </c>
      <c r="E204" s="169">
        <v>-9.5523447163015085E-4</v>
      </c>
      <c r="F204" s="169">
        <v>-3.5646085295989449E-3</v>
      </c>
      <c r="G204" s="169">
        <v>4.4376682323790106E-3</v>
      </c>
    </row>
    <row r="205" spans="1:7">
      <c r="A205" s="168" t="s">
        <v>420</v>
      </c>
      <c r="B205" s="169">
        <v>1.227579921452859E-2</v>
      </c>
      <c r="C205" s="169">
        <v>1.1306013658478611E-3</v>
      </c>
      <c r="D205" s="169">
        <v>1.176317646242042E-2</v>
      </c>
      <c r="E205" s="169">
        <v>-5.6404672052271509E-3</v>
      </c>
      <c r="F205" s="169">
        <v>-1.405391593202965E-3</v>
      </c>
      <c r="G205" s="169">
        <v>8.0331191883220576E-4</v>
      </c>
    </row>
    <row r="206" spans="1:7">
      <c r="A206" s="168" t="s">
        <v>421</v>
      </c>
      <c r="B206" s="169">
        <v>2.4396730511795361E-3</v>
      </c>
      <c r="C206" s="169">
        <v>-2.1628091246167491E-3</v>
      </c>
      <c r="D206" s="169">
        <v>1.2005028454683989E-2</v>
      </c>
      <c r="E206" s="169">
        <v>7.1669258792754764E-3</v>
      </c>
      <c r="F206" s="169">
        <v>4.2221084953941723E-3</v>
      </c>
      <c r="G206" s="169">
        <v>-5.0160954431377469E-4</v>
      </c>
    </row>
    <row r="207" spans="1:7">
      <c r="A207" s="168" t="s">
        <v>422</v>
      </c>
      <c r="B207" s="169">
        <v>-3.0619747954705789E-2</v>
      </c>
      <c r="C207" s="169">
        <v>-1.478441367972261E-3</v>
      </c>
      <c r="D207" s="169">
        <v>4.2984552098592754E-3</v>
      </c>
      <c r="E207" s="169">
        <v>-7.9070819972848483E-3</v>
      </c>
      <c r="F207" s="169">
        <v>1.0574595489871269E-2</v>
      </c>
      <c r="G207" s="169">
        <v>-3.7141410999883551E-3</v>
      </c>
    </row>
    <row r="208" spans="1:7">
      <c r="A208" s="168" t="s">
        <v>423</v>
      </c>
      <c r="B208" s="169">
        <v>2.601735961623719E-3</v>
      </c>
      <c r="C208" s="169">
        <v>4.7765136484509974E-3</v>
      </c>
      <c r="D208" s="169">
        <v>9.8291226732807324E-3</v>
      </c>
      <c r="E208" s="169">
        <v>6.9991290418913721E-3</v>
      </c>
      <c r="F208" s="169">
        <v>4.9167927382753884E-3</v>
      </c>
      <c r="G208" s="169">
        <v>-3.4256557973866291E-3</v>
      </c>
    </row>
    <row r="209" spans="1:7">
      <c r="A209" s="168" t="s">
        <v>424</v>
      </c>
      <c r="B209" s="169">
        <v>-2.9469771505464589E-2</v>
      </c>
      <c r="C209" s="169">
        <v>-6.8689701514335066E-4</v>
      </c>
      <c r="D209" s="169">
        <v>-7.7565120229184936E-3</v>
      </c>
      <c r="E209" s="169">
        <v>-1.1502529050349319E-2</v>
      </c>
      <c r="F209" s="169">
        <v>8.1545602810186857E-3</v>
      </c>
      <c r="G209" s="169">
        <v>-8.0881915088258927E-3</v>
      </c>
    </row>
    <row r="210" spans="1:7">
      <c r="A210" s="168" t="s">
        <v>425</v>
      </c>
      <c r="B210" s="169">
        <v>-4.465894256755476E-5</v>
      </c>
      <c r="C210" s="169">
        <v>-1.8178214414433461E-2</v>
      </c>
      <c r="D210" s="169">
        <v>-7.3723521993774854E-3</v>
      </c>
      <c r="E210" s="169">
        <v>-4.3922012975663449E-3</v>
      </c>
      <c r="F210" s="169">
        <v>1.7421602787457411E-3</v>
      </c>
      <c r="G210" s="169">
        <v>-7.032947070774398E-3</v>
      </c>
    </row>
    <row r="211" spans="1:7">
      <c r="A211" s="168" t="s">
        <v>426</v>
      </c>
      <c r="B211" s="169">
        <v>-6.1682740998665768E-2</v>
      </c>
      <c r="C211" s="169">
        <v>3.686818283279214E-3</v>
      </c>
      <c r="D211" s="169">
        <v>-5.3853598676417813E-2</v>
      </c>
      <c r="E211" s="169">
        <v>-5.9124152515816819E-2</v>
      </c>
      <c r="F211" s="169">
        <v>-2.1118012422359782E-3</v>
      </c>
      <c r="G211" s="169">
        <v>4.7218137252982304E-3</v>
      </c>
    </row>
    <row r="212" spans="1:7">
      <c r="A212" s="168" t="s">
        <v>427</v>
      </c>
      <c r="B212" s="169">
        <v>1.2865041707991191E-2</v>
      </c>
      <c r="C212" s="169">
        <v>6.7674999424665039E-3</v>
      </c>
      <c r="D212" s="169">
        <v>3.0785593339666351E-2</v>
      </c>
      <c r="E212" s="169">
        <v>3.0311731465458621E-2</v>
      </c>
      <c r="F212" s="169">
        <v>1.0083405950454431E-2</v>
      </c>
      <c r="G212" s="169">
        <v>-7.4580685331350196E-3</v>
      </c>
    </row>
    <row r="213" spans="1:7">
      <c r="A213" s="168" t="s">
        <v>428</v>
      </c>
      <c r="B213" s="169">
        <v>1.618493965531931E-3</v>
      </c>
      <c r="C213" s="169">
        <v>5.1601311497457836E-3</v>
      </c>
      <c r="D213" s="169">
        <v>-2.255202791929278E-2</v>
      </c>
      <c r="E213" s="169">
        <v>-1.304094957395519E-2</v>
      </c>
      <c r="F213" s="169">
        <v>-2.9578506285432571E-3</v>
      </c>
      <c r="G213" s="169">
        <v>-1.749852457799794E-3</v>
      </c>
    </row>
    <row r="214" spans="1:7">
      <c r="A214" s="168" t="s">
        <v>429</v>
      </c>
      <c r="B214" s="169">
        <v>1.064983200216996E-2</v>
      </c>
      <c r="C214" s="169">
        <v>1.837871992654172E-3</v>
      </c>
      <c r="D214" s="169">
        <v>6.8183681986484501E-3</v>
      </c>
      <c r="E214" s="169">
        <v>2.3529948618718381E-2</v>
      </c>
      <c r="F214" s="169">
        <v>-2.4721878862798968E-4</v>
      </c>
      <c r="G214" s="169">
        <v>3.8151691521988158E-3</v>
      </c>
    </row>
    <row r="215" spans="1:7">
      <c r="A215" s="168" t="s">
        <v>430</v>
      </c>
      <c r="B215" s="169">
        <v>1.201479534519123E-2</v>
      </c>
      <c r="C215" s="169">
        <v>2.4891265489730419E-3</v>
      </c>
      <c r="D215" s="169">
        <v>1.493934090420157E-2</v>
      </c>
      <c r="E215" s="169">
        <v>-5.7615884730506384E-3</v>
      </c>
      <c r="F215" s="169">
        <v>-1.8545994065282121E-3</v>
      </c>
      <c r="G215" s="169">
        <v>-1.1299497901975371E-3</v>
      </c>
    </row>
    <row r="216" spans="1:7">
      <c r="A216" s="168" t="s">
        <v>431</v>
      </c>
      <c r="B216" s="10"/>
      <c r="C216" s="169">
        <v>4.44194837709877E-3</v>
      </c>
      <c r="D216" s="10"/>
      <c r="E216" s="10"/>
      <c r="F216" s="169">
        <v>6.6889632107023367E-3</v>
      </c>
      <c r="G216" s="169">
        <v>1.02860309031394E-4</v>
      </c>
    </row>
    <row r="217" spans="1:7">
      <c r="A217" s="168" t="s">
        <v>432</v>
      </c>
      <c r="B217" s="169">
        <v>2.0593376897476871E-2</v>
      </c>
      <c r="C217" s="169">
        <v>3.1054999597146532E-4</v>
      </c>
      <c r="D217" s="169">
        <v>1.8200529157874401E-2</v>
      </c>
      <c r="E217" s="169">
        <v>-7.1691675211352779E-3</v>
      </c>
      <c r="F217" s="169">
        <v>-1.845699520118149E-3</v>
      </c>
      <c r="G217" s="169">
        <v>1.5424321427137679E-3</v>
      </c>
    </row>
    <row r="218" spans="1:7">
      <c r="A218" s="168" t="s">
        <v>433</v>
      </c>
      <c r="B218" s="169">
        <v>2.2936022975892811E-2</v>
      </c>
      <c r="C218" s="10"/>
      <c r="D218" s="169">
        <v>9.2584229066932089E-3</v>
      </c>
      <c r="E218" s="169">
        <v>1.315794574019025E-2</v>
      </c>
      <c r="F218" s="10"/>
      <c r="G218" s="10"/>
    </row>
    <row r="219" spans="1:7">
      <c r="A219" s="168" t="s">
        <v>434</v>
      </c>
      <c r="B219" s="169">
        <v>1.4037169509586439E-2</v>
      </c>
      <c r="C219" s="169">
        <v>-1.2046245861250251E-3</v>
      </c>
      <c r="D219" s="169">
        <v>-9.7981349364494319E-3</v>
      </c>
      <c r="E219" s="169">
        <v>1.7560736464728551E-2</v>
      </c>
      <c r="F219" s="169">
        <v>-1.2573964497041399E-2</v>
      </c>
      <c r="G219" s="169">
        <v>-1.2320610339020539E-3</v>
      </c>
    </row>
    <row r="220" spans="1:7">
      <c r="A220" s="168" t="s">
        <v>435</v>
      </c>
      <c r="B220" s="169">
        <v>2.234305022017535E-2</v>
      </c>
      <c r="C220" s="169">
        <v>-4.5996880185206201E-4</v>
      </c>
      <c r="D220" s="169">
        <v>6.4276859449485801E-3</v>
      </c>
      <c r="E220" s="169">
        <v>-1.648006753666131E-2</v>
      </c>
      <c r="F220" s="169">
        <v>7.3657927590511374E-3</v>
      </c>
      <c r="G220" s="169">
        <v>-3.7006642153472051E-3</v>
      </c>
    </row>
    <row r="221" spans="1:7">
      <c r="A221" s="168" t="s">
        <v>436</v>
      </c>
      <c r="B221" s="169">
        <v>-1.8575765224653209E-3</v>
      </c>
      <c r="C221" s="169">
        <v>7.5711126113033878E-3</v>
      </c>
      <c r="D221" s="169">
        <v>1.008875287764344E-2</v>
      </c>
      <c r="E221" s="169">
        <v>-1.0499632647168361E-2</v>
      </c>
      <c r="F221" s="169">
        <v>-2.4786218862316017E-4</v>
      </c>
      <c r="G221" s="169">
        <v>2.8889680621826401E-3</v>
      </c>
    </row>
    <row r="222" spans="1:7">
      <c r="A222" s="168" t="s">
        <v>437</v>
      </c>
      <c r="B222" s="169">
        <v>-1.4478396391879309E-3</v>
      </c>
      <c r="C222" s="169">
        <v>3.70773131049229E-3</v>
      </c>
      <c r="D222" s="169">
        <v>2.8937157296866629E-3</v>
      </c>
      <c r="E222" s="169">
        <v>-1.485749712343942E-3</v>
      </c>
      <c r="F222" s="169">
        <v>-5.4543200694185936E-3</v>
      </c>
      <c r="G222" s="169">
        <v>-4.9382278046228301E-3</v>
      </c>
    </row>
    <row r="223" spans="1:7">
      <c r="A223" s="168" t="s">
        <v>438</v>
      </c>
      <c r="B223" s="169">
        <v>-1.2979385554383381E-2</v>
      </c>
      <c r="C223" s="169">
        <v>-1.217665183814387E-3</v>
      </c>
      <c r="D223" s="169">
        <v>-3.265723892565187E-3</v>
      </c>
      <c r="E223" s="169">
        <v>-1.747994703569344E-2</v>
      </c>
      <c r="F223" s="169">
        <v>-1.3710582076529979E-2</v>
      </c>
      <c r="G223" s="169">
        <v>8.271487804485389E-4</v>
      </c>
    </row>
    <row r="224" spans="1:7">
      <c r="A224" s="168" t="s">
        <v>439</v>
      </c>
      <c r="B224" s="169">
        <v>1.452995634017595E-2</v>
      </c>
      <c r="C224" s="169">
        <v>-2.779039965460917E-3</v>
      </c>
      <c r="D224" s="169">
        <v>-2.6290715940183729E-3</v>
      </c>
      <c r="E224" s="169">
        <v>3.7057623174417957E-2</v>
      </c>
      <c r="F224" s="169">
        <v>-7.329710602805517E-3</v>
      </c>
      <c r="G224" s="169">
        <v>-1.652930341580872E-3</v>
      </c>
    </row>
    <row r="225" spans="1:7">
      <c r="A225" s="168" t="s">
        <v>440</v>
      </c>
      <c r="B225" s="169">
        <v>1.349598021268927E-2</v>
      </c>
      <c r="C225" s="169">
        <v>1.568257227550385E-3</v>
      </c>
      <c r="D225" s="169">
        <v>-1.3983742810291799E-3</v>
      </c>
      <c r="E225" s="169">
        <v>4.2791786830553852E-4</v>
      </c>
      <c r="F225" s="169">
        <v>3.5646085295990559E-3</v>
      </c>
      <c r="G225" s="169">
        <v>1.13825135602541E-3</v>
      </c>
    </row>
    <row r="226" spans="1:7">
      <c r="A226" s="168" t="s">
        <v>441</v>
      </c>
      <c r="B226" s="169">
        <v>-2.4546748005166989E-2</v>
      </c>
      <c r="C226" s="169">
        <v>2.6720472849017801E-4</v>
      </c>
      <c r="D226" s="169">
        <v>-1.6072814376883571E-2</v>
      </c>
      <c r="E226" s="169">
        <v>-2.4639723587454369E-2</v>
      </c>
      <c r="F226" s="169">
        <v>-2.0296841304071611E-3</v>
      </c>
      <c r="G226" s="169">
        <v>1.7570870175225291E-3</v>
      </c>
    </row>
    <row r="227" spans="1:7">
      <c r="A227" s="168" t="s">
        <v>442</v>
      </c>
      <c r="B227" s="169">
        <v>8.7258194002948208E-4</v>
      </c>
      <c r="C227" s="169">
        <v>-8.2998923441568451E-4</v>
      </c>
      <c r="D227" s="169">
        <v>-2.9264366797998598E-4</v>
      </c>
      <c r="E227" s="169">
        <v>-3.6746761074246681E-3</v>
      </c>
      <c r="F227" s="169">
        <v>2.0338121266048059E-3</v>
      </c>
      <c r="G227" s="169">
        <v>3.6112100777281331E-3</v>
      </c>
    </row>
    <row r="228" spans="1:7">
      <c r="A228" s="168" t="s">
        <v>443</v>
      </c>
      <c r="B228" s="169">
        <v>-1.9512401935939842E-2</v>
      </c>
      <c r="C228" s="169">
        <v>-9.7876317826461889E-4</v>
      </c>
      <c r="D228" s="169">
        <v>-2.3347475730948749E-2</v>
      </c>
      <c r="E228" s="169">
        <v>-3.3163657366417798E-2</v>
      </c>
      <c r="F228" s="169">
        <v>-8.879868070531538E-3</v>
      </c>
      <c r="G228" s="169">
        <v>-1.336457879144382E-3</v>
      </c>
    </row>
    <row r="229" spans="1:7">
      <c r="A229" s="168" t="s">
        <v>444</v>
      </c>
      <c r="B229" s="169">
        <v>3.0688121558919419E-3</v>
      </c>
      <c r="C229" s="169">
        <v>4.5115051773323422E-3</v>
      </c>
      <c r="D229" s="169">
        <v>5.7845599198385056E-3</v>
      </c>
      <c r="E229" s="169">
        <v>1.2525684665059661E-2</v>
      </c>
      <c r="F229" s="169">
        <v>5.119672340969661E-4</v>
      </c>
      <c r="G229" s="169">
        <v>-1.647066437308387E-3</v>
      </c>
    </row>
    <row r="230" spans="1:7">
      <c r="A230" s="168" t="s">
        <v>445</v>
      </c>
      <c r="B230" s="169">
        <v>-1.056430485637949E-2</v>
      </c>
      <c r="C230" s="169">
        <v>-9.9583079640253036E-4</v>
      </c>
      <c r="D230" s="169">
        <v>-1.1695912600273689E-2</v>
      </c>
      <c r="E230" s="169">
        <v>-1.068739595116963E-2</v>
      </c>
      <c r="F230" s="169">
        <v>0</v>
      </c>
      <c r="G230" s="169">
        <v>-4.1246560262653281E-4</v>
      </c>
    </row>
    <row r="231" spans="1:7">
      <c r="A231" s="168" t="s">
        <v>446</v>
      </c>
      <c r="B231" s="169">
        <v>-3.4725197135709318E-2</v>
      </c>
      <c r="C231" s="169">
        <v>-2.2395981461527099E-3</v>
      </c>
      <c r="D231" s="169">
        <v>-1.5580441656604219E-2</v>
      </c>
      <c r="E231" s="169">
        <v>-1.6807613056111888E-2</v>
      </c>
      <c r="F231" s="169">
        <v>-1.2792631444288329E-3</v>
      </c>
      <c r="G231" s="169">
        <v>5.0546508296789314E-3</v>
      </c>
    </row>
    <row r="232" spans="1:7">
      <c r="A232" s="168" t="s">
        <v>447</v>
      </c>
      <c r="B232" s="169">
        <v>-2.7639919737638689E-3</v>
      </c>
      <c r="C232" s="169">
        <v>2.8363936810049672E-4</v>
      </c>
      <c r="D232" s="169">
        <v>5.921018646540599E-3</v>
      </c>
      <c r="E232" s="169">
        <v>1.568120194348066E-2</v>
      </c>
      <c r="F232" s="169">
        <v>-4.355065966440419E-3</v>
      </c>
      <c r="G232" s="169">
        <v>-2.7711858998328291E-3</v>
      </c>
    </row>
    <row r="233" spans="1:7">
      <c r="A233" s="168" t="s">
        <v>448</v>
      </c>
      <c r="B233" s="169">
        <v>2.3770714263626762E-3</v>
      </c>
      <c r="C233" s="169">
        <v>8.3472286578751831E-3</v>
      </c>
      <c r="D233" s="169">
        <v>1.4887978146097989E-2</v>
      </c>
      <c r="E233" s="169">
        <v>2.041244465829584E-2</v>
      </c>
      <c r="F233" s="169">
        <v>6.4325228354560338E-3</v>
      </c>
      <c r="G233" s="169">
        <v>3.8081011037651709E-3</v>
      </c>
    </row>
    <row r="234" spans="1:7">
      <c r="A234" s="168" t="s">
        <v>449</v>
      </c>
      <c r="B234" s="10"/>
      <c r="C234" s="169">
        <v>-6.6966373620162001E-3</v>
      </c>
      <c r="D234" s="10"/>
      <c r="E234" s="10"/>
      <c r="F234" s="169">
        <v>5.1131279560268084E-4</v>
      </c>
      <c r="G234" s="169">
        <v>2.2557287343043519E-3</v>
      </c>
    </row>
    <row r="235" spans="1:7">
      <c r="A235" s="168" t="s">
        <v>450</v>
      </c>
      <c r="B235" s="169">
        <v>-4.2352580929278627E-2</v>
      </c>
      <c r="C235" s="169">
        <v>-5.8264439006916469E-4</v>
      </c>
      <c r="D235" s="169">
        <v>-5.3414118812857403E-2</v>
      </c>
      <c r="E235" s="169">
        <v>-4.9719184888072587E-2</v>
      </c>
      <c r="F235" s="169">
        <v>-1.0093266896639809E-2</v>
      </c>
      <c r="G235" s="169">
        <v>-1.943758991368338E-3</v>
      </c>
    </row>
    <row r="236" spans="1:7">
      <c r="A236" s="168" t="s">
        <v>451</v>
      </c>
      <c r="B236" s="169">
        <v>4.5121538349667027E-2</v>
      </c>
      <c r="C236" s="169">
        <v>-4.5578207221763639E-4</v>
      </c>
      <c r="D236" s="169">
        <v>2.9879994937491269E-2</v>
      </c>
      <c r="E236" s="169">
        <v>-3.0138540657348441E-3</v>
      </c>
      <c r="F236" s="169">
        <v>0</v>
      </c>
      <c r="G236" s="169">
        <v>-2.0496764623634259E-4</v>
      </c>
    </row>
    <row r="237" spans="1:7">
      <c r="A237" s="168" t="s">
        <v>452</v>
      </c>
      <c r="B237" s="169">
        <v>-5.8204827182894991E-4</v>
      </c>
      <c r="C237" s="169">
        <v>1.560915517816897E-3</v>
      </c>
      <c r="D237" s="169">
        <v>2.702222751138406E-3</v>
      </c>
      <c r="E237" s="169">
        <v>-5.8204827182906094E-4</v>
      </c>
      <c r="F237" s="169">
        <v>-1.5487867836860849E-3</v>
      </c>
      <c r="G237" s="169">
        <v>-2.4605070895721282E-3</v>
      </c>
    </row>
    <row r="238" spans="1:7">
      <c r="A238" s="168" t="s">
        <v>453</v>
      </c>
      <c r="B238" s="169">
        <v>-1.9063072795190591E-2</v>
      </c>
      <c r="C238" s="169">
        <v>3.1580179462320501E-4</v>
      </c>
      <c r="D238" s="169">
        <v>1.0052694108595439E-3</v>
      </c>
      <c r="E238" s="169">
        <v>8.8297554640812681E-3</v>
      </c>
      <c r="F238" s="169">
        <v>-2.9731127197517582E-3</v>
      </c>
      <c r="G238" s="169">
        <v>1.33604572806445E-3</v>
      </c>
    </row>
    <row r="239" spans="1:7">
      <c r="A239" s="168" t="s">
        <v>454</v>
      </c>
      <c r="B239" s="169">
        <v>1.214844577512419E-3</v>
      </c>
      <c r="C239" s="169">
        <v>-8.0728248861335894E-3</v>
      </c>
      <c r="D239" s="169">
        <v>-6.739218450186879E-3</v>
      </c>
      <c r="E239" s="169">
        <v>-8.077479665400511E-3</v>
      </c>
      <c r="F239" s="169">
        <v>1.218721638791642E-2</v>
      </c>
      <c r="G239" s="169">
        <v>-9.8532185309010423E-3</v>
      </c>
    </row>
    <row r="240" spans="1:7">
      <c r="A240" s="168" t="s">
        <v>455</v>
      </c>
      <c r="B240" s="169">
        <v>-1.441797343109952E-2</v>
      </c>
      <c r="C240" s="169">
        <v>8.8080663748337784E-3</v>
      </c>
      <c r="D240" s="169">
        <v>-2.0004908087004609E-3</v>
      </c>
      <c r="E240" s="169">
        <v>-3.7424654360514897E-2</v>
      </c>
      <c r="F240" s="169">
        <v>6.0202382477263514E-3</v>
      </c>
      <c r="G240" s="169">
        <v>-4.3536660477949676E-3</v>
      </c>
    </row>
    <row r="241" spans="1:7">
      <c r="A241" s="168" t="s">
        <v>456</v>
      </c>
      <c r="B241" s="169">
        <v>-4.9320254190715618E-3</v>
      </c>
      <c r="C241" s="169">
        <v>-8.6000232468206317E-3</v>
      </c>
      <c r="D241" s="169">
        <v>2.8926906234596479E-3</v>
      </c>
      <c r="E241" s="169">
        <v>4.5454031100182757E-3</v>
      </c>
      <c r="F241" s="169">
        <v>9.5492742551566145E-3</v>
      </c>
      <c r="G241" s="169">
        <v>-4.3727827693406107E-3</v>
      </c>
    </row>
    <row r="242" spans="1:7">
      <c r="A242" s="168" t="s">
        <v>457</v>
      </c>
      <c r="B242" s="169">
        <v>1.937400047287152E-3</v>
      </c>
      <c r="C242" s="169">
        <v>1.533231810705749E-3</v>
      </c>
      <c r="D242" s="169">
        <v>1.347849352840402E-2</v>
      </c>
      <c r="E242" s="169">
        <v>2.026680203878195E-3</v>
      </c>
      <c r="F242" s="169">
        <v>1.135073779795714E-3</v>
      </c>
      <c r="G242" s="169">
        <v>3.1377611160943181E-4</v>
      </c>
    </row>
    <row r="243" spans="1:7">
      <c r="A243" s="168" t="s">
        <v>458</v>
      </c>
      <c r="B243" s="169">
        <v>2.19614577042937E-2</v>
      </c>
      <c r="C243" s="169">
        <v>2.3108338495552161E-3</v>
      </c>
      <c r="D243" s="169">
        <v>2.1814706690700621E-2</v>
      </c>
      <c r="E243" s="169">
        <v>1.258670922856364E-2</v>
      </c>
      <c r="F243" s="169">
        <v>3.2753842277650769E-3</v>
      </c>
      <c r="G243" s="169">
        <v>5.6449222816274958E-3</v>
      </c>
    </row>
    <row r="244" spans="1:7">
      <c r="A244" s="168" t="s">
        <v>459</v>
      </c>
      <c r="B244" s="169">
        <v>2.7649923750323602E-2</v>
      </c>
      <c r="C244" s="10"/>
      <c r="D244" s="169">
        <v>7.6067875950849304E-3</v>
      </c>
      <c r="E244" s="169">
        <v>1.4084677491854601E-2</v>
      </c>
      <c r="F244" s="10"/>
      <c r="G244" s="10"/>
    </row>
    <row r="245" spans="1:7">
      <c r="A245" s="168" t="s">
        <v>460</v>
      </c>
      <c r="B245" s="169">
        <v>-2.3775701054338239E-3</v>
      </c>
      <c r="C245" s="169">
        <v>1.453279024245635E-3</v>
      </c>
      <c r="D245" s="169">
        <v>-1.864321485901577E-2</v>
      </c>
      <c r="E245" s="169">
        <v>-1.9956593854118632E-2</v>
      </c>
      <c r="F245" s="169">
        <v>-8.7895529884485235E-4</v>
      </c>
      <c r="G245" s="169">
        <v>9.3559220520122999E-4</v>
      </c>
    </row>
    <row r="246" spans="1:7">
      <c r="A246" s="168" t="s">
        <v>461</v>
      </c>
      <c r="B246" s="169">
        <v>-7.5747838168096493E-3</v>
      </c>
      <c r="C246" s="169">
        <v>-9.3688238205867913E-3</v>
      </c>
      <c r="D246" s="169">
        <v>-2.0346725027575951E-2</v>
      </c>
      <c r="E246" s="169">
        <v>-2.7789175127094219E-3</v>
      </c>
      <c r="F246" s="10"/>
      <c r="G246" s="169">
        <v>-4.8811010098073204E-3</v>
      </c>
    </row>
    <row r="247" spans="1:7">
      <c r="A247" s="168" t="s">
        <v>462</v>
      </c>
      <c r="B247" s="169">
        <v>7.583382255831328E-3</v>
      </c>
      <c r="C247" s="169">
        <v>6.4031254863057274E-3</v>
      </c>
      <c r="D247" s="169">
        <v>-5.7086789721120246E-3</v>
      </c>
      <c r="E247" s="169">
        <v>-6.0200093528718357E-3</v>
      </c>
      <c r="F247" s="10"/>
      <c r="G247" s="169">
        <v>1.9829100606489898E-3</v>
      </c>
    </row>
    <row r="248" spans="1:7">
      <c r="A248" s="168" t="s">
        <v>463</v>
      </c>
      <c r="B248" s="169">
        <v>-1.211360945906881E-2</v>
      </c>
      <c r="C248" s="169">
        <v>9.2776621257861791E-4</v>
      </c>
      <c r="D248" s="169">
        <v>-2.2262848975089788E-3</v>
      </c>
      <c r="E248" s="169">
        <v>-2.2171276594623809E-2</v>
      </c>
      <c r="F248" s="10"/>
      <c r="G248" s="169">
        <v>4.166327948893489E-4</v>
      </c>
    </row>
    <row r="249" spans="1:7">
      <c r="A249" s="168" t="s">
        <v>464</v>
      </c>
      <c r="B249" s="169">
        <v>2.084637088358932E-3</v>
      </c>
      <c r="C249" s="169">
        <v>-7.8268061169783909E-4</v>
      </c>
      <c r="D249" s="169">
        <v>9.8431828052154557E-3</v>
      </c>
      <c r="E249" s="169">
        <v>2.5830809709328269E-2</v>
      </c>
      <c r="F249" s="169">
        <v>-1.3824305642830209E-2</v>
      </c>
      <c r="G249" s="169">
        <v>-3.22753959540456E-3</v>
      </c>
    </row>
    <row r="250" spans="1:7">
      <c r="A250" s="168" t="s">
        <v>465</v>
      </c>
      <c r="B250" s="169">
        <v>1.9295757310199949E-2</v>
      </c>
      <c r="C250" s="169">
        <v>7.3056076358954947E-3</v>
      </c>
      <c r="D250" s="169">
        <v>7.7247548908883079E-3</v>
      </c>
      <c r="E250" s="169">
        <v>2.0116187429057408E-2</v>
      </c>
      <c r="F250" s="169">
        <v>-6.7541735695170191E-3</v>
      </c>
      <c r="G250" s="169">
        <v>5.2227964146145389E-4</v>
      </c>
    </row>
    <row r="251" spans="1:7">
      <c r="A251" s="168" t="s">
        <v>466</v>
      </c>
      <c r="B251" s="169">
        <v>-3.4638386707787523E-2</v>
      </c>
      <c r="C251" s="169">
        <v>1.8745843139260641E-3</v>
      </c>
      <c r="D251" s="169">
        <v>-2.155870786447445E-2</v>
      </c>
      <c r="E251" s="169">
        <v>-2.680257752737392E-2</v>
      </c>
      <c r="F251" s="169">
        <v>2.0015396458814561E-2</v>
      </c>
      <c r="G251" s="169">
        <v>-6.2634469172473395E-4</v>
      </c>
    </row>
    <row r="252" spans="1:7">
      <c r="A252" s="168" t="s">
        <v>467</v>
      </c>
      <c r="B252" s="169">
        <v>1.8509715783131538E-2</v>
      </c>
      <c r="C252" s="169">
        <v>4.6735030786992926E-3</v>
      </c>
      <c r="D252" s="169">
        <v>1.406045601269201E-2</v>
      </c>
      <c r="E252" s="169">
        <v>2.3224940467512219E-2</v>
      </c>
      <c r="F252" s="169">
        <v>7.5471698113216412E-4</v>
      </c>
      <c r="G252" s="169">
        <v>-6.4765770901555886E-3</v>
      </c>
    </row>
    <row r="253" spans="1:7">
      <c r="A253" s="168" t="s">
        <v>468</v>
      </c>
      <c r="B253" s="169">
        <v>-3.459833272702173E-2</v>
      </c>
      <c r="C253" s="169">
        <v>-5.291283677333336E-5</v>
      </c>
      <c r="D253" s="169">
        <v>-3.4458937070025342E-2</v>
      </c>
      <c r="E253" s="169">
        <v>-4.0026618110453049E-2</v>
      </c>
      <c r="F253" s="169">
        <v>-5.4047259929612679E-3</v>
      </c>
      <c r="G253" s="169">
        <v>2.10247533782848E-4</v>
      </c>
    </row>
    <row r="254" spans="1:7">
      <c r="A254" s="168" t="s">
        <v>469</v>
      </c>
      <c r="B254" s="169">
        <v>-4.9623813975356652E-2</v>
      </c>
      <c r="C254" s="169">
        <v>5.9785734361317289E-4</v>
      </c>
      <c r="D254" s="169">
        <v>-2.370337904193132E-2</v>
      </c>
      <c r="E254" s="169">
        <v>-3.6909308670513903E-2</v>
      </c>
      <c r="F254" s="169">
        <v>9.9835713383040758E-3</v>
      </c>
      <c r="G254" s="169">
        <v>-4.940540364534729E-3</v>
      </c>
    </row>
    <row r="255" spans="1:7">
      <c r="A255" s="168" t="s">
        <v>470</v>
      </c>
      <c r="B255" s="169">
        <v>4.0226145249878893E-2</v>
      </c>
      <c r="C255" s="169">
        <v>5.372639356088893E-3</v>
      </c>
      <c r="D255" s="169">
        <v>1.5226175552891959E-2</v>
      </c>
      <c r="E255" s="169">
        <v>1.2074813941270751E-2</v>
      </c>
      <c r="F255" s="169">
        <v>-6.8818818818818786E-3</v>
      </c>
      <c r="G255" s="169">
        <v>1.478970887727415E-3</v>
      </c>
    </row>
    <row r="256" spans="1:7">
      <c r="A256" s="168" t="s">
        <v>471</v>
      </c>
      <c r="B256" s="169">
        <v>1.1821513249798739E-2</v>
      </c>
      <c r="C256" s="169">
        <v>-1.5365928181010349E-4</v>
      </c>
      <c r="D256" s="169">
        <v>-1.153933387189721E-3</v>
      </c>
      <c r="E256" s="169">
        <v>-1.144955278235271E-2</v>
      </c>
      <c r="F256" s="169">
        <v>-1.133929696358837E-3</v>
      </c>
      <c r="G256" s="169">
        <v>-5.5907847218321649E-3</v>
      </c>
    </row>
    <row r="257" spans="1:7">
      <c r="A257" s="168" t="s">
        <v>472</v>
      </c>
      <c r="B257" s="169">
        <v>-1.664077960094712E-3</v>
      </c>
      <c r="C257" s="169">
        <v>-3.6787164783502751E-4</v>
      </c>
      <c r="D257" s="169">
        <v>-9.0106217914829312E-3</v>
      </c>
      <c r="E257" s="169">
        <v>-2.498695620087776E-2</v>
      </c>
      <c r="F257" s="169">
        <v>-1.2613521695259419E-4</v>
      </c>
      <c r="G257" s="169">
        <v>-3.5005220474294552E-3</v>
      </c>
    </row>
    <row r="258" spans="1:7">
      <c r="A258" s="168" t="s">
        <v>473</v>
      </c>
      <c r="B258" s="169">
        <v>-3.8074624347618209E-3</v>
      </c>
      <c r="C258" s="169">
        <v>-1.063734827979723E-3</v>
      </c>
      <c r="D258" s="169">
        <v>-1.6953397192228992E-2</v>
      </c>
      <c r="E258" s="169">
        <v>-2.386838614515863E-2</v>
      </c>
      <c r="F258" s="169">
        <v>-1.513813548631227E-3</v>
      </c>
      <c r="G258" s="169">
        <v>4.2581343929914972E-4</v>
      </c>
    </row>
    <row r="259" spans="1:7">
      <c r="A259" s="168" t="s">
        <v>474</v>
      </c>
      <c r="B259" s="169">
        <v>-7.1366188711620149E-3</v>
      </c>
      <c r="C259" s="169">
        <v>2.9231716783382211E-3</v>
      </c>
      <c r="D259" s="169">
        <v>3.116388006693116E-3</v>
      </c>
      <c r="E259" s="169">
        <v>1.2323908151388171E-2</v>
      </c>
      <c r="F259" s="169">
        <v>9.3493367024637397E-3</v>
      </c>
      <c r="G259" s="169">
        <v>7.4483605366948424E-4</v>
      </c>
    </row>
    <row r="260" spans="1:7">
      <c r="A260" s="168" t="s">
        <v>475</v>
      </c>
      <c r="B260" s="169">
        <v>-1.797867284236554E-2</v>
      </c>
      <c r="C260" s="169">
        <v>2.8266394804665751E-4</v>
      </c>
      <c r="D260" s="169">
        <v>-6.4005884372339006E-3</v>
      </c>
      <c r="E260" s="169">
        <v>4.2666989183293152E-4</v>
      </c>
      <c r="F260" s="169">
        <v>2.6286143447240562E-3</v>
      </c>
      <c r="G260" s="169">
        <v>-4.0404558264965917E-3</v>
      </c>
    </row>
    <row r="261" spans="1:7">
      <c r="A261" s="168" t="s">
        <v>476</v>
      </c>
      <c r="B261" s="169">
        <v>1.472918221831954E-2</v>
      </c>
      <c r="C261" s="169">
        <v>-9.7268826917451534E-4</v>
      </c>
      <c r="D261" s="169">
        <v>5.3126444607711756E-3</v>
      </c>
      <c r="E261" s="169">
        <v>3.0749463155067321E-2</v>
      </c>
      <c r="F261" s="169">
        <v>1.2484394506873109E-4</v>
      </c>
      <c r="G261" s="169">
        <v>2.0284236694823039E-3</v>
      </c>
    </row>
    <row r="262" spans="1:7">
      <c r="A262" s="168" t="s">
        <v>477</v>
      </c>
      <c r="B262" s="169">
        <v>-3.2324977363030749E-2</v>
      </c>
      <c r="C262" s="169">
        <v>-1.3411155777705019E-3</v>
      </c>
      <c r="D262" s="169">
        <v>-5.4143825929348077E-3</v>
      </c>
      <c r="E262" s="169">
        <v>-4.7493897530733742E-3</v>
      </c>
      <c r="F262" s="169">
        <v>-1.2732492822369211E-2</v>
      </c>
      <c r="G262" s="169">
        <v>-6.392483168755958E-3</v>
      </c>
    </row>
    <row r="263" spans="1:7">
      <c r="A263" s="168" t="s">
        <v>478</v>
      </c>
      <c r="B263" s="169">
        <v>6.2838655739676508E-3</v>
      </c>
      <c r="C263" s="169">
        <v>-7.2814560778977633E-4</v>
      </c>
      <c r="D263" s="169">
        <v>1.319488534158753E-3</v>
      </c>
      <c r="E263" s="169">
        <v>2.0523551308091029E-2</v>
      </c>
      <c r="F263" s="169">
        <v>2.9080794032114721E-3</v>
      </c>
      <c r="G263" s="169">
        <v>-4.2891005438172591E-3</v>
      </c>
    </row>
    <row r="264" spans="1:7">
      <c r="A264" s="168" t="s">
        <v>479</v>
      </c>
      <c r="B264" s="169">
        <v>1.276857184436486E-2</v>
      </c>
      <c r="C264" s="169">
        <v>2.4491149692504881E-3</v>
      </c>
      <c r="D264" s="169">
        <v>9.9529794844972486E-3</v>
      </c>
      <c r="E264" s="169">
        <v>3.6321305124934027E-2</v>
      </c>
      <c r="F264" s="169">
        <v>-5.9253656076651007E-3</v>
      </c>
      <c r="G264" s="169">
        <v>1.830693170664865E-3</v>
      </c>
    </row>
    <row r="265" spans="1:7">
      <c r="A265" s="168" t="s">
        <v>480</v>
      </c>
      <c r="B265" s="169">
        <v>2.9087667286876059E-2</v>
      </c>
      <c r="C265" s="169">
        <v>4.9264871888654582E-4</v>
      </c>
      <c r="D265" s="169">
        <v>1.019010947856458E-2</v>
      </c>
      <c r="E265" s="169">
        <v>3.3621053471746487E-2</v>
      </c>
      <c r="F265" s="169">
        <v>9.6385542168675453E-3</v>
      </c>
      <c r="G265" s="169">
        <v>-2.1498113604908609E-3</v>
      </c>
    </row>
    <row r="266" spans="1:7">
      <c r="A266" s="168" t="s">
        <v>481</v>
      </c>
      <c r="B266" s="169">
        <v>1.5319088843450681E-3</v>
      </c>
      <c r="C266" s="169">
        <v>-2.1836541856442571E-3</v>
      </c>
      <c r="D266" s="169">
        <v>-8.0805615832952871E-3</v>
      </c>
      <c r="E266" s="169">
        <v>-2.0278151743535981E-2</v>
      </c>
      <c r="F266" s="169">
        <v>-3.517146087175016E-3</v>
      </c>
      <c r="G266" s="169">
        <v>-2.1549361269368461E-4</v>
      </c>
    </row>
    <row r="267" spans="1:7">
      <c r="A267" s="168" t="s">
        <v>482</v>
      </c>
      <c r="B267" s="169">
        <v>-8.5172553033099341E-3</v>
      </c>
      <c r="C267" s="169">
        <v>1.8891035295691689E-3</v>
      </c>
      <c r="D267" s="169">
        <v>-3.271769313561212E-3</v>
      </c>
      <c r="E267" s="169">
        <v>-3.9790239082522112E-2</v>
      </c>
      <c r="F267" s="169">
        <v>-3.7816714988024862E-3</v>
      </c>
      <c r="G267" s="169">
        <v>7.8655681083572571E-3</v>
      </c>
    </row>
    <row r="268" spans="1:7">
      <c r="A268" s="168" t="s">
        <v>483</v>
      </c>
      <c r="B268" s="169">
        <v>-4.1482505694252492E-2</v>
      </c>
      <c r="C268" s="169">
        <v>1.647199789928111E-3</v>
      </c>
      <c r="D268" s="169">
        <v>-3.158445822038614E-3</v>
      </c>
      <c r="E268" s="169">
        <v>7.3307147722541099E-3</v>
      </c>
      <c r="F268" s="169">
        <v>1.7335189168670159E-2</v>
      </c>
      <c r="G268" s="169">
        <v>-1.1759740140573349E-3</v>
      </c>
    </row>
    <row r="269" spans="1:7">
      <c r="A269" s="168" t="s">
        <v>484</v>
      </c>
      <c r="B269" s="169">
        <v>1.328966717082314E-2</v>
      </c>
      <c r="C269" s="169">
        <v>-2.4144327873969469E-3</v>
      </c>
      <c r="D269" s="169">
        <v>-1.54166423861688E-2</v>
      </c>
      <c r="E269" s="169">
        <v>-1.8951300136513031E-2</v>
      </c>
      <c r="F269" s="169">
        <v>3.8059701492537228E-2</v>
      </c>
      <c r="G269" s="169">
        <v>2.2476622475300361E-3</v>
      </c>
    </row>
    <row r="270" spans="1:7">
      <c r="A270" s="168" t="s">
        <v>485</v>
      </c>
      <c r="B270" s="169">
        <v>-7.7353662169606929E-3</v>
      </c>
      <c r="C270" s="169">
        <v>-3.6360867105078581E-4</v>
      </c>
      <c r="D270" s="169">
        <v>-1.4225456878772301E-2</v>
      </c>
      <c r="E270" s="169">
        <v>-8.0345188837676051E-3</v>
      </c>
      <c r="F270" s="169">
        <v>-5.3918044572249801E-3</v>
      </c>
      <c r="G270" s="169">
        <v>-1.281532970570431E-3</v>
      </c>
    </row>
    <row r="271" spans="1:7">
      <c r="A271" s="168" t="s">
        <v>486</v>
      </c>
      <c r="B271" s="169">
        <v>5.6287521208722158E-3</v>
      </c>
      <c r="C271" s="169">
        <v>-1.4474441722801769E-2</v>
      </c>
      <c r="D271" s="169">
        <v>6.3920731417677068E-3</v>
      </c>
      <c r="E271" s="169">
        <v>-3.5132669052434511E-3</v>
      </c>
      <c r="F271" s="169">
        <v>9.7578604987351714E-3</v>
      </c>
      <c r="G271" s="169">
        <v>-1.2830958243665871E-3</v>
      </c>
    </row>
    <row r="272" spans="1:7">
      <c r="A272" s="168" t="s">
        <v>487</v>
      </c>
      <c r="B272" s="169">
        <v>-3.5032029318977642E-3</v>
      </c>
      <c r="C272" s="169">
        <v>1.275569976212809E-3</v>
      </c>
      <c r="D272" s="169">
        <v>2.0073591585400011E-2</v>
      </c>
      <c r="E272" s="169">
        <v>2.0110555910047179E-2</v>
      </c>
      <c r="F272" s="169">
        <v>0</v>
      </c>
      <c r="G272" s="169">
        <v>-3.5332101248761738E-3</v>
      </c>
    </row>
    <row r="273" spans="1:7">
      <c r="A273" s="168" t="s">
        <v>488</v>
      </c>
      <c r="B273" s="169">
        <v>5.6004286340241898E-2</v>
      </c>
      <c r="C273" s="169">
        <v>1.004375454453532E-2</v>
      </c>
      <c r="D273" s="169">
        <v>7.1068052670795634E-2</v>
      </c>
      <c r="E273" s="169">
        <v>8.5077968014210192E-2</v>
      </c>
      <c r="F273" s="169">
        <v>-1.5509424958244371E-3</v>
      </c>
      <c r="G273" s="169">
        <v>4.1903877826070524E-3</v>
      </c>
    </row>
    <row r="274" spans="1:7">
      <c r="A274" s="168" t="s">
        <v>489</v>
      </c>
      <c r="B274" s="169">
        <v>3.1733010271767233E-2</v>
      </c>
      <c r="C274" s="169">
        <v>-4.9880788084766259E-4</v>
      </c>
      <c r="D274" s="169">
        <v>2.5534821716468589E-2</v>
      </c>
      <c r="E274" s="169">
        <v>6.2875251515124742E-2</v>
      </c>
      <c r="F274" s="169">
        <v>5.2574979089496932E-3</v>
      </c>
      <c r="G274" s="169">
        <v>4.1729017062790419E-3</v>
      </c>
    </row>
    <row r="275" spans="1:7">
      <c r="A275" s="168" t="s">
        <v>490</v>
      </c>
      <c r="B275" s="169">
        <v>-2.4537010825568251E-3</v>
      </c>
      <c r="C275" s="169">
        <v>1.4201029158569241E-3</v>
      </c>
      <c r="D275" s="169">
        <v>-7.2856497518145602E-3</v>
      </c>
      <c r="E275" s="169">
        <v>-7.0785946852198736E-3</v>
      </c>
      <c r="F275" s="169">
        <v>2.7814097230476561E-2</v>
      </c>
      <c r="G275" s="169">
        <v>-3.8359149302579221E-3</v>
      </c>
    </row>
    <row r="276" spans="1:7">
      <c r="A276" s="168" t="s">
        <v>491</v>
      </c>
      <c r="B276" s="169">
        <v>1.2206872159741261E-2</v>
      </c>
      <c r="C276" s="169">
        <v>-1.5436952160958641E-2</v>
      </c>
      <c r="D276" s="169">
        <v>-7.8313237050715578E-3</v>
      </c>
      <c r="E276" s="169">
        <v>-7.1477830414423682E-4</v>
      </c>
      <c r="F276" s="169">
        <v>-4.3945877182838267E-3</v>
      </c>
      <c r="G276" s="169">
        <v>1.3905753105476479E-3</v>
      </c>
    </row>
    <row r="277" spans="1:7">
      <c r="A277" s="168" t="s">
        <v>492</v>
      </c>
      <c r="B277" s="169">
        <v>-1.0590263995792101E-2</v>
      </c>
      <c r="C277" s="169">
        <v>-1.835367311071368E-3</v>
      </c>
      <c r="D277" s="169">
        <v>4.2192164938403831E-3</v>
      </c>
      <c r="E277" s="169">
        <v>-1.4642446053535259E-2</v>
      </c>
      <c r="F277" s="169">
        <v>-6.0401904983157229E-3</v>
      </c>
      <c r="G277" s="169">
        <v>-2.029506898440947E-3</v>
      </c>
    </row>
    <row r="278" spans="1:7">
      <c r="A278" s="168" t="s">
        <v>493</v>
      </c>
      <c r="B278" s="10"/>
      <c r="C278" s="169">
        <v>1.162651069903653E-3</v>
      </c>
      <c r="D278" s="10"/>
      <c r="E278" s="10"/>
      <c r="F278" s="169">
        <v>9.6996610961785912E-3</v>
      </c>
      <c r="G278" s="169">
        <v>-3.532075671377366E-3</v>
      </c>
    </row>
    <row r="279" spans="1:7">
      <c r="A279" s="168" t="s">
        <v>494</v>
      </c>
      <c r="B279" s="169">
        <v>1.4312283561279671E-2</v>
      </c>
      <c r="C279" s="169">
        <v>9.94077978775465E-3</v>
      </c>
      <c r="D279" s="169">
        <v>7.0497530575230893E-3</v>
      </c>
      <c r="E279" s="169">
        <v>1.8483538980121009E-2</v>
      </c>
      <c r="F279" s="169">
        <v>-5.9027777777778123E-3</v>
      </c>
      <c r="G279" s="169">
        <v>4.8335616005601434E-3</v>
      </c>
    </row>
    <row r="280" spans="1:7">
      <c r="A280" s="168" t="s">
        <v>495</v>
      </c>
      <c r="B280" s="169">
        <v>9.4007049049229519E-3</v>
      </c>
      <c r="C280" s="169">
        <v>-3.453592714973031E-3</v>
      </c>
      <c r="D280" s="169">
        <v>1.243242757456353E-2</v>
      </c>
      <c r="E280" s="169">
        <v>-1.1628579419942111E-2</v>
      </c>
      <c r="F280" s="169">
        <v>5.7049714751427061E-3</v>
      </c>
      <c r="G280" s="169">
        <v>-4.2758045198310057E-3</v>
      </c>
    </row>
    <row r="281" spans="1:7">
      <c r="A281" s="168" t="s">
        <v>496</v>
      </c>
      <c r="B281" s="169">
        <v>9.2093035919811328E-3</v>
      </c>
      <c r="C281" s="169">
        <v>-2.074462070318583E-3</v>
      </c>
      <c r="D281" s="169">
        <v>1.489266782422893E-2</v>
      </c>
      <c r="E281" s="169">
        <v>9.2093035919811328E-3</v>
      </c>
      <c r="F281" s="169">
        <v>3.9360963185923747E-3</v>
      </c>
      <c r="G281" s="169">
        <v>1.39556898860449E-3</v>
      </c>
    </row>
    <row r="282" spans="1:7">
      <c r="A282" s="168" t="s">
        <v>497</v>
      </c>
      <c r="B282" s="169">
        <v>-2.1001856739417572E-2</v>
      </c>
      <c r="C282" s="169">
        <v>1.672869356330597E-3</v>
      </c>
      <c r="D282" s="169">
        <v>3.3021117121956323E-4</v>
      </c>
      <c r="E282" s="169">
        <v>-4.2668554560085781E-3</v>
      </c>
      <c r="F282" s="169">
        <v>-1.9603321033210389E-2</v>
      </c>
      <c r="G282" s="169">
        <v>-5.789032189044141E-3</v>
      </c>
    </row>
    <row r="283" spans="1:7">
      <c r="A283" s="168" t="s">
        <v>498</v>
      </c>
      <c r="B283" s="169">
        <v>-9.1199870112568249E-3</v>
      </c>
      <c r="C283" s="169">
        <v>4.8707205438569551E-4</v>
      </c>
      <c r="D283" s="169">
        <v>-5.6718003785160009E-3</v>
      </c>
      <c r="E283" s="169">
        <v>-1.3229546696590161E-2</v>
      </c>
      <c r="F283" s="169">
        <v>0</v>
      </c>
      <c r="G283" s="169">
        <v>-5.7148888452145394E-3</v>
      </c>
    </row>
    <row r="284" spans="1:7">
      <c r="A284" s="168" t="s">
        <v>499</v>
      </c>
      <c r="B284" s="169">
        <v>-1.819581749578203E-2</v>
      </c>
      <c r="C284" s="169">
        <v>8.4282173681016204E-4</v>
      </c>
      <c r="D284" s="169">
        <v>-6.9992487365752032E-3</v>
      </c>
      <c r="E284" s="169">
        <v>-1.80331083901949E-2</v>
      </c>
      <c r="F284" s="169">
        <v>0</v>
      </c>
      <c r="G284" s="169">
        <v>1.518266902054588E-3</v>
      </c>
    </row>
    <row r="285" spans="1:7">
      <c r="A285" s="168" t="s">
        <v>500</v>
      </c>
      <c r="B285" s="169">
        <v>3.1299643119987897E-2</v>
      </c>
      <c r="C285" s="169">
        <v>4.6151489339618657E-3</v>
      </c>
      <c r="D285" s="169">
        <v>-1.3253305362728169E-3</v>
      </c>
      <c r="E285" s="169">
        <v>-3.365871321827751E-3</v>
      </c>
      <c r="F285" s="169">
        <v>1.329099035521053E-2</v>
      </c>
      <c r="G285" s="169">
        <v>5.739023151639655E-3</v>
      </c>
    </row>
    <row r="286" spans="1:7">
      <c r="A286" s="168" t="s">
        <v>501</v>
      </c>
      <c r="B286" s="169">
        <v>-5.0817714840251096E-3</v>
      </c>
      <c r="C286" s="169">
        <v>5.7209762207304227E-3</v>
      </c>
      <c r="D286" s="169">
        <v>7.4924724421054911E-3</v>
      </c>
      <c r="E286" s="169">
        <v>-9.5655536842875755E-4</v>
      </c>
      <c r="F286" s="169">
        <v>7.0806732443413622E-3</v>
      </c>
      <c r="G286" s="169">
        <v>-2.26097212190568E-3</v>
      </c>
    </row>
    <row r="287" spans="1:7">
      <c r="A287" s="168" t="s">
        <v>502</v>
      </c>
      <c r="B287" s="169">
        <v>-3.1178072547215501E-3</v>
      </c>
      <c r="C287" s="169">
        <v>1.9825406825328962E-3</v>
      </c>
      <c r="D287" s="169">
        <v>8.3436018291183078E-3</v>
      </c>
      <c r="E287" s="169">
        <v>2.2737193440011572E-2</v>
      </c>
      <c r="F287" s="169">
        <v>1.187183033656058E-2</v>
      </c>
      <c r="G287" s="169">
        <v>1.510730467407573E-3</v>
      </c>
    </row>
    <row r="288" spans="1:7">
      <c r="A288" s="168" t="s">
        <v>503</v>
      </c>
      <c r="B288" s="169">
        <v>0</v>
      </c>
      <c r="C288" s="10"/>
      <c r="D288" s="169">
        <v>2.1134499957731201E-3</v>
      </c>
      <c r="E288" s="169">
        <v>-4.2374080273889234E-3</v>
      </c>
      <c r="F288" s="10"/>
      <c r="G288" s="10"/>
    </row>
    <row r="289" spans="1:7">
      <c r="A289" s="168" t="s">
        <v>504</v>
      </c>
      <c r="B289" s="169">
        <v>2.070173496420313E-2</v>
      </c>
      <c r="C289" s="169">
        <v>-7.5508068899006187E-3</v>
      </c>
      <c r="D289" s="169">
        <v>3.4392605207100628E-2</v>
      </c>
      <c r="E289" s="169">
        <v>2.070173496420313E-2</v>
      </c>
      <c r="F289" s="169">
        <v>-1.811140220981888E-2</v>
      </c>
      <c r="G289" s="169">
        <v>-5.3873506427400963E-3</v>
      </c>
    </row>
    <row r="290" spans="1:7">
      <c r="A290" s="168" t="s">
        <v>505</v>
      </c>
      <c r="B290" s="169">
        <v>1.4408514384771641E-2</v>
      </c>
      <c r="C290" s="169">
        <v>3.1287267736885842E-3</v>
      </c>
      <c r="D290" s="169">
        <v>2.0277272542579269E-2</v>
      </c>
      <c r="E290" s="169">
        <v>1.440851438477142E-2</v>
      </c>
      <c r="F290" s="169">
        <v>0</v>
      </c>
      <c r="G290" s="169">
        <v>-2.1662488999318891E-4</v>
      </c>
    </row>
    <row r="291" spans="1:7">
      <c r="A291" s="168" t="s">
        <v>506</v>
      </c>
      <c r="B291" s="169">
        <v>9.1160635156466441E-3</v>
      </c>
      <c r="C291" s="169">
        <v>-1.7843612323464869E-4</v>
      </c>
      <c r="D291" s="169">
        <v>1.266561308729286E-2</v>
      </c>
      <c r="E291" s="169">
        <v>9.1160635156466441E-3</v>
      </c>
      <c r="F291" s="169">
        <v>0</v>
      </c>
      <c r="G291" s="169">
        <v>-8.2349347566492703E-3</v>
      </c>
    </row>
    <row r="292" spans="1:7">
      <c r="A292" s="168" t="s">
        <v>507</v>
      </c>
      <c r="B292" s="169">
        <v>-2.7521008267061609E-2</v>
      </c>
      <c r="C292" s="169">
        <v>-1.4888507039184651E-3</v>
      </c>
      <c r="D292" s="169">
        <v>-3.682472480652732E-2</v>
      </c>
      <c r="E292" s="169">
        <v>-2.7521008267061501E-2</v>
      </c>
      <c r="F292" s="169">
        <v>-6.148491879350293E-3</v>
      </c>
      <c r="G292" s="169">
        <v>-2.1850426189170551E-3</v>
      </c>
    </row>
    <row r="293" spans="1:7">
      <c r="A293" s="168" t="s">
        <v>508</v>
      </c>
      <c r="B293" s="169">
        <v>-2.505940116157113E-2</v>
      </c>
      <c r="C293" s="169">
        <v>1.083929931877714E-2</v>
      </c>
      <c r="D293" s="169">
        <v>-2.307038919791515E-2</v>
      </c>
      <c r="E293" s="169">
        <v>-2.5059401161571019E-2</v>
      </c>
      <c r="F293" s="169">
        <v>1.5174506828528059E-2</v>
      </c>
      <c r="G293" s="169">
        <v>5.8031180189537226E-3</v>
      </c>
    </row>
    <row r="294" spans="1:7">
      <c r="A294" s="168" t="s">
        <v>509</v>
      </c>
      <c r="B294" s="169">
        <v>0.1076403949944602</v>
      </c>
      <c r="C294" s="169">
        <v>3.3639480109453061E-3</v>
      </c>
      <c r="D294" s="169">
        <v>-2.386079784052475E-3</v>
      </c>
      <c r="E294" s="169">
        <v>6.3847046614393221E-2</v>
      </c>
      <c r="F294" s="169">
        <v>1.3797861331492629E-3</v>
      </c>
      <c r="G294" s="169">
        <v>5.4433977166956637E-4</v>
      </c>
    </row>
    <row r="295" spans="1:7">
      <c r="A295" s="168" t="s">
        <v>510</v>
      </c>
      <c r="B295" s="169">
        <v>1.085635737848034E-2</v>
      </c>
      <c r="C295" s="169">
        <v>7.5712071938793812E-4</v>
      </c>
      <c r="D295" s="169">
        <v>8.2112648435057611E-3</v>
      </c>
      <c r="E295" s="169">
        <v>-1.7001798082596161E-2</v>
      </c>
      <c r="F295" s="169">
        <v>-1.0563784590653319E-2</v>
      </c>
      <c r="G295" s="169">
        <v>6.6368507959106982E-3</v>
      </c>
    </row>
    <row r="296" spans="1:7">
      <c r="A296" s="168" t="s">
        <v>511</v>
      </c>
      <c r="B296" s="169">
        <v>-1.983362337974115E-2</v>
      </c>
      <c r="C296" s="169">
        <v>-1.100717616289715E-3</v>
      </c>
      <c r="D296" s="169">
        <v>5.8029099922163319E-3</v>
      </c>
      <c r="E296" s="169">
        <v>-9.3676066535728353E-3</v>
      </c>
      <c r="F296" s="169">
        <v>-2.7851920622026238E-3</v>
      </c>
      <c r="G296" s="169">
        <v>-4.3233237245728917E-3</v>
      </c>
    </row>
    <row r="297" spans="1:7">
      <c r="A297" s="168" t="s">
        <v>512</v>
      </c>
      <c r="B297" s="169">
        <v>-3.1253586420926238E-3</v>
      </c>
      <c r="C297" s="169">
        <v>1.847181487880212E-3</v>
      </c>
      <c r="D297" s="169">
        <v>-2.5365372355019571E-3</v>
      </c>
      <c r="E297" s="169">
        <v>5.2870136981340021E-3</v>
      </c>
      <c r="F297" s="169">
        <v>-5.5859420458512776E-3</v>
      </c>
      <c r="G297" s="169">
        <v>-2.7138514171318739E-3</v>
      </c>
    </row>
    <row r="298" spans="1:7">
      <c r="A298" s="168" t="s">
        <v>513</v>
      </c>
      <c r="B298" s="169">
        <v>-1.423361178394777E-2</v>
      </c>
      <c r="C298" s="169">
        <v>1.4559207541648971E-3</v>
      </c>
      <c r="D298" s="169">
        <v>2.0122943349305529E-3</v>
      </c>
      <c r="E298" s="169">
        <v>1.0347155056149139E-2</v>
      </c>
      <c r="F298" s="169">
        <v>-2.4575775307197349E-3</v>
      </c>
      <c r="G298" s="169">
        <v>1.959293564759212E-3</v>
      </c>
    </row>
    <row r="299" spans="1:7">
      <c r="A299" s="168" t="s">
        <v>514</v>
      </c>
      <c r="B299" s="169">
        <v>1.5304544051490071E-2</v>
      </c>
      <c r="C299" s="169">
        <v>1.1101954279371109E-3</v>
      </c>
      <c r="D299" s="169">
        <v>1.1765265576272331E-2</v>
      </c>
      <c r="E299" s="169">
        <v>-8.112921333479628E-4</v>
      </c>
      <c r="F299" s="169">
        <v>2.0412951665884641E-2</v>
      </c>
      <c r="G299" s="169">
        <v>-2.8245749876214532E-3</v>
      </c>
    </row>
    <row r="300" spans="1:7">
      <c r="A300" s="168" t="s">
        <v>515</v>
      </c>
      <c r="B300" s="169">
        <v>-6.7733465838383236E-3</v>
      </c>
      <c r="C300" s="169">
        <v>6.3434781583904254E-4</v>
      </c>
      <c r="D300" s="169">
        <v>2.1253051446221689E-3</v>
      </c>
      <c r="E300" s="169">
        <v>1.7701816053142139E-2</v>
      </c>
      <c r="F300" s="169">
        <v>2.3223729593009779E-2</v>
      </c>
      <c r="G300" s="169">
        <v>7.8440049408619039E-3</v>
      </c>
    </row>
    <row r="301" spans="1:7">
      <c r="A301" s="168" t="s">
        <v>516</v>
      </c>
      <c r="B301" s="169">
        <v>9.1453061296065119E-3</v>
      </c>
      <c r="C301" s="169">
        <v>-3.045917698414113E-3</v>
      </c>
      <c r="D301" s="169">
        <v>7.2253943723503689E-3</v>
      </c>
      <c r="E301" s="169">
        <v>2.135293486379752E-2</v>
      </c>
      <c r="F301" s="169">
        <v>-1.348314606741563E-3</v>
      </c>
      <c r="G301" s="169">
        <v>-2.7024104878070609E-3</v>
      </c>
    </row>
    <row r="302" spans="1:7">
      <c r="A302" s="168" t="s">
        <v>517</v>
      </c>
      <c r="B302" s="169">
        <v>-5.4521826045239594E-3</v>
      </c>
      <c r="C302" s="169">
        <v>6.477937229520947E-4</v>
      </c>
      <c r="D302" s="169">
        <v>1.940723284598711E-2</v>
      </c>
      <c r="E302" s="169">
        <v>2.217406816138667E-2</v>
      </c>
      <c r="F302" s="169">
        <v>-5.9630963096309886E-3</v>
      </c>
      <c r="G302" s="169">
        <v>-9.7554698895685465E-4</v>
      </c>
    </row>
    <row r="303" spans="1:7">
      <c r="A303" s="168" t="s">
        <v>518</v>
      </c>
      <c r="B303" s="169">
        <v>-1.7518808704548361E-2</v>
      </c>
      <c r="C303" s="169">
        <v>-2.2220502828884658E-3</v>
      </c>
      <c r="D303" s="169">
        <v>-1.155250327688551E-2</v>
      </c>
      <c r="E303" s="169">
        <v>-1.3604616097965819E-2</v>
      </c>
      <c r="F303" s="169">
        <v>-1.1318619128464209E-4</v>
      </c>
      <c r="G303" s="169">
        <v>5.2078047788799431E-3</v>
      </c>
    </row>
    <row r="304" spans="1:7">
      <c r="A304" s="168" t="s">
        <v>519</v>
      </c>
      <c r="B304" s="169">
        <v>-2.0267890328084182E-2</v>
      </c>
      <c r="C304" s="169">
        <v>7.2166729788047945E-5</v>
      </c>
      <c r="D304" s="169">
        <v>3.2826077370962098E-4</v>
      </c>
      <c r="E304" s="169">
        <v>-2.3622007060357442E-2</v>
      </c>
      <c r="F304" s="169">
        <v>-1.0074711342540231E-2</v>
      </c>
      <c r="G304" s="169">
        <v>3.4538552569245429E-3</v>
      </c>
    </row>
    <row r="305" spans="1:7">
      <c r="A305" s="168" t="s">
        <v>520</v>
      </c>
      <c r="B305" s="169">
        <v>2.7873880565283841E-2</v>
      </c>
      <c r="C305" s="169">
        <v>4.085143947080816E-3</v>
      </c>
      <c r="D305" s="169">
        <v>3.7173906184726491E-3</v>
      </c>
      <c r="E305" s="169">
        <v>-4.5301522280549728E-4</v>
      </c>
      <c r="F305" s="169">
        <v>1.6009148084619169E-3</v>
      </c>
      <c r="G305" s="169">
        <v>4.194894961038198E-3</v>
      </c>
    </row>
    <row r="306" spans="1:7">
      <c r="A306" s="168" t="s">
        <v>521</v>
      </c>
      <c r="B306" s="169">
        <v>5.1954715644435554E-3</v>
      </c>
      <c r="C306" s="169">
        <v>1.204615596159142E-3</v>
      </c>
      <c r="D306" s="169">
        <v>1.4169740486507321E-2</v>
      </c>
      <c r="E306" s="169">
        <v>1.253409064911226E-3</v>
      </c>
      <c r="F306" s="169">
        <v>3.767553373672738E-3</v>
      </c>
      <c r="G306" s="169">
        <v>-2.8920765927137331E-3</v>
      </c>
    </row>
    <row r="307" spans="1:7">
      <c r="A307" s="168" t="s">
        <v>522</v>
      </c>
      <c r="B307" s="169">
        <v>3.5297071640405742E-2</v>
      </c>
      <c r="C307" s="169">
        <v>3.705110081443808E-3</v>
      </c>
      <c r="D307" s="169">
        <v>3.050431629323835E-2</v>
      </c>
      <c r="E307" s="169">
        <v>2.344386961238154E-2</v>
      </c>
      <c r="F307" s="169">
        <v>-2.388535031847105E-3</v>
      </c>
      <c r="G307" s="169">
        <v>-1.0736391910104449E-4</v>
      </c>
    </row>
    <row r="308" spans="1:7">
      <c r="A308" s="168" t="s">
        <v>523</v>
      </c>
      <c r="B308" s="169">
        <v>-6.9855715275611852E-3</v>
      </c>
      <c r="C308" s="169">
        <v>3.8740034570177162E-3</v>
      </c>
      <c r="D308" s="169">
        <v>7.2692793152986379E-3</v>
      </c>
      <c r="E308" s="169">
        <v>-1.480240659230414E-2</v>
      </c>
      <c r="F308" s="169">
        <v>-8.0948580549538018E-3</v>
      </c>
      <c r="G308" s="169">
        <v>5.1568083164661438E-3</v>
      </c>
    </row>
    <row r="309" spans="1:7">
      <c r="A309" s="168" t="s">
        <v>524</v>
      </c>
      <c r="B309" s="169">
        <v>-1.474666754851417E-3</v>
      </c>
      <c r="C309" s="169">
        <v>2.1588381272976691E-3</v>
      </c>
      <c r="D309" s="169">
        <v>1.0726963441533229E-2</v>
      </c>
      <c r="E309" s="169">
        <v>1.8181419733819482E-2</v>
      </c>
      <c r="F309" s="169">
        <v>9.080459770114846E-3</v>
      </c>
      <c r="G309" s="169">
        <v>1.069061189769016E-4</v>
      </c>
    </row>
    <row r="310" spans="1:7">
      <c r="A310" s="168" t="s">
        <v>525</v>
      </c>
      <c r="B310" s="169">
        <v>-1.2333400498922731E-2</v>
      </c>
      <c r="C310" s="169">
        <v>1.2467201713795011E-3</v>
      </c>
      <c r="D310" s="169">
        <v>-4.272144970726699E-3</v>
      </c>
      <c r="E310" s="169">
        <v>-8.5199737449915824E-3</v>
      </c>
      <c r="F310" s="169">
        <v>1.6744503929832621E-2</v>
      </c>
      <c r="G310" s="169">
        <v>-1.1755969938048729E-3</v>
      </c>
    </row>
    <row r="311" spans="1:7">
      <c r="A311" s="168" t="s">
        <v>526</v>
      </c>
      <c r="B311" s="169">
        <v>6.2817936873804658E-3</v>
      </c>
      <c r="C311" s="169">
        <v>5.6467873699215243E-3</v>
      </c>
      <c r="D311" s="169">
        <v>1.88075847093967E-2</v>
      </c>
      <c r="E311" s="169">
        <v>2.1883011311153441E-2</v>
      </c>
      <c r="F311" s="169">
        <v>3.9211292852341373E-3</v>
      </c>
      <c r="G311" s="169">
        <v>5.3498823549964492E-3</v>
      </c>
    </row>
    <row r="312" spans="1:7">
      <c r="A312" s="168" t="s">
        <v>527</v>
      </c>
      <c r="B312" s="169">
        <v>-2.2610930320756121E-2</v>
      </c>
      <c r="C312" s="169">
        <v>-1.0736344069645081E-3</v>
      </c>
      <c r="D312" s="169">
        <v>-1.5229929138531941E-2</v>
      </c>
      <c r="E312" s="169">
        <v>-1.4797399070007209E-2</v>
      </c>
      <c r="F312" s="169">
        <v>-8.7043856712420986E-3</v>
      </c>
      <c r="G312" s="169">
        <v>-1.7028100710282379E-3</v>
      </c>
    </row>
    <row r="313" spans="1:7">
      <c r="A313" s="168" t="s">
        <v>528</v>
      </c>
      <c r="B313" s="10"/>
      <c r="C313" s="169">
        <v>-1.8044339160793179E-3</v>
      </c>
      <c r="D313" s="10"/>
      <c r="E313" s="10"/>
      <c r="F313" s="169">
        <v>6.979624000900575E-3</v>
      </c>
      <c r="G313" s="169">
        <v>-6.3971413684460465E-4</v>
      </c>
    </row>
    <row r="314" spans="1:7">
      <c r="A314" s="168" t="s">
        <v>529</v>
      </c>
      <c r="B314" s="169">
        <v>2.9952492601600818E-2</v>
      </c>
      <c r="C314" s="169">
        <v>2.3224122617073739E-3</v>
      </c>
      <c r="D314" s="169">
        <v>1.351253162705701E-2</v>
      </c>
      <c r="E314" s="169">
        <v>3.31698189775671E-2</v>
      </c>
      <c r="F314" s="169">
        <v>0</v>
      </c>
      <c r="G314" s="169">
        <v>-4.8004796084608614E-3</v>
      </c>
    </row>
    <row r="315" spans="1:7">
      <c r="A315" s="168" t="s">
        <v>530</v>
      </c>
      <c r="B315" s="169">
        <v>1.1083246356441199E-2</v>
      </c>
      <c r="C315" s="169">
        <v>1.8035072962026E-3</v>
      </c>
      <c r="D315" s="169">
        <v>-4.2706068340843117E-3</v>
      </c>
      <c r="E315" s="169">
        <v>1.0882687333314321E-2</v>
      </c>
      <c r="F315" s="169">
        <v>0</v>
      </c>
      <c r="G315" s="169">
        <v>-3.537376222704669E-3</v>
      </c>
    </row>
    <row r="316" spans="1:7">
      <c r="A316" s="168" t="s">
        <v>531</v>
      </c>
      <c r="B316" s="169">
        <v>-9.384235409074515E-3</v>
      </c>
      <c r="C316" s="169">
        <v>-1.6867529508860499E-3</v>
      </c>
      <c r="D316" s="169">
        <v>4.5172586921025104E-3</v>
      </c>
      <c r="E316" s="169">
        <v>1.9036195998827219E-3</v>
      </c>
      <c r="F316" s="169">
        <v>0</v>
      </c>
      <c r="G316" s="169">
        <v>1.7212098072847399E-3</v>
      </c>
    </row>
    <row r="317" spans="1:7">
      <c r="A317" s="168" t="s">
        <v>532</v>
      </c>
      <c r="B317" s="169">
        <v>-7.7744373262670363E-3</v>
      </c>
      <c r="C317" s="169">
        <v>8.7810731552884214E-4</v>
      </c>
      <c r="D317" s="169">
        <v>6.7678420971439826E-3</v>
      </c>
      <c r="E317" s="169">
        <v>-3.6446455693686102E-3</v>
      </c>
      <c r="F317" s="169">
        <v>0</v>
      </c>
      <c r="G317" s="169">
        <v>-3.2223376080720012E-4</v>
      </c>
    </row>
    <row r="318" spans="1:7">
      <c r="A318" s="168" t="s">
        <v>533</v>
      </c>
      <c r="B318" s="10"/>
      <c r="C318" s="169">
        <v>1.7507533144689451E-3</v>
      </c>
      <c r="D318" s="10"/>
      <c r="E318" s="10"/>
      <c r="F318" s="169">
        <v>0</v>
      </c>
      <c r="G318" s="169">
        <v>2.0410618635819939E-3</v>
      </c>
    </row>
    <row r="319" spans="1:7">
      <c r="A319" s="168" t="s">
        <v>534</v>
      </c>
      <c r="B319" s="169">
        <v>-1.9095331063685109E-2</v>
      </c>
      <c r="C319" s="169">
        <v>6.7257898531436489E-4</v>
      </c>
      <c r="D319" s="169">
        <v>-1.883766290894406E-2</v>
      </c>
      <c r="E319" s="169">
        <v>-3.3176748643924503E-2</v>
      </c>
      <c r="F319" s="169">
        <v>-1.162660704304086E-2</v>
      </c>
      <c r="G319" s="169">
        <v>2.2512766640307991E-3</v>
      </c>
    </row>
    <row r="320" spans="1:7">
      <c r="A320" s="168" t="s">
        <v>535</v>
      </c>
      <c r="B320" s="169">
        <v>-8.0748337372209544E-3</v>
      </c>
      <c r="C320" s="169">
        <v>7.4233490560415838E-4</v>
      </c>
      <c r="D320" s="169">
        <v>-1.1593906685777091E-2</v>
      </c>
      <c r="E320" s="169">
        <v>-3.0919702755275561E-2</v>
      </c>
      <c r="F320" s="169">
        <v>-9.8405157787581077E-3</v>
      </c>
      <c r="G320" s="169">
        <v>-1.3904937040152281E-3</v>
      </c>
    </row>
    <row r="321" spans="1:7">
      <c r="A321" s="168" t="s">
        <v>536</v>
      </c>
      <c r="B321" s="169">
        <v>4.6513726764279451E-2</v>
      </c>
      <c r="C321" s="169">
        <v>3.2799789456050549E-4</v>
      </c>
      <c r="D321" s="169">
        <v>1.339810363891036E-2</v>
      </c>
      <c r="E321" s="169">
        <v>4.2344332579349768E-2</v>
      </c>
      <c r="F321" s="169">
        <v>1.667809001599263E-2</v>
      </c>
      <c r="G321" s="169">
        <v>-9.640527709591229E-4</v>
      </c>
    </row>
    <row r="322" spans="1:7">
      <c r="A322" s="168" t="s">
        <v>537</v>
      </c>
      <c r="B322" s="169">
        <v>7.4547261145685439E-4</v>
      </c>
      <c r="C322" s="169">
        <v>5.1168427389869384E-3</v>
      </c>
      <c r="D322" s="169">
        <v>3.4407048714939492E-3</v>
      </c>
      <c r="E322" s="169">
        <v>8.2981977635869786E-3</v>
      </c>
      <c r="F322" s="169">
        <v>0</v>
      </c>
      <c r="G322" s="169">
        <v>4.6102746933864847E-3</v>
      </c>
    </row>
    <row r="323" spans="1:7">
      <c r="A323" s="168" t="s">
        <v>538</v>
      </c>
      <c r="B323" s="169">
        <v>2.8701297147928351E-3</v>
      </c>
      <c r="C323" s="169">
        <v>-3.9724840397191707E-3</v>
      </c>
      <c r="D323" s="169">
        <v>3.6668597466354307E-2</v>
      </c>
      <c r="E323" s="169">
        <v>3.3060979463337643E-2</v>
      </c>
      <c r="F323" s="169">
        <v>0</v>
      </c>
      <c r="G323" s="169">
        <v>2.561424770340492E-3</v>
      </c>
    </row>
    <row r="324" spans="1:7">
      <c r="A324" s="168" t="s">
        <v>539</v>
      </c>
      <c r="B324" s="169">
        <v>-8.1658210969358658E-3</v>
      </c>
      <c r="C324" s="169">
        <v>1.617908278173541E-3</v>
      </c>
      <c r="D324" s="169">
        <v>-6.2075691076191042E-5</v>
      </c>
      <c r="E324" s="169">
        <v>-9.2603879992403382E-4</v>
      </c>
      <c r="F324" s="169">
        <v>0</v>
      </c>
      <c r="G324" s="169">
        <v>2.128661118450115E-4</v>
      </c>
    </row>
    <row r="325" spans="1:7">
      <c r="A325" s="168" t="s">
        <v>540</v>
      </c>
      <c r="B325" s="169">
        <v>-1.473831595551389E-2</v>
      </c>
      <c r="C325" s="169">
        <v>-4.6630497542752281E-3</v>
      </c>
      <c r="D325" s="169">
        <v>-4.2950323329435944E-3</v>
      </c>
      <c r="E325" s="169">
        <v>-2.8578317888059979E-2</v>
      </c>
      <c r="F325" s="169">
        <v>0</v>
      </c>
      <c r="G325" s="169">
        <v>-2.6607067096205972E-3</v>
      </c>
    </row>
    <row r="326" spans="1:7">
      <c r="A326" s="168" t="s">
        <v>541</v>
      </c>
      <c r="B326" s="169">
        <v>2.0062239211773298E-3</v>
      </c>
      <c r="C326" s="169">
        <v>1.2709462190783061E-3</v>
      </c>
      <c r="D326" s="169">
        <v>-1.4910180066943999E-2</v>
      </c>
      <c r="E326" s="169">
        <v>-3.1586563657528099E-2</v>
      </c>
      <c r="F326" s="169">
        <v>0</v>
      </c>
      <c r="G326" s="169">
        <v>9.6041141251919093E-3</v>
      </c>
    </row>
    <row r="327" spans="1:7">
      <c r="A327" s="168" t="s">
        <v>542</v>
      </c>
      <c r="B327" s="169">
        <v>1.8055390941315919E-2</v>
      </c>
      <c r="C327" s="169">
        <v>8.0730224980496423E-3</v>
      </c>
      <c r="D327" s="169">
        <v>-3.202066904662848E-4</v>
      </c>
      <c r="E327" s="169">
        <v>8.6432922807966328E-4</v>
      </c>
      <c r="F327" s="169">
        <v>0</v>
      </c>
      <c r="G327" s="169">
        <v>3.2765834118368971E-3</v>
      </c>
    </row>
    <row r="328" spans="1:7">
      <c r="A328" s="168" t="s">
        <v>543</v>
      </c>
      <c r="B328" s="169">
        <v>1.9136392879511851E-2</v>
      </c>
      <c r="C328" s="169">
        <v>-3.1924705707864209E-3</v>
      </c>
      <c r="D328" s="169">
        <v>-1.0420174136415159E-2</v>
      </c>
      <c r="E328" s="169">
        <v>5.3275292102424647E-2</v>
      </c>
      <c r="F328" s="169">
        <v>2.9213483146066639E-3</v>
      </c>
      <c r="G328" s="169">
        <v>-4.5301339387979764E-3</v>
      </c>
    </row>
    <row r="329" spans="1:7">
      <c r="A329" s="168" t="s">
        <v>544</v>
      </c>
      <c r="B329" s="169">
        <v>4.8824279822615953E-2</v>
      </c>
      <c r="C329" s="169">
        <v>9.4445865713588262E-4</v>
      </c>
      <c r="D329" s="169">
        <v>1.542401089795176E-2</v>
      </c>
      <c r="E329" s="169">
        <v>4.3117254586301217E-2</v>
      </c>
      <c r="F329" s="169">
        <v>0</v>
      </c>
      <c r="G329" s="169">
        <v>6.3504274891390544E-4</v>
      </c>
    </row>
    <row r="330" spans="1:7">
      <c r="A330" s="168" t="s">
        <v>545</v>
      </c>
      <c r="B330" s="169">
        <v>2.9182197919327631E-2</v>
      </c>
      <c r="C330" s="169">
        <v>1.5921101716727119E-3</v>
      </c>
      <c r="D330" s="169">
        <v>5.6096565250964847E-3</v>
      </c>
      <c r="E330" s="169">
        <v>5.1822241100851762E-4</v>
      </c>
      <c r="F330" s="169">
        <v>0</v>
      </c>
      <c r="G330" s="169">
        <v>2.8555963442815639E-3</v>
      </c>
    </row>
    <row r="331" spans="1:7">
      <c r="A331" s="168" t="s">
        <v>546</v>
      </c>
      <c r="B331" s="169">
        <v>-1.5536249041003811E-4</v>
      </c>
      <c r="C331" s="169">
        <v>1.8996581088659431E-4</v>
      </c>
      <c r="D331" s="169">
        <v>2.097727762167656E-3</v>
      </c>
      <c r="E331" s="169">
        <v>-7.0987320078385041E-3</v>
      </c>
      <c r="F331" s="169">
        <v>0</v>
      </c>
      <c r="G331" s="169">
        <v>-1.3709898105500611E-3</v>
      </c>
    </row>
    <row r="332" spans="1:7">
      <c r="A332" s="168" t="s">
        <v>547</v>
      </c>
      <c r="B332" s="169">
        <v>1.146327835984118E-2</v>
      </c>
      <c r="C332" s="169">
        <v>3.09707538497439E-3</v>
      </c>
      <c r="D332" s="169">
        <v>-4.8017518678085116E-3</v>
      </c>
      <c r="E332" s="169">
        <v>4.48778342736178E-3</v>
      </c>
      <c r="F332" s="169">
        <v>0</v>
      </c>
      <c r="G332" s="169">
        <v>2.6401942502292108E-3</v>
      </c>
    </row>
    <row r="333" spans="1:7">
      <c r="A333" s="168" t="s">
        <v>548</v>
      </c>
      <c r="B333" s="10"/>
      <c r="C333" s="169">
        <v>1.271251240472449E-3</v>
      </c>
      <c r="D333" s="10"/>
      <c r="E333" s="10"/>
      <c r="F333" s="169">
        <v>0</v>
      </c>
      <c r="G333" s="169">
        <v>-2.3172657999340758E-3</v>
      </c>
    </row>
    <row r="334" spans="1:7">
      <c r="A334" s="168" t="s">
        <v>549</v>
      </c>
      <c r="B334" s="169">
        <v>3.0227427383737741E-2</v>
      </c>
      <c r="C334" s="169">
        <v>-1.8910292286977709E-4</v>
      </c>
      <c r="D334" s="169">
        <v>-2.384307073876712E-3</v>
      </c>
      <c r="E334" s="169">
        <v>4.4274748079374371E-2</v>
      </c>
      <c r="F334" s="169">
        <v>0</v>
      </c>
      <c r="G334" s="169">
        <v>2.005937911292222E-3</v>
      </c>
    </row>
    <row r="335" spans="1:7">
      <c r="A335" s="168" t="s">
        <v>550</v>
      </c>
      <c r="B335" s="169">
        <v>5.7205040874423803E-2</v>
      </c>
      <c r="C335" s="169">
        <v>1.4436550000984649E-3</v>
      </c>
      <c r="D335" s="169">
        <v>2.182857176270225E-2</v>
      </c>
      <c r="E335" s="169">
        <v>6.3266322110429041E-3</v>
      </c>
      <c r="F335" s="169">
        <v>0</v>
      </c>
      <c r="G335" s="169">
        <v>-4.2146153180810941E-4</v>
      </c>
    </row>
    <row r="336" spans="1:7">
      <c r="A336" s="168" t="s">
        <v>551</v>
      </c>
      <c r="B336" s="169">
        <v>-3.6430780141830432E-2</v>
      </c>
      <c r="C336" s="169">
        <v>-3.7618876440020932E-3</v>
      </c>
      <c r="D336" s="169">
        <v>-1.230866099385319E-2</v>
      </c>
      <c r="E336" s="169">
        <v>-2.436413510534452E-2</v>
      </c>
      <c r="F336" s="169">
        <v>0</v>
      </c>
      <c r="G336" s="169">
        <v>-4.5325212683339222E-3</v>
      </c>
    </row>
    <row r="337" spans="1:7">
      <c r="A337" s="168" t="s">
        <v>552</v>
      </c>
      <c r="B337" s="169">
        <v>-6.1466610500030661E-2</v>
      </c>
      <c r="C337" s="169">
        <v>-8.9764385255175494E-4</v>
      </c>
      <c r="D337" s="169">
        <v>-3.3081086348915052E-2</v>
      </c>
      <c r="E337" s="169">
        <v>-4.9669164166285418E-2</v>
      </c>
      <c r="F337" s="169">
        <v>0</v>
      </c>
      <c r="G337" s="169">
        <v>-5.2946897993610964E-4</v>
      </c>
    </row>
    <row r="338" spans="1:7">
      <c r="A338" s="168" t="s">
        <v>553</v>
      </c>
      <c r="B338" s="169">
        <v>-1.9501837056282171E-2</v>
      </c>
      <c r="C338" s="169">
        <v>9.8363436257242753E-4</v>
      </c>
      <c r="D338" s="169">
        <v>-1.1877237118922751E-2</v>
      </c>
      <c r="E338" s="169">
        <v>-9.1101941529672104E-3</v>
      </c>
      <c r="F338" s="169">
        <v>0</v>
      </c>
      <c r="G338" s="169">
        <v>1.0594181032705929E-3</v>
      </c>
    </row>
    <row r="339" spans="1:7">
      <c r="A339" s="168" t="s">
        <v>554</v>
      </c>
      <c r="B339" s="169">
        <v>-3.5490687422554457E-2</v>
      </c>
      <c r="C339" s="169">
        <v>-2.3096092988857948E-3</v>
      </c>
      <c r="D339" s="169">
        <v>-2.6314614315775309E-2</v>
      </c>
      <c r="E339" s="169">
        <v>-2.4821722764922009E-2</v>
      </c>
      <c r="F339" s="169">
        <v>0</v>
      </c>
      <c r="G339" s="169">
        <v>-6.9848242950157902E-3</v>
      </c>
    </row>
    <row r="340" spans="1:7">
      <c r="A340" s="168" t="s">
        <v>555</v>
      </c>
      <c r="B340" s="169">
        <v>1.559557215376639E-2</v>
      </c>
      <c r="C340" s="169">
        <v>-5.5256757232663434E-3</v>
      </c>
      <c r="D340" s="169">
        <v>1.648090818727654E-2</v>
      </c>
      <c r="E340" s="169">
        <v>5.6266977315155842E-4</v>
      </c>
      <c r="F340" s="169">
        <v>0</v>
      </c>
      <c r="G340" s="169">
        <v>-2.1319697400146159E-4</v>
      </c>
    </row>
    <row r="341" spans="1:7">
      <c r="A341" s="168" t="s">
        <v>556</v>
      </c>
      <c r="B341" s="169">
        <v>3.7304631439951219E-2</v>
      </c>
      <c r="C341" s="169">
        <v>8.1960580632411961E-3</v>
      </c>
      <c r="D341" s="169">
        <v>3.2983784689461608E-2</v>
      </c>
      <c r="E341" s="169">
        <v>4.147724203728842E-2</v>
      </c>
      <c r="F341" s="169">
        <v>0</v>
      </c>
      <c r="G341" s="169">
        <v>1.279210635381167E-3</v>
      </c>
    </row>
    <row r="342" spans="1:7">
      <c r="A342" s="168" t="s">
        <v>557</v>
      </c>
      <c r="B342" s="169">
        <v>-3.4470262731519763E-2</v>
      </c>
      <c r="C342" s="169">
        <v>-2.6259630899742041E-3</v>
      </c>
      <c r="D342" s="169">
        <v>-7.6874177060813897E-3</v>
      </c>
      <c r="E342" s="169">
        <v>-1.6887598795460649E-2</v>
      </c>
      <c r="F342" s="169">
        <v>0</v>
      </c>
      <c r="G342" s="169">
        <v>-2.874445248474355E-3</v>
      </c>
    </row>
    <row r="343" spans="1:7">
      <c r="A343" s="168" t="s">
        <v>558</v>
      </c>
      <c r="B343" s="10"/>
      <c r="C343" s="169">
        <v>1.275682880856444E-3</v>
      </c>
      <c r="D343" s="10"/>
      <c r="E343" s="10"/>
      <c r="F343" s="169">
        <v>0</v>
      </c>
      <c r="G343" s="169">
        <v>4.4842852073816442E-3</v>
      </c>
    </row>
    <row r="344" spans="1:7">
      <c r="A344" s="168" t="s">
        <v>559</v>
      </c>
      <c r="B344" s="169">
        <v>-8.1615758689728146E-3</v>
      </c>
      <c r="C344" s="169">
        <v>6.5411392958598658E-3</v>
      </c>
      <c r="D344" s="169">
        <v>7.9232582887434067E-3</v>
      </c>
      <c r="E344" s="169">
        <v>-4.4083350713448599E-3</v>
      </c>
      <c r="F344" s="169">
        <v>0</v>
      </c>
      <c r="G344" s="169">
        <v>-1.3818545948368619E-3</v>
      </c>
    </row>
    <row r="345" spans="1:7">
      <c r="A345" s="168" t="s">
        <v>560</v>
      </c>
      <c r="B345" s="169">
        <v>3.2343005314347639E-2</v>
      </c>
      <c r="C345" s="169">
        <v>-7.5026111660680961E-4</v>
      </c>
      <c r="D345" s="169">
        <v>1.5877969383524041E-2</v>
      </c>
      <c r="E345" s="169">
        <v>3.2069053071821292E-2</v>
      </c>
      <c r="F345" s="169">
        <v>0</v>
      </c>
      <c r="G345" s="169">
        <v>-7.7700452501474624E-3</v>
      </c>
    </row>
    <row r="346" spans="1:7">
      <c r="A346" s="168" t="s">
        <v>561</v>
      </c>
      <c r="B346" s="169">
        <v>-1.4545428525378989E-2</v>
      </c>
      <c r="C346" s="10"/>
      <c r="D346" s="169">
        <v>-1.2807377049179891E-3</v>
      </c>
      <c r="E346" s="169">
        <v>-7.168398543495158E-3</v>
      </c>
      <c r="F346" s="10"/>
      <c r="G346" s="10"/>
    </row>
    <row r="347" spans="1:7">
      <c r="A347" s="168" t="s">
        <v>562</v>
      </c>
      <c r="B347" s="169">
        <v>-4.2929054541498424E-3</v>
      </c>
      <c r="C347" s="169">
        <v>2.0560951489239092E-3</v>
      </c>
      <c r="D347" s="169">
        <v>5.693016000957396E-3</v>
      </c>
      <c r="E347" s="169">
        <v>-7.8210273051733115E-3</v>
      </c>
      <c r="F347" s="169">
        <v>0</v>
      </c>
      <c r="G347" s="169">
        <v>-4.9345535126478213E-3</v>
      </c>
    </row>
    <row r="348" spans="1:7">
      <c r="A348" s="168" t="s">
        <v>563</v>
      </c>
      <c r="B348" s="10"/>
      <c r="C348" s="169">
        <v>-3.8425774087968989E-4</v>
      </c>
      <c r="D348" s="10"/>
      <c r="E348" s="10"/>
      <c r="F348" s="169">
        <v>0</v>
      </c>
      <c r="G348" s="169">
        <v>1.5092646229442059E-3</v>
      </c>
    </row>
    <row r="349" spans="1:7">
      <c r="A349" s="168" t="s">
        <v>564</v>
      </c>
      <c r="B349" s="169">
        <v>-3.6229342393485853E-2</v>
      </c>
      <c r="C349" s="169">
        <v>9.84851271879017E-3</v>
      </c>
      <c r="D349" s="169">
        <v>-2.307019547295874E-2</v>
      </c>
      <c r="E349" s="169">
        <v>-4.2875941261964812E-2</v>
      </c>
      <c r="F349" s="169">
        <v>0</v>
      </c>
      <c r="G349" s="169">
        <v>3.8751410596185032E-3</v>
      </c>
    </row>
    <row r="350" spans="1:7">
      <c r="A350" s="168" t="s">
        <v>565</v>
      </c>
      <c r="B350" s="169">
        <v>7.3691728016340718E-3</v>
      </c>
      <c r="C350" s="169">
        <v>-3.69225702197995E-4</v>
      </c>
      <c r="D350" s="169">
        <v>-6.2583267902327488E-4</v>
      </c>
      <c r="E350" s="169">
        <v>3.4951892088310732E-3</v>
      </c>
      <c r="F350" s="169">
        <v>3.5850324893569319E-3</v>
      </c>
      <c r="G350" s="169">
        <v>0</v>
      </c>
    </row>
    <row r="351" spans="1:7">
      <c r="A351" s="168" t="s">
        <v>566</v>
      </c>
      <c r="B351" s="169">
        <v>1.013080743571027E-2</v>
      </c>
      <c r="C351" s="169">
        <v>8.1909504338029127E-3</v>
      </c>
      <c r="D351" s="169">
        <v>-1.187241687772955E-3</v>
      </c>
      <c r="E351" s="169">
        <v>6.2761894085134884E-3</v>
      </c>
      <c r="F351" s="169">
        <v>0</v>
      </c>
      <c r="G351" s="169">
        <v>-2.680677613912219E-3</v>
      </c>
    </row>
    <row r="352" spans="1:7">
      <c r="A352" s="168" t="s">
        <v>567</v>
      </c>
      <c r="B352" s="169">
        <v>8.9986554921182016E-3</v>
      </c>
      <c r="C352" s="169">
        <v>-2.0245308031139331E-3</v>
      </c>
      <c r="D352" s="169">
        <v>1.419887353449667E-2</v>
      </c>
      <c r="E352" s="169">
        <v>1.42625934495122E-3</v>
      </c>
      <c r="F352" s="169">
        <v>0</v>
      </c>
      <c r="G352" s="169">
        <v>-1.1826750653165521E-3</v>
      </c>
    </row>
    <row r="353" spans="1:7">
      <c r="A353" s="168" t="s">
        <v>568</v>
      </c>
      <c r="B353" s="169">
        <v>-3.4701472237107962E-2</v>
      </c>
      <c r="C353" s="169">
        <v>-1.0521566439205541E-3</v>
      </c>
      <c r="D353" s="169">
        <v>-1.6298533943520991E-2</v>
      </c>
      <c r="E353" s="169">
        <v>-3.1045059564156929E-2</v>
      </c>
      <c r="F353" s="169">
        <v>0</v>
      </c>
      <c r="G353" s="169">
        <v>3.1216459716263412E-3</v>
      </c>
    </row>
    <row r="354" spans="1:7">
      <c r="A354" s="168" t="s">
        <v>569</v>
      </c>
      <c r="B354" s="169">
        <v>-9.225015416304827E-3</v>
      </c>
      <c r="C354" s="169">
        <v>-3.7393815604747078E-3</v>
      </c>
      <c r="D354" s="169">
        <v>-2.9363333545433519E-3</v>
      </c>
      <c r="E354" s="169">
        <v>2.4771263366860641E-3</v>
      </c>
      <c r="F354" s="169">
        <v>0</v>
      </c>
      <c r="G354" s="169">
        <v>2.038789645178785E-3</v>
      </c>
    </row>
    <row r="355" spans="1:7">
      <c r="A355" s="168" t="s">
        <v>570</v>
      </c>
      <c r="B355" s="169">
        <v>-3.6521689851021222E-4</v>
      </c>
      <c r="C355" s="169">
        <v>-1.141056599842649E-4</v>
      </c>
      <c r="D355" s="169">
        <v>-8.1817228110347973E-4</v>
      </c>
      <c r="E355" s="169">
        <v>-2.7592727476717038E-2</v>
      </c>
      <c r="F355" s="169">
        <v>0</v>
      </c>
      <c r="G355" s="169">
        <v>2.463090208809859E-3</v>
      </c>
    </row>
    <row r="356" spans="1:7">
      <c r="A356" s="168" t="s">
        <v>571</v>
      </c>
      <c r="B356" s="169">
        <v>4.8663684751537151E-2</v>
      </c>
      <c r="C356" s="169">
        <v>2.932357985382827E-3</v>
      </c>
      <c r="D356" s="169">
        <v>2.3082301782664461E-2</v>
      </c>
      <c r="E356" s="169">
        <v>4.5263685940660547E-2</v>
      </c>
      <c r="F356" s="169">
        <v>0</v>
      </c>
      <c r="G356" s="169">
        <v>2.029723749251255E-3</v>
      </c>
    </row>
    <row r="357" spans="1:7">
      <c r="A357" s="168" t="s">
        <v>572</v>
      </c>
      <c r="B357" s="10"/>
      <c r="C357" s="169">
        <v>5.5063063196516548E-3</v>
      </c>
      <c r="D357" s="10"/>
      <c r="E357" s="10"/>
      <c r="F357" s="169">
        <v>0</v>
      </c>
      <c r="G357" s="169">
        <v>1.066081778972938E-3</v>
      </c>
    </row>
    <row r="358" spans="1:7">
      <c r="A358" s="168" t="s">
        <v>573</v>
      </c>
      <c r="B358" s="169">
        <v>-1.7558020006484432E-2</v>
      </c>
      <c r="C358" s="169">
        <v>3.2019574710069332E-3</v>
      </c>
      <c r="D358" s="169">
        <v>1.0949404903993321E-2</v>
      </c>
      <c r="E358" s="169">
        <v>1.2918390510411991E-2</v>
      </c>
      <c r="F358" s="169">
        <v>0</v>
      </c>
      <c r="G358" s="169">
        <v>-3.1947581266655872E-4</v>
      </c>
    </row>
    <row r="359" spans="1:7">
      <c r="A359" s="168" t="s">
        <v>574</v>
      </c>
      <c r="B359" s="169">
        <v>-2.471979616608055E-3</v>
      </c>
      <c r="C359" s="169">
        <v>1.548922064604108E-3</v>
      </c>
      <c r="D359" s="169">
        <v>2.6479926491165262E-3</v>
      </c>
      <c r="E359" s="169">
        <v>1.3645210763451039E-3</v>
      </c>
      <c r="F359" s="169">
        <v>0</v>
      </c>
      <c r="G359" s="169">
        <v>2.45015149472172E-3</v>
      </c>
    </row>
    <row r="360" spans="1:7">
      <c r="A360" s="168" t="s">
        <v>575</v>
      </c>
      <c r="B360" s="169">
        <v>-2.3662519439529021E-2</v>
      </c>
      <c r="C360" s="169">
        <v>-4.7295709066785818E-4</v>
      </c>
      <c r="D360" s="169">
        <v>-7.914723434522708E-3</v>
      </c>
      <c r="E360" s="169">
        <v>7.1515431648865313E-3</v>
      </c>
      <c r="F360" s="169">
        <v>0</v>
      </c>
      <c r="G360" s="169">
        <v>-7.1200656727914424E-3</v>
      </c>
    </row>
    <row r="361" spans="1:7">
      <c r="A361" s="168" t="s">
        <v>576</v>
      </c>
      <c r="B361" s="169">
        <v>-1.1836528737534709E-2</v>
      </c>
      <c r="C361" s="169">
        <v>-4.0708592271739841E-3</v>
      </c>
      <c r="D361" s="169">
        <v>-1.194070389922508E-2</v>
      </c>
      <c r="E361" s="169">
        <v>-1.5727069159348291E-2</v>
      </c>
      <c r="F361" s="169">
        <v>0</v>
      </c>
      <c r="G361" s="169">
        <v>6.4216588245513684E-4</v>
      </c>
    </row>
    <row r="362" spans="1:7">
      <c r="A362" s="168" t="s">
        <v>577</v>
      </c>
      <c r="B362" s="169">
        <v>1.081820359869257E-2</v>
      </c>
      <c r="C362" s="169">
        <v>8.974343513216354E-3</v>
      </c>
      <c r="D362" s="169">
        <v>-1.4027194193174659E-3</v>
      </c>
      <c r="E362" s="169">
        <v>-4.648232216577175E-3</v>
      </c>
      <c r="F362" s="169">
        <v>0</v>
      </c>
      <c r="G362" s="169">
        <v>4.7064119313320329E-3</v>
      </c>
    </row>
    <row r="363" spans="1:7">
      <c r="A363" s="168" t="s">
        <v>578</v>
      </c>
      <c r="B363" s="169">
        <v>-1.6259875644107691E-2</v>
      </c>
      <c r="C363" s="169">
        <v>5.3628072252507319E-3</v>
      </c>
      <c r="D363" s="169">
        <v>-8.1989279418626104E-3</v>
      </c>
      <c r="E363" s="169">
        <v>-8.6467068353894838E-3</v>
      </c>
      <c r="F363" s="169">
        <v>0</v>
      </c>
      <c r="G363" s="169">
        <v>-2.4486676906879672E-3</v>
      </c>
    </row>
    <row r="364" spans="1:7">
      <c r="A364" s="168" t="s">
        <v>579</v>
      </c>
      <c r="B364" s="169">
        <v>1.5910176871591242E-2</v>
      </c>
      <c r="C364" s="169">
        <v>-3.2302694598687069E-3</v>
      </c>
      <c r="D364" s="169">
        <v>5.6975624366109026E-3</v>
      </c>
      <c r="E364" s="169">
        <v>-3.798845699507281E-3</v>
      </c>
      <c r="F364" s="169">
        <v>0</v>
      </c>
      <c r="G364" s="169">
        <v>-2.4545969586968748E-3</v>
      </c>
    </row>
    <row r="365" spans="1:7">
      <c r="A365" s="168" t="s">
        <v>580</v>
      </c>
      <c r="B365" s="169">
        <v>2.2829586863388758E-3</v>
      </c>
      <c r="C365" s="169">
        <v>-8.2789318074771856E-4</v>
      </c>
      <c r="D365" s="169">
        <v>1.153209257327714E-2</v>
      </c>
      <c r="E365" s="169">
        <v>-1.513424456596524E-3</v>
      </c>
      <c r="F365" s="169">
        <v>0</v>
      </c>
      <c r="G365" s="169">
        <v>-1.283863753234304E-3</v>
      </c>
    </row>
    <row r="366" spans="1:7">
      <c r="A366" s="168" t="s">
        <v>581</v>
      </c>
      <c r="B366" s="169">
        <v>1.096305110086093E-2</v>
      </c>
      <c r="C366" s="169">
        <v>1.9856558213586779E-3</v>
      </c>
      <c r="D366" s="169">
        <v>1.0491448907408159E-2</v>
      </c>
      <c r="E366" s="169">
        <v>-3.9631471323520179E-4</v>
      </c>
      <c r="F366" s="169">
        <v>0</v>
      </c>
      <c r="G366" s="169">
        <v>-7.4986283844047374E-4</v>
      </c>
    </row>
    <row r="367" spans="1:7">
      <c r="A367" s="168" t="s">
        <v>582</v>
      </c>
      <c r="B367" s="169">
        <v>3.050395667767325E-2</v>
      </c>
      <c r="C367" s="169">
        <v>-4.5816664770526039E-4</v>
      </c>
      <c r="D367" s="169">
        <v>1.6479582551510271E-2</v>
      </c>
      <c r="E367" s="169">
        <v>4.1705304104606489E-2</v>
      </c>
      <c r="F367" s="169">
        <v>0</v>
      </c>
      <c r="G367" s="169">
        <v>7.5042555467685901E-4</v>
      </c>
    </row>
    <row r="368" spans="1:7">
      <c r="A368" s="168" t="s">
        <v>583</v>
      </c>
      <c r="B368" s="169">
        <v>-1.295957515166235E-2</v>
      </c>
      <c r="C368" s="169">
        <v>-1.0584151831672941E-3</v>
      </c>
      <c r="D368" s="169">
        <v>-7.8887862482939219E-3</v>
      </c>
      <c r="E368" s="169">
        <v>-9.4728057719055681E-3</v>
      </c>
      <c r="F368" s="169">
        <v>0</v>
      </c>
      <c r="G368" s="169">
        <v>-9.6407433702927481E-4</v>
      </c>
    </row>
    <row r="369" spans="1:7">
      <c r="A369" s="168" t="s">
        <v>584</v>
      </c>
      <c r="B369" s="169">
        <v>-4.1945480062643981E-6</v>
      </c>
      <c r="C369" s="169">
        <v>7.9094093919040986E-4</v>
      </c>
      <c r="D369" s="169">
        <v>-6.9005580581086301E-3</v>
      </c>
      <c r="E369" s="169">
        <v>-2.1305522118818979E-2</v>
      </c>
      <c r="F369" s="169">
        <v>0</v>
      </c>
      <c r="G369" s="169">
        <v>-2.4662594002261562E-3</v>
      </c>
    </row>
    <row r="370" spans="1:7">
      <c r="A370" s="168" t="s">
        <v>585</v>
      </c>
      <c r="B370" s="169">
        <v>2.541355934852807E-2</v>
      </c>
      <c r="C370" s="169">
        <v>1.833998725156105E-3</v>
      </c>
      <c r="D370" s="169">
        <v>-7.6219960852232926E-3</v>
      </c>
      <c r="E370" s="169">
        <v>-2.0751892425766578E-3</v>
      </c>
      <c r="F370" s="169">
        <v>2.232641214556796E-3</v>
      </c>
      <c r="G370" s="169">
        <v>-4.6221682340973347E-3</v>
      </c>
    </row>
    <row r="371" spans="1:7">
      <c r="A371" s="168" t="s">
        <v>586</v>
      </c>
      <c r="B371" s="10"/>
      <c r="C371" s="169">
        <v>-5.1831531579653589E-3</v>
      </c>
      <c r="D371" s="10"/>
      <c r="E371" s="10"/>
      <c r="F371" s="169">
        <v>0</v>
      </c>
      <c r="G371" s="169">
        <v>-5.1835392597031626E-3</v>
      </c>
    </row>
    <row r="372" spans="1:7">
      <c r="A372" s="168" t="s">
        <v>587</v>
      </c>
      <c r="B372" s="169">
        <v>0</v>
      </c>
      <c r="C372" s="10"/>
      <c r="D372" s="10"/>
      <c r="E372" s="169">
        <v>0</v>
      </c>
      <c r="F372" s="10"/>
      <c r="G372" s="10"/>
    </row>
    <row r="373" spans="1:7">
      <c r="A373" s="168" t="s">
        <v>588</v>
      </c>
      <c r="B373" s="169">
        <v>9.3162420109555555E-2</v>
      </c>
      <c r="C373" s="169">
        <v>8.3033614775200881E-3</v>
      </c>
      <c r="D373" s="169">
        <v>6.1859399364469381E-2</v>
      </c>
      <c r="E373" s="169">
        <v>7.409946110430754E-2</v>
      </c>
      <c r="F373" s="169">
        <v>0</v>
      </c>
      <c r="G373" s="169">
        <v>-2.931005909799111E-3</v>
      </c>
    </row>
    <row r="374" spans="1:7">
      <c r="A374" s="168" t="s">
        <v>589</v>
      </c>
      <c r="B374" s="169">
        <v>3.7850777738718699E-2</v>
      </c>
      <c r="C374" s="169">
        <v>6.3988187687815667E-3</v>
      </c>
      <c r="D374" s="169">
        <v>1.558658819220593E-2</v>
      </c>
      <c r="E374" s="169">
        <v>2.938540709319204E-3</v>
      </c>
      <c r="F374" s="169">
        <v>0</v>
      </c>
      <c r="G374" s="169">
        <v>3.3751245850659468E-3</v>
      </c>
    </row>
    <row r="375" spans="1:7">
      <c r="A375" s="168" t="s">
        <v>590</v>
      </c>
      <c r="B375" s="169">
        <v>-9.05164416663784E-3</v>
      </c>
      <c r="C375" s="169">
        <v>4.0286360805039667E-3</v>
      </c>
      <c r="D375" s="169">
        <v>2.867053830948318E-3</v>
      </c>
      <c r="E375" s="169">
        <v>-2.1952311640960901E-2</v>
      </c>
      <c r="F375" s="169">
        <v>0</v>
      </c>
      <c r="G375" s="169">
        <v>-3.3637714373890848E-3</v>
      </c>
    </row>
    <row r="376" spans="1:7">
      <c r="A376" s="168" t="s">
        <v>591</v>
      </c>
      <c r="B376" s="169">
        <v>-2.186575377451316E-2</v>
      </c>
      <c r="C376" s="169">
        <v>7.0337674433695874E-3</v>
      </c>
      <c r="D376" s="169">
        <v>-2.4142954327150972E-3</v>
      </c>
      <c r="E376" s="169">
        <v>6.8801385723709094E-3</v>
      </c>
      <c r="F376" s="169">
        <v>0</v>
      </c>
      <c r="G376" s="169">
        <v>1.0887150330141091E-3</v>
      </c>
    </row>
    <row r="377" spans="1:7">
      <c r="A377" s="168" t="s">
        <v>592</v>
      </c>
      <c r="B377" s="169">
        <v>-3.7337450854893928E-2</v>
      </c>
      <c r="C377" s="169">
        <v>1.6623439316436619E-3</v>
      </c>
      <c r="D377" s="169">
        <v>-1.1158644422689989E-2</v>
      </c>
      <c r="E377" s="169">
        <v>-1.6079773854483559E-2</v>
      </c>
      <c r="F377" s="169">
        <v>0</v>
      </c>
      <c r="G377" s="169">
        <v>4.1327340448569228E-3</v>
      </c>
    </row>
    <row r="378" spans="1:7">
      <c r="A378" s="168" t="s">
        <v>593</v>
      </c>
      <c r="B378" s="169">
        <v>5.7216967964253129E-3</v>
      </c>
      <c r="C378" s="169">
        <v>1.302931596091295E-3</v>
      </c>
      <c r="D378" s="169">
        <v>8.6768640375196604E-3</v>
      </c>
      <c r="E378" s="169">
        <v>1.1968577369201089E-2</v>
      </c>
      <c r="F378" s="169">
        <v>0</v>
      </c>
      <c r="G378" s="169">
        <v>2.1661100863850091E-3</v>
      </c>
    </row>
    <row r="379" spans="1:7">
      <c r="A379" s="168" t="s">
        <v>594</v>
      </c>
      <c r="B379" s="169">
        <v>-9.5738547453333434E-3</v>
      </c>
      <c r="C379" s="169">
        <v>-1.1122268282528489E-3</v>
      </c>
      <c r="D379" s="169">
        <v>-6.208361110081384E-3</v>
      </c>
      <c r="E379" s="169">
        <v>-1.3761749636496011E-2</v>
      </c>
      <c r="F379" s="169">
        <v>0</v>
      </c>
      <c r="G379" s="169">
        <v>-2.161428194970783E-3</v>
      </c>
    </row>
    <row r="380" spans="1:7">
      <c r="A380" s="168" t="s">
        <v>595</v>
      </c>
      <c r="B380" s="169">
        <v>-1.233072100065624E-3</v>
      </c>
      <c r="C380" s="169">
        <v>7.033646478779465E-3</v>
      </c>
      <c r="D380" s="169">
        <v>1.284918794809364E-2</v>
      </c>
      <c r="E380" s="169">
        <v>-2.16161489216804E-2</v>
      </c>
      <c r="F380" s="169">
        <v>0</v>
      </c>
      <c r="G380" s="169">
        <v>-5.1987798918481376E-3</v>
      </c>
    </row>
    <row r="381" spans="1:7">
      <c r="A381" s="168" t="s">
        <v>596</v>
      </c>
      <c r="B381" s="169">
        <v>2.8441454252388532E-2</v>
      </c>
      <c r="C381" s="169">
        <v>6.7496029878810759E-3</v>
      </c>
      <c r="D381" s="169">
        <v>1.2851083491645101E-2</v>
      </c>
      <c r="E381" s="169">
        <v>3.3215501884948928E-3</v>
      </c>
      <c r="F381" s="169">
        <v>0</v>
      </c>
      <c r="G381" s="169">
        <v>-9.5808085796094122E-3</v>
      </c>
    </row>
    <row r="382" spans="1:7">
      <c r="A382" s="168" t="s">
        <v>597</v>
      </c>
      <c r="B382" s="169">
        <v>2.5078248459197369E-2</v>
      </c>
      <c r="C382" s="10"/>
      <c r="D382" s="169">
        <v>2.7597799511002389E-2</v>
      </c>
      <c r="E382" s="169">
        <v>2.0618466250065689E-2</v>
      </c>
      <c r="F382" s="10"/>
      <c r="G382" s="10"/>
    </row>
    <row r="383" spans="1:7">
      <c r="A383" s="168" t="s">
        <v>598</v>
      </c>
      <c r="B383" s="169">
        <v>9.7178743201498108E-4</v>
      </c>
      <c r="C383" s="169">
        <v>-3.5244876226721011E-3</v>
      </c>
      <c r="D383" s="169">
        <v>-1.4095078452553421E-2</v>
      </c>
      <c r="E383" s="169">
        <v>1.55117967161853E-2</v>
      </c>
      <c r="F383" s="169">
        <v>0</v>
      </c>
      <c r="G383" s="169">
        <v>-6.3757483046256169E-3</v>
      </c>
    </row>
    <row r="384" spans="1:7">
      <c r="A384" s="168" t="s">
        <v>599</v>
      </c>
      <c r="B384" s="169">
        <v>6.4485420718158881E-3</v>
      </c>
      <c r="C384" s="169">
        <v>9.4150515607511753E-3</v>
      </c>
      <c r="D384" s="169">
        <v>8.7303298290335452E-3</v>
      </c>
      <c r="E384" s="169">
        <v>6.5845491664616951E-2</v>
      </c>
      <c r="F384" s="169">
        <v>0</v>
      </c>
      <c r="G384" s="169">
        <v>1.6594924979729251E-3</v>
      </c>
    </row>
    <row r="385" spans="1:7">
      <c r="A385" s="168" t="s">
        <v>600</v>
      </c>
      <c r="B385" s="169">
        <v>1.7068191431971021E-2</v>
      </c>
      <c r="C385" s="169">
        <v>-1.616389730162648E-3</v>
      </c>
      <c r="D385" s="169">
        <v>9.3743654356874817E-3</v>
      </c>
      <c r="E385" s="169">
        <v>8.3390494232213896E-3</v>
      </c>
      <c r="F385" s="169">
        <v>0</v>
      </c>
      <c r="G385" s="169">
        <v>-4.418037897377936E-4</v>
      </c>
    </row>
    <row r="386" spans="1:7">
      <c r="A386" s="168" t="s">
        <v>601</v>
      </c>
      <c r="B386" s="169">
        <v>-1.3069912335427871E-2</v>
      </c>
      <c r="C386" s="169">
        <v>4.3852351128388367E-3</v>
      </c>
      <c r="D386" s="169">
        <v>-1.169644015000859E-2</v>
      </c>
      <c r="E386" s="169">
        <v>-1.3145978401116749E-3</v>
      </c>
      <c r="F386" s="169">
        <v>0</v>
      </c>
      <c r="G386" s="169">
        <v>7.7347729087540174E-4</v>
      </c>
    </row>
    <row r="387" spans="1:7">
      <c r="A387" s="168" t="s">
        <v>602</v>
      </c>
      <c r="B387" s="169">
        <v>-1.0541699266747201E-2</v>
      </c>
      <c r="C387" s="169">
        <v>8.0667264993476984E-3</v>
      </c>
      <c r="D387" s="169">
        <v>-1.2485740938823819E-2</v>
      </c>
      <c r="E387" s="169">
        <v>-1.964717872224031E-2</v>
      </c>
      <c r="F387" s="169">
        <v>0</v>
      </c>
      <c r="G387" s="169">
        <v>-1.8769810038437029E-3</v>
      </c>
    </row>
    <row r="388" spans="1:7">
      <c r="A388" s="168" t="s">
        <v>603</v>
      </c>
      <c r="B388" s="169">
        <v>6.4916293779426759E-4</v>
      </c>
      <c r="C388" s="169">
        <v>2.174365479718166E-3</v>
      </c>
      <c r="D388" s="169">
        <v>2.5708796952967909E-3</v>
      </c>
      <c r="E388" s="169">
        <v>-2.1444798920751129E-3</v>
      </c>
      <c r="F388" s="169">
        <v>0</v>
      </c>
      <c r="G388" s="169">
        <v>-3.0973315771097849E-3</v>
      </c>
    </row>
    <row r="389" spans="1:7">
      <c r="A389" s="168" t="s">
        <v>604</v>
      </c>
      <c r="B389" s="169">
        <v>4.4766443936805622E-4</v>
      </c>
      <c r="C389" s="169">
        <v>-5.5997570228283333E-4</v>
      </c>
      <c r="D389" s="169">
        <v>7.6273322294246881E-3</v>
      </c>
      <c r="E389" s="169">
        <v>-4.7783199986045632E-3</v>
      </c>
      <c r="F389" s="169">
        <v>0</v>
      </c>
      <c r="G389" s="169">
        <v>-1.009768790917942E-2</v>
      </c>
    </row>
    <row r="390" spans="1:7">
      <c r="A390" s="168" t="s">
        <v>605</v>
      </c>
      <c r="B390" s="169">
        <v>-3.1948246317138329E-3</v>
      </c>
      <c r="C390" s="169">
        <v>6.0262090189389106E-4</v>
      </c>
      <c r="D390" s="169">
        <v>2.3098650259612001E-3</v>
      </c>
      <c r="E390" s="169">
        <v>5.8396982062003389E-3</v>
      </c>
      <c r="F390" s="169">
        <v>0</v>
      </c>
      <c r="G390" s="169">
        <v>2.0177144605206809E-3</v>
      </c>
    </row>
    <row r="391" spans="1:7">
      <c r="A391" s="168" t="s">
        <v>606</v>
      </c>
      <c r="B391" s="169">
        <v>1.347212580717083E-2</v>
      </c>
      <c r="C391" s="169">
        <v>1.184119650876103E-2</v>
      </c>
      <c r="D391" s="169">
        <v>4.2525209234036687E-3</v>
      </c>
      <c r="E391" s="169">
        <v>2.2758638075810241E-2</v>
      </c>
      <c r="F391" s="169">
        <v>0</v>
      </c>
      <c r="G391" s="169">
        <v>-3.5798153821363639E-3</v>
      </c>
    </row>
    <row r="392" spans="1:7">
      <c r="A392" s="168" t="s">
        <v>607</v>
      </c>
      <c r="B392" s="169">
        <v>-1.6875202599539119E-2</v>
      </c>
      <c r="C392" s="169">
        <v>-6.7319743328871917E-3</v>
      </c>
      <c r="D392" s="169">
        <v>-1.212878128128936E-2</v>
      </c>
      <c r="E392" s="169">
        <v>4.318001748682132E-4</v>
      </c>
      <c r="F392" s="10"/>
      <c r="G392" s="169">
        <v>2.6944859615114498E-3</v>
      </c>
    </row>
    <row r="393" spans="1:7">
      <c r="A393" s="168" t="s">
        <v>608</v>
      </c>
      <c r="B393" s="169">
        <v>2.2467898870082381E-2</v>
      </c>
      <c r="C393" s="169">
        <v>-1.089881562028394E-2</v>
      </c>
      <c r="D393" s="169">
        <v>5.6853839829895669E-4</v>
      </c>
      <c r="E393" s="169">
        <v>-1.0305621112559841E-2</v>
      </c>
      <c r="F393" s="169">
        <v>2.4504343951883278E-3</v>
      </c>
      <c r="G393" s="169">
        <v>-1.34357989550693E-3</v>
      </c>
    </row>
    <row r="394" spans="1:7">
      <c r="A394" s="168" t="s">
        <v>609</v>
      </c>
      <c r="B394" s="169">
        <v>3.0930938612311332E-2</v>
      </c>
      <c r="C394" s="169">
        <v>4.8898537308339485E-4</v>
      </c>
      <c r="D394" s="169">
        <v>3.4310743421448693E-2</v>
      </c>
      <c r="E394" s="169">
        <v>1.364761915034296E-2</v>
      </c>
      <c r="F394" s="169">
        <v>0</v>
      </c>
      <c r="G394" s="169">
        <v>-6.7277930648901307E-4</v>
      </c>
    </row>
    <row r="395" spans="1:7">
      <c r="A395" s="168" t="s">
        <v>610</v>
      </c>
      <c r="B395" s="169">
        <v>-3.2466408630710153E-2</v>
      </c>
      <c r="C395" s="169">
        <v>-6.4808825205164844E-4</v>
      </c>
      <c r="D395" s="169">
        <v>-2.348586451938928E-2</v>
      </c>
      <c r="E395" s="169">
        <v>-4.1784901754233661E-2</v>
      </c>
      <c r="F395" s="169">
        <v>0</v>
      </c>
      <c r="G395" s="169">
        <v>-5.1609906725876842E-3</v>
      </c>
    </row>
    <row r="396" spans="1:7">
      <c r="A396" s="168" t="s">
        <v>611</v>
      </c>
      <c r="B396" s="169">
        <v>-4.7221856401883262E-2</v>
      </c>
      <c r="C396" s="169">
        <v>-2.1208547923968091E-2</v>
      </c>
      <c r="D396" s="169">
        <v>-5.781087877217117E-2</v>
      </c>
      <c r="E396" s="169">
        <v>-2.097064542492777E-2</v>
      </c>
      <c r="F396" s="169">
        <v>0</v>
      </c>
      <c r="G396" s="169">
        <v>5.9772052581648083E-3</v>
      </c>
    </row>
    <row r="397" spans="1:7">
      <c r="A397" s="168" t="s">
        <v>612</v>
      </c>
      <c r="B397" s="169">
        <v>-6.4826286408946499E-2</v>
      </c>
      <c r="C397" s="169">
        <v>-4.097922480422822E-2</v>
      </c>
      <c r="D397" s="169">
        <v>-5.0197947018673077E-2</v>
      </c>
      <c r="E397" s="169">
        <v>-2.743283896515392E-2</v>
      </c>
      <c r="F397" s="169">
        <v>0</v>
      </c>
      <c r="G397" s="169">
        <v>3.9238353754509347E-3</v>
      </c>
    </row>
    <row r="398" spans="1:7">
      <c r="A398" s="168" t="s">
        <v>613</v>
      </c>
      <c r="B398" s="169">
        <v>1.614250165159814E-2</v>
      </c>
      <c r="C398" s="169">
        <v>1.7440920592313839E-2</v>
      </c>
      <c r="D398" s="169">
        <v>1.476783988430719E-2</v>
      </c>
      <c r="E398" s="169">
        <v>1.560150099256474E-2</v>
      </c>
      <c r="F398" s="169">
        <v>0</v>
      </c>
      <c r="G398" s="169">
        <v>4.4660284500164238E-4</v>
      </c>
    </row>
    <row r="399" spans="1:7">
      <c r="A399" s="168" t="s">
        <v>614</v>
      </c>
      <c r="B399" s="169">
        <v>4.3260214884144998E-2</v>
      </c>
      <c r="C399" s="169">
        <v>-5.0015884169394287E-3</v>
      </c>
      <c r="D399" s="169">
        <v>-5.7014691438566079E-3</v>
      </c>
      <c r="E399" s="169">
        <v>6.8692086607220482E-3</v>
      </c>
      <c r="F399" s="169">
        <v>0</v>
      </c>
      <c r="G399" s="169">
        <v>7.4785782534569911E-3</v>
      </c>
    </row>
    <row r="400" spans="1:7">
      <c r="A400" s="168" t="s">
        <v>615</v>
      </c>
      <c r="B400" s="169">
        <v>-3.209256816505579E-2</v>
      </c>
      <c r="C400" s="169">
        <v>-3.753641975808808E-2</v>
      </c>
      <c r="D400" s="169">
        <v>-4.7622357085918672E-2</v>
      </c>
      <c r="E400" s="169">
        <v>-2.5995495939780459E-2</v>
      </c>
      <c r="F400" s="169">
        <v>0</v>
      </c>
      <c r="G400" s="169">
        <v>-3.3235961208599729E-4</v>
      </c>
    </row>
    <row r="401" spans="1:7">
      <c r="A401" s="168" t="s">
        <v>616</v>
      </c>
      <c r="B401" s="169">
        <v>-2.2061980826920121E-2</v>
      </c>
      <c r="C401" s="169">
        <v>1.4936090208494729E-2</v>
      </c>
      <c r="D401" s="169">
        <v>-1.250776847649282E-2</v>
      </c>
      <c r="E401" s="169">
        <v>9.9167525340342344E-3</v>
      </c>
      <c r="F401" s="169">
        <v>0</v>
      </c>
      <c r="G401" s="169">
        <v>2.327375337025428E-3</v>
      </c>
    </row>
    <row r="402" spans="1:7">
      <c r="A402" s="168" t="s">
        <v>617</v>
      </c>
      <c r="B402" s="10"/>
      <c r="C402" s="169">
        <v>1.3914584754042499E-2</v>
      </c>
      <c r="D402" s="10"/>
      <c r="E402" s="10"/>
      <c r="F402" s="169">
        <v>0</v>
      </c>
      <c r="G402" s="169">
        <v>-2.5431595613081281E-3</v>
      </c>
    </row>
    <row r="403" spans="1:7">
      <c r="A403" s="168" t="s">
        <v>618</v>
      </c>
      <c r="B403" s="10"/>
      <c r="C403" s="169">
        <v>2.6129297463290961E-3</v>
      </c>
      <c r="D403" s="10"/>
      <c r="E403" s="10"/>
      <c r="F403" s="169">
        <v>0</v>
      </c>
      <c r="G403" s="169">
        <v>-5.6534989624920104E-3</v>
      </c>
    </row>
    <row r="404" spans="1:7">
      <c r="A404" s="168" t="s">
        <v>619</v>
      </c>
      <c r="B404" s="169">
        <v>3.2943242634166921E-3</v>
      </c>
      <c r="C404" s="169">
        <v>1.340245825724584E-2</v>
      </c>
      <c r="D404" s="169">
        <v>6.055640416153163E-2</v>
      </c>
      <c r="E404" s="169">
        <v>3.6389778134398032E-3</v>
      </c>
      <c r="F404" s="169">
        <v>0</v>
      </c>
      <c r="G404" s="169">
        <v>-6.4659333488585879E-3</v>
      </c>
    </row>
    <row r="405" spans="1:7">
      <c r="A405" s="168" t="s">
        <v>620</v>
      </c>
      <c r="B405" s="169">
        <v>-1.7997454427524429E-2</v>
      </c>
      <c r="C405" s="169">
        <v>1.206911276229938E-2</v>
      </c>
      <c r="D405" s="169">
        <v>1.6860079007582799E-2</v>
      </c>
      <c r="E405" s="169">
        <v>1.1412566861873639E-2</v>
      </c>
      <c r="F405" s="169">
        <v>0</v>
      </c>
      <c r="G405" s="169">
        <v>-5.9471094295016069E-3</v>
      </c>
    </row>
    <row r="406" spans="1:7">
      <c r="A406" s="168" t="s">
        <v>621</v>
      </c>
      <c r="B406" s="169">
        <v>2.1250261097347511E-3</v>
      </c>
      <c r="C406" s="169">
        <v>3.734693722488025E-4</v>
      </c>
      <c r="D406" s="169">
        <v>2.3107154364112592E-3</v>
      </c>
      <c r="E406" s="169">
        <v>1.016920255214071E-2</v>
      </c>
      <c r="F406" s="169">
        <v>0</v>
      </c>
      <c r="G406" s="169">
        <v>5.7568817847701848E-3</v>
      </c>
    </row>
    <row r="407" spans="1:7">
      <c r="A407" s="168" t="s">
        <v>622</v>
      </c>
      <c r="B407" s="169">
        <v>-1.3201408527886319E-2</v>
      </c>
      <c r="C407" s="10"/>
      <c r="D407" s="169">
        <v>1.848394895492245E-2</v>
      </c>
      <c r="E407" s="169">
        <v>-2.4539896242501299E-2</v>
      </c>
      <c r="F407" s="10"/>
      <c r="G407" s="10"/>
    </row>
    <row r="408" spans="1:7">
      <c r="A408" s="168" t="s">
        <v>623</v>
      </c>
      <c r="B408" s="169">
        <v>-1.373915231796774E-2</v>
      </c>
      <c r="C408" s="169">
        <v>-5.8413894593534188E-3</v>
      </c>
      <c r="D408" s="169">
        <v>-1.4032647794115951E-2</v>
      </c>
      <c r="E408" s="169">
        <v>-3.1801259588907671E-2</v>
      </c>
      <c r="F408" s="169">
        <v>0</v>
      </c>
      <c r="G408" s="169">
        <v>6.9585045701443526E-3</v>
      </c>
    </row>
    <row r="409" spans="1:7">
      <c r="A409" s="168" t="s">
        <v>624</v>
      </c>
      <c r="B409" s="169">
        <v>1.362311102951352E-2</v>
      </c>
      <c r="C409" s="169">
        <v>-5.4965031281792856E-3</v>
      </c>
      <c r="D409" s="169">
        <v>1.002158771755601E-2</v>
      </c>
      <c r="E409" s="169">
        <v>1.6115424571538919E-4</v>
      </c>
      <c r="F409" s="169">
        <v>0</v>
      </c>
      <c r="G409" s="169">
        <v>4.0124900295754884E-3</v>
      </c>
    </row>
    <row r="410" spans="1:7">
      <c r="A410" s="168" t="s">
        <v>625</v>
      </c>
      <c r="B410" s="169">
        <v>-9.5144662689656823E-3</v>
      </c>
      <c r="C410" s="169">
        <v>9.7355107907626248E-4</v>
      </c>
      <c r="D410" s="169">
        <v>6.4833666054129324E-3</v>
      </c>
      <c r="E410" s="169">
        <v>1.050195176271451E-2</v>
      </c>
      <c r="F410" s="169">
        <v>0</v>
      </c>
      <c r="G410" s="169">
        <v>-3.6634305544709371E-3</v>
      </c>
    </row>
    <row r="411" spans="1:7">
      <c r="A411" s="168" t="s">
        <v>626</v>
      </c>
      <c r="B411" s="169">
        <v>-5.3349090077471351E-3</v>
      </c>
      <c r="C411" s="169">
        <v>1.6028376350513129E-2</v>
      </c>
      <c r="D411" s="169">
        <v>-2.3478460531545231E-2</v>
      </c>
      <c r="E411" s="169">
        <v>-8.8583429481668974E-3</v>
      </c>
      <c r="F411" s="169">
        <v>0</v>
      </c>
      <c r="G411" s="169">
        <v>1.4484373639884749E-3</v>
      </c>
    </row>
    <row r="412" spans="1:7">
      <c r="A412" s="168" t="s">
        <v>627</v>
      </c>
      <c r="B412" s="169">
        <v>-3.7715924755733492E-3</v>
      </c>
      <c r="C412" s="169">
        <v>1.1757015343810909E-2</v>
      </c>
      <c r="D412" s="169">
        <v>8.3969523671829638E-3</v>
      </c>
      <c r="E412" s="169">
        <v>-2.6114026359011281E-2</v>
      </c>
      <c r="F412" s="169">
        <v>0</v>
      </c>
      <c r="G412" s="169">
        <v>-6.6752959976834614E-4</v>
      </c>
    </row>
    <row r="413" spans="1:7">
      <c r="A413" s="168" t="s">
        <v>628</v>
      </c>
      <c r="B413" s="169">
        <v>-3.5875541583155313E-2</v>
      </c>
      <c r="C413" s="169">
        <v>-1.270688844382928E-2</v>
      </c>
      <c r="D413" s="169">
        <v>-1.757531519916988E-2</v>
      </c>
      <c r="E413" s="169">
        <v>-2.195062440668694E-2</v>
      </c>
      <c r="F413" s="169">
        <v>2.2222222222221259E-3</v>
      </c>
      <c r="G413" s="169">
        <v>6.0120342614347067E-3</v>
      </c>
    </row>
    <row r="414" spans="1:7">
      <c r="A414" s="168" t="s">
        <v>629</v>
      </c>
      <c r="B414" s="169">
        <v>-3.0416552502376959E-3</v>
      </c>
      <c r="C414" s="169">
        <v>-1.1095788639207019E-2</v>
      </c>
      <c r="D414" s="169">
        <v>1.592249533432621E-3</v>
      </c>
      <c r="E414" s="169">
        <v>-1.342662791708538E-2</v>
      </c>
      <c r="F414" s="169">
        <v>0</v>
      </c>
      <c r="G414" s="169">
        <v>2.7667109153532992E-3</v>
      </c>
    </row>
    <row r="415" spans="1:7">
      <c r="A415" s="168" t="s">
        <v>630</v>
      </c>
      <c r="B415" s="169">
        <v>-2.9791354893087259E-3</v>
      </c>
      <c r="C415" s="169">
        <v>-1.332439954198728E-2</v>
      </c>
      <c r="D415" s="169">
        <v>-1.6038799451231881E-2</v>
      </c>
      <c r="E415" s="169">
        <v>-3.335352784621104E-2</v>
      </c>
      <c r="F415" s="169">
        <v>0</v>
      </c>
      <c r="G415" s="169">
        <v>-3.2005398253381889E-3</v>
      </c>
    </row>
    <row r="416" spans="1:7">
      <c r="A416" s="168" t="s">
        <v>631</v>
      </c>
      <c r="B416" s="169">
        <v>-3.6403724255996028E-2</v>
      </c>
      <c r="C416" s="169">
        <v>5.0716027446320311E-3</v>
      </c>
      <c r="D416" s="169">
        <v>2.7442039842338062E-3</v>
      </c>
      <c r="E416" s="169">
        <v>-1.157685320598956E-2</v>
      </c>
      <c r="F416" s="169">
        <v>0</v>
      </c>
      <c r="G416" s="169">
        <v>-4.2072326694189144E-3</v>
      </c>
    </row>
    <row r="417" spans="1:7">
      <c r="A417" s="168" t="s">
        <v>632</v>
      </c>
      <c r="B417" s="169">
        <v>1.865528822321982E-2</v>
      </c>
      <c r="C417" s="169">
        <v>1.1032026532745039E-2</v>
      </c>
      <c r="D417" s="169">
        <v>7.5067530037566943E-3</v>
      </c>
      <c r="E417" s="169">
        <v>7.4230453666872531E-3</v>
      </c>
      <c r="F417" s="169">
        <v>0</v>
      </c>
      <c r="G417" s="169">
        <v>1.5565864559503591E-3</v>
      </c>
    </row>
    <row r="418" spans="1:7">
      <c r="A418" s="168" t="s">
        <v>633</v>
      </c>
      <c r="B418" s="169">
        <v>4.1829600272072158E-2</v>
      </c>
      <c r="C418" s="169">
        <v>2.6388586061694141E-3</v>
      </c>
      <c r="D418" s="169">
        <v>2.9312473142617529E-4</v>
      </c>
      <c r="E418" s="169">
        <v>3.4132693115015662E-2</v>
      </c>
      <c r="F418" s="169">
        <v>0</v>
      </c>
      <c r="G418" s="169">
        <v>-5.1065616687639981E-3</v>
      </c>
    </row>
    <row r="419" spans="1:7">
      <c r="A419" s="168" t="s">
        <v>634</v>
      </c>
      <c r="B419" s="169">
        <v>9.251947678158734E-3</v>
      </c>
      <c r="C419" s="169">
        <v>-4.8387472056610198E-4</v>
      </c>
      <c r="D419" s="169">
        <v>5.5361562383580143E-3</v>
      </c>
      <c r="E419" s="169">
        <v>-4.4327928911240821E-3</v>
      </c>
      <c r="F419" s="169">
        <v>0</v>
      </c>
      <c r="G419" s="169">
        <v>2.2312700796223159E-4</v>
      </c>
    </row>
    <row r="420" spans="1:7">
      <c r="A420" s="168" t="s">
        <v>635</v>
      </c>
      <c r="B420" s="169">
        <v>-1.519240073064698E-3</v>
      </c>
      <c r="C420" s="169">
        <v>4.4630782078172171E-3</v>
      </c>
      <c r="D420" s="169">
        <v>8.8975027735749279E-4</v>
      </c>
      <c r="E420" s="169">
        <v>-1.519240073064698E-3</v>
      </c>
      <c r="F420" s="169">
        <v>0</v>
      </c>
      <c r="G420" s="169">
        <v>5.3547898282229056E-3</v>
      </c>
    </row>
    <row r="421" spans="1:7">
      <c r="A421" s="168" t="s">
        <v>636</v>
      </c>
      <c r="B421" s="169">
        <v>-3.5617807756960218E-4</v>
      </c>
      <c r="C421" s="169">
        <v>1.737883151892694E-2</v>
      </c>
      <c r="D421" s="169">
        <v>1.060783422758438E-2</v>
      </c>
      <c r="E421" s="169">
        <v>6.5141679462712432E-3</v>
      </c>
      <c r="F421" s="169">
        <v>0</v>
      </c>
      <c r="G421" s="169">
        <v>-3.3296058340992468E-4</v>
      </c>
    </row>
    <row r="422" spans="1:7">
      <c r="A422" s="168" t="s">
        <v>637</v>
      </c>
      <c r="B422" s="169">
        <v>1.165608534941431E-2</v>
      </c>
      <c r="C422" s="169">
        <v>-1.2739851290425319E-3</v>
      </c>
      <c r="D422" s="169">
        <v>6.6677570123279128E-3</v>
      </c>
      <c r="E422" s="169">
        <v>-5.4676163900602148E-3</v>
      </c>
      <c r="F422" s="169">
        <v>0</v>
      </c>
      <c r="G422" s="169">
        <v>-2.1089446080020391E-3</v>
      </c>
    </row>
    <row r="423" spans="1:7">
      <c r="A423" s="168" t="s">
        <v>638</v>
      </c>
      <c r="B423" s="169">
        <v>7.3204153043302522E-3</v>
      </c>
      <c r="C423" s="169">
        <v>-6.3635765510888787E-3</v>
      </c>
      <c r="D423" s="169">
        <v>-7.3858206224832754E-3</v>
      </c>
      <c r="E423" s="169">
        <v>-9.7907507661232351E-3</v>
      </c>
      <c r="F423" s="169">
        <v>0</v>
      </c>
      <c r="G423" s="169">
        <v>-2.6696091178646242E-3</v>
      </c>
    </row>
    <row r="424" spans="1:7">
      <c r="A424" s="168" t="s">
        <v>639</v>
      </c>
      <c r="B424" s="169">
        <v>-8.0747154406326516E-3</v>
      </c>
      <c r="C424" s="169">
        <v>-5.7245219485623222E-3</v>
      </c>
      <c r="D424" s="169">
        <v>6.955054451489584E-4</v>
      </c>
      <c r="E424" s="169">
        <v>-8.5920871004525612E-3</v>
      </c>
      <c r="F424" s="169">
        <v>0</v>
      </c>
      <c r="G424" s="169">
        <v>4.4605492415028541E-4</v>
      </c>
    </row>
    <row r="425" spans="1:7">
      <c r="A425" s="168" t="s">
        <v>640</v>
      </c>
      <c r="B425" s="169">
        <v>-5.1224577698778202E-2</v>
      </c>
      <c r="C425" s="169">
        <v>-7.8193053196318196E-4</v>
      </c>
      <c r="D425" s="169">
        <v>-7.3367477947972048E-3</v>
      </c>
      <c r="E425" s="169">
        <v>-1.43464140611449E-2</v>
      </c>
      <c r="F425" s="169">
        <v>0</v>
      </c>
      <c r="G425" s="169">
        <v>4.9052670721954073E-3</v>
      </c>
    </row>
    <row r="426" spans="1:7">
      <c r="A426" s="168" t="s">
        <v>641</v>
      </c>
      <c r="B426" s="169">
        <v>-1.094590524426353E-2</v>
      </c>
      <c r="C426" s="169">
        <v>1.703447167811456E-3</v>
      </c>
      <c r="D426" s="169">
        <v>-4.9106319446954316E-3</v>
      </c>
      <c r="E426" s="169">
        <v>-7.3751851947498892E-3</v>
      </c>
      <c r="F426" s="169">
        <v>0</v>
      </c>
      <c r="G426" s="169">
        <v>9.9849087968251204E-4</v>
      </c>
    </row>
    <row r="427" spans="1:7">
      <c r="A427" s="168" t="s">
        <v>642</v>
      </c>
      <c r="B427" s="169">
        <v>-5.8683925915022916E-3</v>
      </c>
      <c r="C427" s="169">
        <v>-1.420419538879303E-2</v>
      </c>
      <c r="D427" s="169">
        <v>-2.4199169421742269E-2</v>
      </c>
      <c r="E427" s="169">
        <v>-2.025040821014179E-2</v>
      </c>
      <c r="F427" s="169">
        <v>0</v>
      </c>
      <c r="G427" s="169">
        <v>-3.6573403388810992E-3</v>
      </c>
    </row>
    <row r="428" spans="1:7">
      <c r="A428" s="168" t="s">
        <v>643</v>
      </c>
      <c r="B428" s="169">
        <v>-5.7342415353091036E-3</v>
      </c>
      <c r="C428" s="169">
        <v>1.481805452064888E-3</v>
      </c>
      <c r="D428" s="169">
        <v>-7.0258381280451374E-3</v>
      </c>
      <c r="E428" s="169">
        <v>-9.3366780544092975E-3</v>
      </c>
      <c r="F428" s="169">
        <v>0</v>
      </c>
      <c r="G428" s="169">
        <v>5.2280446354366914E-3</v>
      </c>
    </row>
    <row r="429" spans="1:7">
      <c r="A429" s="168" t="s">
        <v>644</v>
      </c>
      <c r="B429" s="169">
        <v>3.8742057199487652E-2</v>
      </c>
      <c r="C429" s="169">
        <v>-1.843989883350883E-3</v>
      </c>
      <c r="D429" s="169">
        <v>2.045437517162552E-2</v>
      </c>
      <c r="E429" s="169">
        <v>4.6646747376207782E-2</v>
      </c>
      <c r="F429" s="169">
        <v>0</v>
      </c>
      <c r="G429" s="169">
        <v>-6.5287589836603432E-3</v>
      </c>
    </row>
    <row r="430" spans="1:7">
      <c r="A430" s="168" t="s">
        <v>645</v>
      </c>
      <c r="B430" s="169">
        <v>2.4695113307777961E-2</v>
      </c>
      <c r="C430" s="169">
        <v>-2.516288840585645E-2</v>
      </c>
      <c r="D430" s="169">
        <v>-7.2847737212720087E-3</v>
      </c>
      <c r="E430" s="169">
        <v>1.4181078764962111E-2</v>
      </c>
      <c r="F430" s="169">
        <v>0</v>
      </c>
      <c r="G430" s="169">
        <v>8.9108745981780757E-4</v>
      </c>
    </row>
    <row r="431" spans="1:7">
      <c r="A431" s="168" t="s">
        <v>646</v>
      </c>
      <c r="B431" s="169">
        <v>-3.0590748748593691E-2</v>
      </c>
      <c r="C431" s="169">
        <v>-2.0966880711866032E-2</v>
      </c>
      <c r="D431" s="169">
        <v>-1.3666166372923279E-2</v>
      </c>
      <c r="E431" s="169">
        <v>7.343024312053581E-3</v>
      </c>
      <c r="F431" s="169">
        <v>0</v>
      </c>
      <c r="G431" s="169">
        <v>-4.6739168272043052E-3</v>
      </c>
    </row>
    <row r="432" spans="1:7">
      <c r="A432" s="168" t="s">
        <v>647</v>
      </c>
      <c r="B432" s="169">
        <v>-3.2151566160849243E-2</v>
      </c>
      <c r="C432" s="169">
        <v>2.7157255761512511E-2</v>
      </c>
      <c r="D432" s="169">
        <v>9.0444214025282577E-3</v>
      </c>
      <c r="E432" s="169">
        <v>-2.0957787108169201E-2</v>
      </c>
      <c r="F432" s="169">
        <v>0</v>
      </c>
      <c r="G432" s="169">
        <v>-4.5841195317271044E-3</v>
      </c>
    </row>
    <row r="433" spans="1:7">
      <c r="A433" s="168" t="s">
        <v>648</v>
      </c>
      <c r="B433" s="169">
        <v>-2.8595090027550119E-2</v>
      </c>
      <c r="C433" s="169">
        <v>-1.7276308813847899E-2</v>
      </c>
      <c r="D433" s="169">
        <v>-1.184416466414384E-2</v>
      </c>
      <c r="E433" s="169">
        <v>-2.720280255859242E-3</v>
      </c>
      <c r="F433" s="169">
        <v>0</v>
      </c>
      <c r="G433" s="169">
        <v>3.818982050398656E-3</v>
      </c>
    </row>
    <row r="434" spans="1:7">
      <c r="A434" s="168" t="s">
        <v>649</v>
      </c>
      <c r="B434" s="169">
        <v>2.8153035782526589E-2</v>
      </c>
      <c r="C434" s="169">
        <v>-2.9166571662562202E-3</v>
      </c>
      <c r="D434" s="169">
        <v>-5.9525223203575886E-3</v>
      </c>
      <c r="E434" s="169">
        <v>-1.277875100909553E-2</v>
      </c>
      <c r="F434" s="169">
        <v>2.2172949002217108E-3</v>
      </c>
      <c r="G434" s="169">
        <v>7.7206533602585106E-3</v>
      </c>
    </row>
    <row r="435" spans="1:7">
      <c r="A435" s="168" t="s">
        <v>650</v>
      </c>
      <c r="B435" s="10"/>
      <c r="C435" s="169">
        <v>1.376971869001919E-2</v>
      </c>
      <c r="D435" s="10"/>
      <c r="E435" s="10"/>
      <c r="F435" s="169">
        <v>0</v>
      </c>
      <c r="G435" s="169">
        <v>9.9937785615189512E-4</v>
      </c>
    </row>
    <row r="436" spans="1:7">
      <c r="A436" s="168" t="s">
        <v>651</v>
      </c>
      <c r="B436" s="10"/>
      <c r="C436" s="169">
        <v>-2.23374235601651E-2</v>
      </c>
      <c r="D436" s="10"/>
      <c r="E436" s="10"/>
      <c r="F436" s="169">
        <v>1.7699115044247819E-2</v>
      </c>
      <c r="G436" s="169">
        <v>-1.109245395768399E-3</v>
      </c>
    </row>
    <row r="437" spans="1:7">
      <c r="A437" s="168" t="s">
        <v>652</v>
      </c>
      <c r="B437" s="169">
        <v>7.2210613353813624E-3</v>
      </c>
      <c r="C437" s="169">
        <v>1.2614865848792119E-2</v>
      </c>
      <c r="D437" s="169">
        <v>7.1316325813013393E-3</v>
      </c>
      <c r="E437" s="169">
        <v>-1.0959744819550751E-2</v>
      </c>
      <c r="F437" s="169">
        <v>0</v>
      </c>
      <c r="G437" s="169">
        <v>1.66567341922419E-3</v>
      </c>
    </row>
    <row r="438" spans="1:7">
      <c r="A438" s="168" t="s">
        <v>653</v>
      </c>
      <c r="B438" s="169">
        <v>-2.6773113666647141E-3</v>
      </c>
      <c r="C438" s="169">
        <v>1.1566482739828521E-2</v>
      </c>
      <c r="D438" s="169">
        <v>2.7335444462628372E-4</v>
      </c>
      <c r="E438" s="169">
        <v>-9.983548275495302E-3</v>
      </c>
      <c r="F438" s="169">
        <v>0</v>
      </c>
      <c r="G438" s="169">
        <v>-6.6516142598294081E-4</v>
      </c>
    </row>
    <row r="439" spans="1:7">
      <c r="A439" s="168" t="s">
        <v>654</v>
      </c>
      <c r="B439" s="169">
        <v>3.648659150295841E-2</v>
      </c>
      <c r="C439" s="169">
        <v>6.8628636575538424E-3</v>
      </c>
      <c r="D439" s="169">
        <v>1.021718116720538E-2</v>
      </c>
      <c r="E439" s="169">
        <v>4.4135820240394308E-2</v>
      </c>
      <c r="F439" s="169">
        <v>0</v>
      </c>
      <c r="G439" s="169">
        <v>3.5500299200241781E-3</v>
      </c>
    </row>
    <row r="440" spans="1:7">
      <c r="A440" s="168" t="s">
        <v>655</v>
      </c>
      <c r="B440" s="169">
        <v>-2.8373928381184799E-2</v>
      </c>
      <c r="C440" s="169">
        <v>-2.192024877984244E-2</v>
      </c>
      <c r="D440" s="169">
        <v>-7.204892785120931E-4</v>
      </c>
      <c r="E440" s="169">
        <v>-7.2516087768941251E-3</v>
      </c>
      <c r="F440" s="169">
        <v>0</v>
      </c>
      <c r="G440" s="169">
        <v>-3.8690965914587321E-3</v>
      </c>
    </row>
    <row r="441" spans="1:7">
      <c r="A441" s="168" t="s">
        <v>656</v>
      </c>
      <c r="B441" s="169">
        <v>3.7203064798392527E-2</v>
      </c>
      <c r="C441" s="169">
        <v>3.336548896320624E-3</v>
      </c>
      <c r="D441" s="169">
        <v>7.4933616995820351E-4</v>
      </c>
      <c r="E441" s="169">
        <v>-1.316166506545058E-2</v>
      </c>
      <c r="F441" s="169">
        <v>0</v>
      </c>
      <c r="G441" s="169">
        <v>-2.9963852028863651E-3</v>
      </c>
    </row>
    <row r="442" spans="1:7">
      <c r="A442" s="168" t="s">
        <v>657</v>
      </c>
      <c r="B442" s="169">
        <v>3.2179015892192853E-2</v>
      </c>
      <c r="C442" s="169">
        <v>1.67269537832615E-2</v>
      </c>
      <c r="D442" s="169">
        <v>1.2675115735499841E-2</v>
      </c>
      <c r="E442" s="169">
        <v>4.0253251299414039E-2</v>
      </c>
      <c r="F442" s="169">
        <v>0</v>
      </c>
      <c r="G442" s="169">
        <v>-2.7827249575984592E-3</v>
      </c>
    </row>
    <row r="443" spans="1:7">
      <c r="A443" s="168" t="s">
        <v>658</v>
      </c>
      <c r="B443" s="169">
        <v>-2.4202308415383071E-3</v>
      </c>
      <c r="C443" s="169">
        <v>-5.5253644829240667E-3</v>
      </c>
      <c r="D443" s="169">
        <v>1.819980115160158E-3</v>
      </c>
      <c r="E443" s="169">
        <v>1.126897027108109E-2</v>
      </c>
      <c r="F443" s="169">
        <v>0</v>
      </c>
      <c r="G443" s="169">
        <v>-2.232017399687036E-4</v>
      </c>
    </row>
    <row r="444" spans="1:7">
      <c r="A444" s="168" t="s">
        <v>659</v>
      </c>
      <c r="B444" s="169">
        <v>-1.4140443871999749E-2</v>
      </c>
      <c r="C444" s="169">
        <v>8.2507500639876774E-3</v>
      </c>
      <c r="D444" s="169">
        <v>-7.1167329929763268E-3</v>
      </c>
      <c r="E444" s="169">
        <v>2.868657555343157E-3</v>
      </c>
      <c r="F444" s="169">
        <v>0</v>
      </c>
      <c r="G444" s="169">
        <v>2.0096048430173759E-3</v>
      </c>
    </row>
    <row r="445" spans="1:7">
      <c r="A445" s="168" t="s">
        <v>660</v>
      </c>
      <c r="B445" s="169">
        <v>-2.8266450160299161E-3</v>
      </c>
      <c r="C445" s="169">
        <v>-2.8866254882486948E-3</v>
      </c>
      <c r="D445" s="169">
        <v>-1.3317224472249809E-2</v>
      </c>
      <c r="E445" s="169">
        <v>-6.1950824886668476E-3</v>
      </c>
      <c r="F445" s="169">
        <v>0</v>
      </c>
      <c r="G445" s="169">
        <v>5.5713706693949483E-4</v>
      </c>
    </row>
    <row r="446" spans="1:7">
      <c r="A446" s="168" t="s">
        <v>661</v>
      </c>
      <c r="B446" s="169">
        <v>2.1394708928714309E-2</v>
      </c>
      <c r="C446" s="169">
        <v>8.1090383866848637E-3</v>
      </c>
      <c r="D446" s="169">
        <v>-1.7838768313297001E-2</v>
      </c>
      <c r="E446" s="169">
        <v>-1.6444315492357139E-2</v>
      </c>
      <c r="F446" s="169">
        <v>0</v>
      </c>
      <c r="G446" s="169">
        <v>-4.120297706101117E-3</v>
      </c>
    </row>
    <row r="447" spans="1:7">
      <c r="A447" s="168" t="s">
        <v>662</v>
      </c>
      <c r="B447" s="169">
        <v>1.804960148893486E-2</v>
      </c>
      <c r="C447" s="169">
        <v>1.066150470172E-2</v>
      </c>
      <c r="D447" s="169">
        <v>1.3891515194694341E-2</v>
      </c>
      <c r="E447" s="169">
        <v>2.4856565027277618E-2</v>
      </c>
      <c r="F447" s="169">
        <v>0</v>
      </c>
      <c r="G447" s="169">
        <v>1.006332747215843E-3</v>
      </c>
    </row>
    <row r="448" spans="1:7">
      <c r="A448" s="168" t="s">
        <v>663</v>
      </c>
      <c r="B448" s="169">
        <v>2.7899785549482251E-2</v>
      </c>
      <c r="C448" s="169">
        <v>8.3136580068177146E-4</v>
      </c>
      <c r="D448" s="169">
        <v>1.1950533488168441E-2</v>
      </c>
      <c r="E448" s="169">
        <v>1.132210612424678E-2</v>
      </c>
      <c r="F448" s="169">
        <v>0</v>
      </c>
      <c r="G448" s="169">
        <v>1.1171370338001201E-3</v>
      </c>
    </row>
    <row r="449" spans="1:7">
      <c r="A449" s="168" t="s">
        <v>664</v>
      </c>
      <c r="B449" s="169">
        <v>1.3974951859611281E-2</v>
      </c>
      <c r="C449" s="169">
        <v>-5.7261246901529894E-3</v>
      </c>
      <c r="D449" s="169">
        <v>-1.6520987222534481E-2</v>
      </c>
      <c r="E449" s="169">
        <v>-8.6295121351925852E-3</v>
      </c>
      <c r="F449" s="169">
        <v>0</v>
      </c>
      <c r="G449" s="169">
        <v>3.5706280408078772E-3</v>
      </c>
    </row>
    <row r="450" spans="1:7">
      <c r="A450" s="168" t="s">
        <v>665</v>
      </c>
      <c r="B450" s="169">
        <v>-1.0634297345507139E-2</v>
      </c>
      <c r="C450" s="169">
        <v>-8.53653230061302E-3</v>
      </c>
      <c r="D450" s="169">
        <v>-1.680612041434326E-3</v>
      </c>
      <c r="E450" s="169">
        <v>2.3009445369626569E-2</v>
      </c>
      <c r="F450" s="169">
        <v>0</v>
      </c>
      <c r="G450" s="169">
        <v>4.2250082622081742E-3</v>
      </c>
    </row>
    <row r="451" spans="1:7">
      <c r="A451" s="168" t="s">
        <v>666</v>
      </c>
      <c r="B451" s="169">
        <v>-1.9101937367437261E-3</v>
      </c>
      <c r="C451" s="169">
        <v>5.6231692126873511E-5</v>
      </c>
      <c r="D451" s="169">
        <v>-8.9886176884856894E-3</v>
      </c>
      <c r="E451" s="169">
        <v>4.222299575906785E-2</v>
      </c>
      <c r="F451" s="169">
        <v>0</v>
      </c>
      <c r="G451" s="169">
        <v>6.8645122749879661E-3</v>
      </c>
    </row>
    <row r="452" spans="1:7">
      <c r="A452" s="168" t="s">
        <v>667</v>
      </c>
      <c r="B452" s="169">
        <v>-4.5588971653361399E-2</v>
      </c>
      <c r="C452" s="169">
        <v>-1.338056164164636E-2</v>
      </c>
      <c r="D452" s="169">
        <v>-1.246540157883747E-2</v>
      </c>
      <c r="E452" s="169">
        <v>-1.99831044378227E-2</v>
      </c>
      <c r="F452" s="169">
        <v>0</v>
      </c>
      <c r="G452" s="169">
        <v>-1.8694281259711289E-3</v>
      </c>
    </row>
    <row r="453" spans="1:7">
      <c r="A453" s="168" t="s">
        <v>668</v>
      </c>
      <c r="B453" s="169">
        <v>-5.358452110999834E-3</v>
      </c>
      <c r="C453" s="169">
        <v>1.837059563023713E-3</v>
      </c>
      <c r="D453" s="169">
        <v>-2.2293825509097202E-2</v>
      </c>
      <c r="E453" s="169">
        <v>-3.5143443375907801E-2</v>
      </c>
      <c r="F453" s="169">
        <v>0</v>
      </c>
      <c r="G453" s="169">
        <v>4.4067592891054996E-3</v>
      </c>
    </row>
    <row r="454" spans="1:7">
      <c r="A454" s="168" t="s">
        <v>669</v>
      </c>
      <c r="B454" s="169">
        <v>-2.9597846333402341E-2</v>
      </c>
      <c r="C454" s="169">
        <v>1.043420477436729E-2</v>
      </c>
      <c r="D454" s="169">
        <v>-4.1221156061347693E-2</v>
      </c>
      <c r="E454" s="169">
        <v>-3.2989352479449452E-2</v>
      </c>
      <c r="F454" s="169">
        <v>0</v>
      </c>
      <c r="G454" s="169">
        <v>4.2777163264360318E-3</v>
      </c>
    </row>
    <row r="455" spans="1:7">
      <c r="A455" s="168" t="s">
        <v>670</v>
      </c>
      <c r="B455" s="169">
        <v>3.122037913301012E-2</v>
      </c>
      <c r="C455" s="169">
        <v>1.113624891589726E-3</v>
      </c>
      <c r="D455" s="169">
        <v>2.493205131702703E-2</v>
      </c>
      <c r="E455" s="169">
        <v>2.815001865703648E-2</v>
      </c>
      <c r="F455" s="169">
        <v>0</v>
      </c>
      <c r="G455" s="169">
        <v>-2.1839934031897551E-4</v>
      </c>
    </row>
    <row r="456" spans="1:7">
      <c r="A456" s="168" t="s">
        <v>671</v>
      </c>
      <c r="B456" s="10"/>
      <c r="C456" s="169">
        <v>-8.1874909644346072E-3</v>
      </c>
      <c r="D456" s="10"/>
      <c r="E456" s="10"/>
      <c r="F456" s="169">
        <v>0</v>
      </c>
      <c r="G456" s="169">
        <v>3.277205804707251E-3</v>
      </c>
    </row>
    <row r="457" spans="1:7">
      <c r="A457" s="168" t="s">
        <v>672</v>
      </c>
      <c r="B457" s="10"/>
      <c r="C457" s="169">
        <v>2.549045477062251E-3</v>
      </c>
      <c r="D457" s="10"/>
      <c r="E457" s="10"/>
      <c r="F457" s="169">
        <v>0</v>
      </c>
      <c r="G457" s="169">
        <v>6.6419929733805283E-3</v>
      </c>
    </row>
    <row r="458" spans="1:7">
      <c r="A458" s="168" t="s">
        <v>673</v>
      </c>
      <c r="B458" s="169">
        <v>-1.286051417060141E-2</v>
      </c>
      <c r="C458" s="169">
        <v>-7.2058635683577288E-3</v>
      </c>
      <c r="D458" s="169">
        <v>-4.4797125296695002E-2</v>
      </c>
      <c r="E458" s="169">
        <v>-2.887227480805454E-2</v>
      </c>
      <c r="F458" s="169">
        <v>0</v>
      </c>
      <c r="G458" s="169">
        <v>6.4905559728556383E-4</v>
      </c>
    </row>
    <row r="459" spans="1:7">
      <c r="A459" s="168" t="s">
        <v>674</v>
      </c>
      <c r="B459" s="169">
        <v>-6.3434241858261409E-2</v>
      </c>
      <c r="C459" s="169">
        <v>-2.2536742393085558E-3</v>
      </c>
      <c r="D459" s="169">
        <v>-6.6944703098003933E-2</v>
      </c>
      <c r="E459" s="169">
        <v>-6.0270158866137069E-2</v>
      </c>
      <c r="F459" s="169">
        <v>0</v>
      </c>
      <c r="G459" s="169">
        <v>-1.0809477009181561E-3</v>
      </c>
    </row>
    <row r="460" spans="1:7">
      <c r="A460" s="168" t="s">
        <v>675</v>
      </c>
      <c r="B460" s="169">
        <v>1.6322857453530789E-2</v>
      </c>
      <c r="C460" s="169">
        <v>1.2811178963797911E-2</v>
      </c>
      <c r="D460" s="169">
        <v>3.2037101412170088E-3</v>
      </c>
      <c r="E460" s="169">
        <v>3.3091577635879998E-2</v>
      </c>
      <c r="F460" s="169">
        <v>0</v>
      </c>
      <c r="G460" s="169">
        <v>1.731371349143807E-3</v>
      </c>
    </row>
    <row r="461" spans="1:7">
      <c r="A461" s="168" t="s">
        <v>676</v>
      </c>
      <c r="B461" s="169">
        <v>-6.2307091970438162E-2</v>
      </c>
      <c r="C461" s="169">
        <v>3.457945501517568E-3</v>
      </c>
      <c r="D461" s="169">
        <v>-3.8992150127636571E-2</v>
      </c>
      <c r="E461" s="169">
        <v>-5.9945094864151227E-2</v>
      </c>
      <c r="F461" s="169">
        <v>0</v>
      </c>
      <c r="G461" s="169">
        <v>1.944477754879381E-3</v>
      </c>
    </row>
    <row r="462" spans="1:7">
      <c r="A462" s="168" t="s">
        <v>677</v>
      </c>
      <c r="B462" s="169">
        <v>-4.4000591846092951E-2</v>
      </c>
      <c r="C462" s="169">
        <v>-2.6564132282802522E-4</v>
      </c>
      <c r="D462" s="169">
        <v>-6.3791002121577844E-2</v>
      </c>
      <c r="E462" s="169">
        <v>-9.0022784730369176E-2</v>
      </c>
      <c r="F462" s="169">
        <v>0</v>
      </c>
      <c r="G462" s="169">
        <v>3.9892479415852833E-3</v>
      </c>
    </row>
    <row r="463" spans="1:7">
      <c r="A463" s="168" t="s">
        <v>678</v>
      </c>
      <c r="B463" s="169">
        <v>9.8724018697625926E-2</v>
      </c>
      <c r="C463" s="169">
        <v>9.6822202550688186E-3</v>
      </c>
      <c r="D463" s="169">
        <v>4.9088740324081843E-2</v>
      </c>
      <c r="E463" s="169">
        <v>7.9309325226343708E-2</v>
      </c>
      <c r="F463" s="169">
        <v>0</v>
      </c>
      <c r="G463" s="169">
        <v>-8.5912616725758451E-4</v>
      </c>
    </row>
    <row r="464" spans="1:7">
      <c r="A464" s="168" t="s">
        <v>679</v>
      </c>
      <c r="B464" s="169">
        <v>3.6233625134576952E-2</v>
      </c>
      <c r="C464" s="169">
        <v>9.3706437235048234E-3</v>
      </c>
      <c r="D464" s="169">
        <v>3.8222463435592553E-2</v>
      </c>
      <c r="E464" s="169">
        <v>9.97179630068179E-3</v>
      </c>
      <c r="F464" s="169">
        <v>0</v>
      </c>
      <c r="G464" s="169">
        <v>-4.191738884466778E-3</v>
      </c>
    </row>
    <row r="465" spans="1:7">
      <c r="A465" s="168" t="s">
        <v>680</v>
      </c>
      <c r="B465" s="169">
        <v>-3.9099262204624008E-2</v>
      </c>
      <c r="C465" s="169">
        <v>1.7075955546570489E-3</v>
      </c>
      <c r="D465" s="169">
        <v>-3.6878302076776233E-2</v>
      </c>
      <c r="E465" s="169">
        <v>-3.5164533577499713E-2</v>
      </c>
      <c r="F465" s="169">
        <v>0</v>
      </c>
      <c r="G465" s="169">
        <v>-1.187270464543255E-3</v>
      </c>
    </row>
    <row r="466" spans="1:7">
      <c r="A466" s="168" t="s">
        <v>681</v>
      </c>
      <c r="B466" s="169">
        <v>5.0269330385671378E-2</v>
      </c>
      <c r="C466" s="169">
        <v>8.8348955730732648E-4</v>
      </c>
      <c r="D466" s="169">
        <v>-1.344821875514535E-2</v>
      </c>
      <c r="E466" s="169">
        <v>2.3181672181174621E-2</v>
      </c>
      <c r="F466" s="169">
        <v>0</v>
      </c>
      <c r="G466" s="169">
        <v>5.4025742239738328E-4</v>
      </c>
    </row>
    <row r="467" spans="1:7">
      <c r="A467" s="168" t="s">
        <v>682</v>
      </c>
      <c r="B467" s="169">
        <v>4.8965970636658973E-2</v>
      </c>
      <c r="C467" s="169">
        <v>-6.8421402799274667E-3</v>
      </c>
      <c r="D467" s="169">
        <v>3.9494456307836767E-2</v>
      </c>
      <c r="E467" s="169">
        <v>5.798089127584416E-2</v>
      </c>
      <c r="F467" s="169">
        <v>0</v>
      </c>
      <c r="G467" s="169">
        <v>6.8042435223067974E-3</v>
      </c>
    </row>
    <row r="468" spans="1:7">
      <c r="A468" s="168" t="s">
        <v>683</v>
      </c>
      <c r="B468" s="169">
        <v>-4.6970430998172663E-2</v>
      </c>
      <c r="C468" s="169">
        <v>4.0605616787676713E-3</v>
      </c>
      <c r="D468" s="169">
        <v>2.6240757048189511E-2</v>
      </c>
      <c r="E468" s="169">
        <v>-1.8083318994018601E-2</v>
      </c>
      <c r="F468" s="169">
        <v>0</v>
      </c>
      <c r="G468" s="169">
        <v>1.823623328890855E-3</v>
      </c>
    </row>
    <row r="469" spans="1:7">
      <c r="A469" s="168" t="s">
        <v>684</v>
      </c>
      <c r="B469" s="169">
        <v>1.886601596901771E-2</v>
      </c>
      <c r="C469" s="169">
        <v>-8.5587232078065956E-4</v>
      </c>
      <c r="D469" s="169">
        <v>6.0854301013941736E-3</v>
      </c>
      <c r="E469" s="169">
        <v>-1.117836245918302E-2</v>
      </c>
      <c r="F469" s="169">
        <v>0</v>
      </c>
      <c r="G469" s="169">
        <v>8.5664237688765077E-4</v>
      </c>
    </row>
    <row r="470" spans="1:7">
      <c r="A470" s="168" t="s">
        <v>685</v>
      </c>
      <c r="B470" s="169">
        <v>1.025256049336876E-2</v>
      </c>
      <c r="C470" s="169">
        <v>-2.6321949384167098E-3</v>
      </c>
      <c r="D470" s="169">
        <v>9.115186916097695E-4</v>
      </c>
      <c r="E470" s="169">
        <v>2.7715851113360831E-2</v>
      </c>
      <c r="F470" s="169">
        <v>0</v>
      </c>
      <c r="G470" s="169">
        <v>1.81874576575547E-3</v>
      </c>
    </row>
    <row r="471" spans="1:7">
      <c r="A471" s="168" t="s">
        <v>686</v>
      </c>
      <c r="B471" s="169">
        <v>-1.862748523160784E-2</v>
      </c>
      <c r="C471" s="169">
        <v>7.3867529972351242E-3</v>
      </c>
      <c r="D471" s="169">
        <v>-6.388109187183022E-3</v>
      </c>
      <c r="E471" s="169">
        <v>4.1749201532332858E-3</v>
      </c>
      <c r="F471" s="169">
        <v>0</v>
      </c>
      <c r="G471" s="169">
        <v>4.2717765685673648E-4</v>
      </c>
    </row>
    <row r="472" spans="1:7">
      <c r="A472" s="168" t="s">
        <v>687</v>
      </c>
      <c r="B472" s="169">
        <v>1.3160984977549359E-3</v>
      </c>
      <c r="C472" s="169">
        <v>-3.1357617896576868E-3</v>
      </c>
      <c r="D472" s="169">
        <v>-1.335175645015008E-2</v>
      </c>
      <c r="E472" s="169">
        <v>-8.5507033304987878E-3</v>
      </c>
      <c r="F472" s="169">
        <v>0</v>
      </c>
      <c r="G472" s="169">
        <v>-7.4722133428894999E-4</v>
      </c>
    </row>
    <row r="473" spans="1:7">
      <c r="A473" s="168" t="s">
        <v>688</v>
      </c>
      <c r="B473" s="169">
        <v>-1.477356164454824E-2</v>
      </c>
      <c r="C473" s="169">
        <v>3.248409892156356E-3</v>
      </c>
      <c r="D473" s="169">
        <v>-3.0457000269521028E-2</v>
      </c>
      <c r="E473" s="169">
        <v>-4.380247073051835E-2</v>
      </c>
      <c r="F473" s="169">
        <v>0</v>
      </c>
      <c r="G473" s="169">
        <v>4.2730640238310968E-3</v>
      </c>
    </row>
    <row r="474" spans="1:7">
      <c r="A474" s="168" t="s">
        <v>689</v>
      </c>
      <c r="B474" s="169">
        <v>-3.1135765079417951E-2</v>
      </c>
      <c r="C474" s="169">
        <v>-2.0232134964980331E-3</v>
      </c>
      <c r="D474" s="169">
        <v>-2.9623568200108589E-2</v>
      </c>
      <c r="E474" s="169">
        <v>-4.9922004889580977E-2</v>
      </c>
      <c r="F474" s="169">
        <v>0</v>
      </c>
      <c r="G474" s="169">
        <v>-2.4465838922149712E-3</v>
      </c>
    </row>
    <row r="475" spans="1:7">
      <c r="A475" s="168" t="s">
        <v>690</v>
      </c>
      <c r="B475" s="10"/>
      <c r="C475" s="169">
        <v>-2.3572204364039622E-3</v>
      </c>
      <c r="D475" s="10"/>
      <c r="E475" s="10"/>
      <c r="F475" s="169">
        <v>0</v>
      </c>
      <c r="G475" s="169">
        <v>4.3719734212652739E-3</v>
      </c>
    </row>
    <row r="476" spans="1:7">
      <c r="A476" s="168" t="s">
        <v>691</v>
      </c>
      <c r="B476" s="169">
        <v>-2.9673789686385228E-3</v>
      </c>
      <c r="C476" s="10"/>
      <c r="D476" s="169">
        <v>-3.4080566323950838E-2</v>
      </c>
      <c r="E476" s="169">
        <v>-2.7303673256248832E-2</v>
      </c>
      <c r="F476" s="10"/>
      <c r="G476" s="10"/>
    </row>
    <row r="477" spans="1:7">
      <c r="A477" s="168" t="s">
        <v>692</v>
      </c>
      <c r="B477" s="169">
        <v>-4.682791877046133E-2</v>
      </c>
      <c r="C477" s="169">
        <v>-1.156418729065301E-2</v>
      </c>
      <c r="D477" s="169">
        <v>-1.981499397852848E-2</v>
      </c>
      <c r="E477" s="169">
        <v>-1.506812403240354E-3</v>
      </c>
      <c r="F477" s="169">
        <v>0</v>
      </c>
      <c r="G477" s="169">
        <v>6.7947698594292838E-3</v>
      </c>
    </row>
    <row r="478" spans="1:7">
      <c r="A478" s="168" t="s">
        <v>693</v>
      </c>
      <c r="B478" s="169">
        <v>3.3404821655270263E-2</v>
      </c>
      <c r="C478" s="169">
        <v>1.269579122331432E-2</v>
      </c>
      <c r="D478" s="169">
        <v>4.6011728776120808E-3</v>
      </c>
      <c r="E478" s="169">
        <v>2.371792698976138E-3</v>
      </c>
      <c r="F478" s="169">
        <v>2.1739130434783589E-3</v>
      </c>
      <c r="G478" s="169">
        <v>-7.1707296430010281E-3</v>
      </c>
    </row>
    <row r="479" spans="1:7">
      <c r="A479" s="168" t="s">
        <v>694</v>
      </c>
      <c r="B479" s="169">
        <v>-1.600445047630239E-2</v>
      </c>
      <c r="C479" s="169">
        <v>-6.879559974886984E-3</v>
      </c>
      <c r="D479" s="169">
        <v>1.922786306011393E-3</v>
      </c>
      <c r="E479" s="169">
        <v>-5.7099892693301957E-4</v>
      </c>
      <c r="F479" s="169">
        <v>0</v>
      </c>
      <c r="G479" s="169">
        <v>-1.6994546948083671E-3</v>
      </c>
    </row>
    <row r="480" spans="1:7">
      <c r="A480" s="168" t="s">
        <v>695</v>
      </c>
      <c r="B480" s="169">
        <v>-4.14652007802081E-2</v>
      </c>
      <c r="C480" s="169">
        <v>1.084923037048102E-2</v>
      </c>
      <c r="D480" s="169">
        <v>-9.4296004950489287E-3</v>
      </c>
      <c r="E480" s="169">
        <v>1.209119756746979E-2</v>
      </c>
      <c r="F480" s="169">
        <v>0</v>
      </c>
      <c r="G480" s="169">
        <v>2.1279346971216921E-3</v>
      </c>
    </row>
    <row r="481" spans="1:7">
      <c r="A481" s="168" t="s">
        <v>696</v>
      </c>
      <c r="B481" s="169">
        <v>-1.823863411607185E-2</v>
      </c>
      <c r="C481" s="169">
        <v>4.4795984359973229E-3</v>
      </c>
      <c r="D481" s="169">
        <v>2.5077140924690822E-2</v>
      </c>
      <c r="E481" s="169">
        <v>2.7915001465198101E-2</v>
      </c>
      <c r="F481" s="169">
        <v>0</v>
      </c>
      <c r="G481" s="169">
        <v>-1.8049240251968299E-3</v>
      </c>
    </row>
    <row r="482" spans="1:7">
      <c r="A482" s="168" t="s">
        <v>697</v>
      </c>
      <c r="B482" s="169">
        <v>4.6446615138765912E-2</v>
      </c>
      <c r="C482" s="169">
        <v>7.0259297247043939E-4</v>
      </c>
      <c r="D482" s="169">
        <v>4.0427507176121542E-2</v>
      </c>
      <c r="E482" s="169">
        <v>2.825673935916773E-2</v>
      </c>
      <c r="F482" s="169">
        <v>0</v>
      </c>
      <c r="G482" s="169">
        <v>-1.382655371829911E-3</v>
      </c>
    </row>
    <row r="483" spans="1:7">
      <c r="A483" s="168" t="s">
        <v>698</v>
      </c>
      <c r="B483" s="169">
        <v>4.972821308252251E-2</v>
      </c>
      <c r="C483" s="169">
        <v>8.5673924657287959E-3</v>
      </c>
      <c r="D483" s="169">
        <v>8.7916231411535595E-3</v>
      </c>
      <c r="E483" s="169">
        <v>3.2478336886871739E-2</v>
      </c>
      <c r="F483" s="169">
        <v>0</v>
      </c>
      <c r="G483" s="169">
        <v>-2.4496296627350982E-3</v>
      </c>
    </row>
    <row r="484" spans="1:7">
      <c r="A484" s="168" t="s">
        <v>699</v>
      </c>
      <c r="B484" s="169">
        <v>-1.0692788537526201E-2</v>
      </c>
      <c r="C484" s="169">
        <v>-7.1418846790805013E-4</v>
      </c>
      <c r="D484" s="169">
        <v>-1.301522062630445E-2</v>
      </c>
      <c r="E484" s="169">
        <v>-1.735664847693319E-2</v>
      </c>
      <c r="F484" s="169">
        <v>0</v>
      </c>
      <c r="G484" s="169">
        <v>-2.776020991505201E-3</v>
      </c>
    </row>
    <row r="485" spans="1:7">
      <c r="A485" s="168" t="s">
        <v>700</v>
      </c>
      <c r="B485" s="169">
        <v>4.1377699627802127E-2</v>
      </c>
      <c r="C485" s="169">
        <v>3.125904389326362E-3</v>
      </c>
      <c r="D485" s="169">
        <v>2.7315927141098099E-2</v>
      </c>
      <c r="E485" s="169">
        <v>1.107407983545561E-2</v>
      </c>
      <c r="F485" s="169">
        <v>0</v>
      </c>
      <c r="G485" s="169">
        <v>1.6060120281404799E-3</v>
      </c>
    </row>
    <row r="486" spans="1:7">
      <c r="A486" s="168" t="s">
        <v>701</v>
      </c>
      <c r="B486" s="169">
        <v>-3.520414341422029E-3</v>
      </c>
      <c r="C486" s="169">
        <v>1.0687076684365859E-3</v>
      </c>
      <c r="D486" s="169">
        <v>-1.188750918981574E-2</v>
      </c>
      <c r="E486" s="169">
        <v>-1.9990879351645448E-2</v>
      </c>
      <c r="F486" s="169">
        <v>0</v>
      </c>
      <c r="G486" s="169">
        <v>3.2067106700450759E-4</v>
      </c>
    </row>
    <row r="487" spans="1:7">
      <c r="A487" s="168" t="s">
        <v>702</v>
      </c>
      <c r="B487" s="169">
        <v>-1.5143716383212319E-2</v>
      </c>
      <c r="C487" s="169">
        <v>1.7433852107295871E-3</v>
      </c>
      <c r="D487" s="169">
        <v>-2.0525722490109088E-2</v>
      </c>
      <c r="E487" s="169">
        <v>-2.650675742078779E-3</v>
      </c>
      <c r="F487" s="169">
        <v>0</v>
      </c>
      <c r="G487" s="169">
        <v>2.350942684317348E-3</v>
      </c>
    </row>
    <row r="488" spans="1:7">
      <c r="A488" s="168" t="s">
        <v>703</v>
      </c>
      <c r="B488" s="169">
        <v>1.233286966519875E-2</v>
      </c>
      <c r="C488" s="169">
        <v>-4.0261278685875812E-3</v>
      </c>
      <c r="D488" s="169">
        <v>-4.0071207299616107E-2</v>
      </c>
      <c r="E488" s="169">
        <v>-4.8091565523536883E-2</v>
      </c>
      <c r="F488" s="169">
        <v>0</v>
      </c>
      <c r="G488" s="169">
        <v>-9.5953053685393641E-4</v>
      </c>
    </row>
    <row r="489" spans="1:7">
      <c r="A489" s="168" t="s">
        <v>704</v>
      </c>
      <c r="B489" s="169">
        <v>-3.4246713806783902E-2</v>
      </c>
      <c r="C489" s="169">
        <v>2.4715497784322249E-3</v>
      </c>
      <c r="D489" s="169">
        <v>-7.0772408012366173E-2</v>
      </c>
      <c r="E489" s="169">
        <v>-3.7198105967232942E-2</v>
      </c>
      <c r="F489" s="169">
        <v>0</v>
      </c>
      <c r="G489" s="169">
        <v>1.131146696136698E-2</v>
      </c>
    </row>
    <row r="490" spans="1:7">
      <c r="A490" s="168" t="s">
        <v>705</v>
      </c>
      <c r="B490" s="169">
        <v>-8.5159689202420896E-3</v>
      </c>
      <c r="C490" s="169">
        <v>-1.0171027155291279E-3</v>
      </c>
      <c r="D490" s="169">
        <v>-7.4295012786804726E-3</v>
      </c>
      <c r="E490" s="169">
        <v>7.7922173507993797E-4</v>
      </c>
      <c r="F490" s="169">
        <v>0</v>
      </c>
      <c r="G490" s="169">
        <v>2.110823379710691E-4</v>
      </c>
    </row>
    <row r="491" spans="1:7">
      <c r="A491" s="168" t="s">
        <v>706</v>
      </c>
      <c r="B491" s="169">
        <v>-3.3762683717419077E-2</v>
      </c>
      <c r="C491" s="169">
        <v>-2.1261277624751158E-3</v>
      </c>
      <c r="D491" s="169">
        <v>-5.91270066230003E-2</v>
      </c>
      <c r="E491" s="169">
        <v>-1.8838785604527009E-2</v>
      </c>
      <c r="F491" s="169">
        <v>0</v>
      </c>
      <c r="G491" s="169">
        <v>-4.2199509590667977E-4</v>
      </c>
    </row>
    <row r="492" spans="1:7">
      <c r="A492" s="168" t="s">
        <v>707</v>
      </c>
      <c r="B492" s="169">
        <v>4.540782123502618E-2</v>
      </c>
      <c r="C492" s="169">
        <v>-4.023402292699374E-3</v>
      </c>
      <c r="D492" s="169">
        <v>3.4225379807290679E-2</v>
      </c>
      <c r="E492" s="169">
        <v>4.5520325096848344E-3</v>
      </c>
      <c r="F492" s="169">
        <v>0</v>
      </c>
      <c r="G492" s="169">
        <v>3.588351851088412E-3</v>
      </c>
    </row>
    <row r="493" spans="1:7">
      <c r="A493" s="168" t="s">
        <v>708</v>
      </c>
      <c r="B493" s="10"/>
      <c r="C493" s="169">
        <v>1.7121542893689941E-3</v>
      </c>
      <c r="D493" s="10"/>
      <c r="E493" s="10"/>
      <c r="F493" s="169">
        <v>0</v>
      </c>
      <c r="G493" s="169">
        <v>-3.1547776266893651E-4</v>
      </c>
    </row>
    <row r="494" spans="1:7">
      <c r="A494" s="168" t="s">
        <v>709</v>
      </c>
      <c r="B494" s="169">
        <v>0.1393085866362278</v>
      </c>
      <c r="C494" s="169">
        <v>-6.3455105155799663E-3</v>
      </c>
      <c r="D494" s="169">
        <v>6.8840557036708105E-2</v>
      </c>
      <c r="E494" s="169">
        <v>4.653453649058048E-2</v>
      </c>
      <c r="F494" s="169">
        <v>0</v>
      </c>
      <c r="G494" s="169">
        <v>-1.998683114783462E-3</v>
      </c>
    </row>
    <row r="495" spans="1:7">
      <c r="A495" s="168" t="s">
        <v>710</v>
      </c>
      <c r="B495" s="169">
        <v>5.0193052638379809E-2</v>
      </c>
      <c r="C495" s="169">
        <v>1.861934506535823E-3</v>
      </c>
      <c r="D495" s="169">
        <v>5.9905328538698566E-3</v>
      </c>
      <c r="E495" s="169">
        <v>2.8303939904335E-3</v>
      </c>
      <c r="F495" s="169">
        <v>0</v>
      </c>
      <c r="G495" s="169">
        <v>-3.6893232147422461E-3</v>
      </c>
    </row>
    <row r="496" spans="1:7">
      <c r="A496" s="168" t="s">
        <v>711</v>
      </c>
      <c r="B496" s="169">
        <v>-6.3663915715906128E-2</v>
      </c>
      <c r="C496" s="169">
        <v>-1.372466897341618E-2</v>
      </c>
      <c r="D496" s="169">
        <v>-4.3452131010623403E-2</v>
      </c>
      <c r="E496" s="169">
        <v>-4.7585280605857649E-2</v>
      </c>
      <c r="F496" s="169">
        <v>0</v>
      </c>
      <c r="G496" s="169">
        <v>-2.5391226438129522E-3</v>
      </c>
    </row>
    <row r="497" spans="1:7">
      <c r="A497" s="168" t="s">
        <v>712</v>
      </c>
      <c r="B497" s="169">
        <v>-3.6121373118630511E-3</v>
      </c>
      <c r="C497" s="169">
        <v>2.204577019977894E-3</v>
      </c>
      <c r="D497" s="169">
        <v>-1.5745082318056939E-2</v>
      </c>
      <c r="E497" s="169">
        <v>-3.9665674976776748E-2</v>
      </c>
      <c r="F497" s="169">
        <v>0</v>
      </c>
      <c r="G497" s="169">
        <v>4.2426976141067829E-3</v>
      </c>
    </row>
    <row r="498" spans="1:7">
      <c r="A498" s="168" t="s">
        <v>713</v>
      </c>
      <c r="B498" s="169">
        <v>-6.568263792730733E-2</v>
      </c>
      <c r="C498" s="169">
        <v>-8.604355128821406E-3</v>
      </c>
      <c r="D498" s="169">
        <v>-8.9686053964391332E-2</v>
      </c>
      <c r="E498" s="169">
        <v>-0.11606555701627549</v>
      </c>
      <c r="F498" s="169">
        <v>0</v>
      </c>
      <c r="G498" s="169">
        <v>6.4427609673149977E-3</v>
      </c>
    </row>
    <row r="499" spans="1:7">
      <c r="A499" s="168" t="s">
        <v>714</v>
      </c>
      <c r="B499" s="169">
        <v>5.2395079854854476E-3</v>
      </c>
      <c r="C499" s="169">
        <v>6.1786898594677897E-3</v>
      </c>
      <c r="D499" s="169">
        <v>-4.162146365174757E-3</v>
      </c>
      <c r="E499" s="169">
        <v>-2.9453691589849118E-3</v>
      </c>
      <c r="F499" s="169">
        <v>1.8438177874187109E-3</v>
      </c>
      <c r="G499" s="169">
        <v>1.04941203862241E-3</v>
      </c>
    </row>
    <row r="500" spans="1:7">
      <c r="A500" s="168" t="s">
        <v>715</v>
      </c>
      <c r="B500" s="169">
        <v>5.3619844517015743E-2</v>
      </c>
      <c r="C500" s="169">
        <v>7.5840333000010141E-4</v>
      </c>
      <c r="D500" s="169">
        <v>-4.2903576504507823E-2</v>
      </c>
      <c r="E500" s="169">
        <v>-2.6283974118732401E-2</v>
      </c>
      <c r="F500" s="169">
        <v>0</v>
      </c>
      <c r="G500" s="169">
        <v>-7.9673146146695961E-3</v>
      </c>
    </row>
    <row r="501" spans="1:7">
      <c r="A501" s="168" t="s">
        <v>716</v>
      </c>
      <c r="B501" s="169">
        <v>-1.157411487801263E-2</v>
      </c>
      <c r="C501" s="169">
        <v>3.0679574121528219E-3</v>
      </c>
      <c r="D501" s="169">
        <v>-2.0658088466598449E-2</v>
      </c>
      <c r="E501" s="169">
        <v>-2.2478348065871678E-2</v>
      </c>
      <c r="F501" s="169">
        <v>0</v>
      </c>
      <c r="G501" s="169">
        <v>2.536251718589178E-3</v>
      </c>
    </row>
    <row r="502" spans="1:7">
      <c r="A502" s="168" t="s">
        <v>717</v>
      </c>
      <c r="B502" s="169">
        <v>9.7217036455263806E-3</v>
      </c>
      <c r="C502" s="169">
        <v>-4.9473506268106204E-3</v>
      </c>
      <c r="D502" s="169">
        <v>8.4002422822735845E-2</v>
      </c>
      <c r="E502" s="169">
        <v>5.9484260911905278E-2</v>
      </c>
      <c r="F502" s="169">
        <v>0</v>
      </c>
      <c r="G502" s="169">
        <v>-2.951474655686126E-3</v>
      </c>
    </row>
    <row r="503" spans="1:7">
      <c r="A503" s="168" t="s">
        <v>718</v>
      </c>
      <c r="B503" s="169">
        <v>1.485115955826655E-2</v>
      </c>
      <c r="C503" s="10"/>
      <c r="D503" s="169">
        <v>2.2552783109405009E-2</v>
      </c>
      <c r="E503" s="169">
        <v>2.6022292238975231E-2</v>
      </c>
      <c r="F503" s="10"/>
      <c r="G503" s="10"/>
    </row>
    <row r="504" spans="1:7">
      <c r="A504" s="168" t="s">
        <v>719</v>
      </c>
      <c r="B504" s="169">
        <v>2.5425692963885641E-2</v>
      </c>
      <c r="C504" s="169">
        <v>8.6208036839299229E-3</v>
      </c>
      <c r="D504" s="169">
        <v>2.220825184138242E-4</v>
      </c>
      <c r="E504" s="169">
        <v>3.9582183076910082E-2</v>
      </c>
      <c r="F504" s="169">
        <v>0</v>
      </c>
      <c r="G504" s="169">
        <v>-1.2685814761939081E-3</v>
      </c>
    </row>
    <row r="505" spans="1:7">
      <c r="A505" s="168" t="s">
        <v>720</v>
      </c>
      <c r="B505" s="169">
        <v>3.7924366662136499E-2</v>
      </c>
      <c r="C505" s="169">
        <v>8.4812815952675091E-3</v>
      </c>
      <c r="D505" s="169">
        <v>4.2102976454982946E-3</v>
      </c>
      <c r="E505" s="169">
        <v>3.6143383332533752E-2</v>
      </c>
      <c r="F505" s="169">
        <v>0</v>
      </c>
      <c r="G505" s="169">
        <v>-4.5517127090027856E-3</v>
      </c>
    </row>
    <row r="506" spans="1:7">
      <c r="A506" s="168" t="s">
        <v>721</v>
      </c>
      <c r="B506" s="10"/>
      <c r="C506" s="169">
        <v>8.8229858876633926E-3</v>
      </c>
      <c r="D506" s="10"/>
      <c r="E506" s="10"/>
      <c r="F506" s="169">
        <v>0</v>
      </c>
      <c r="G506" s="169">
        <v>4.2536064587328498E-4</v>
      </c>
    </row>
    <row r="507" spans="1:7">
      <c r="A507" s="168" t="s">
        <v>722</v>
      </c>
      <c r="B507" s="169">
        <v>6.2156237832698517E-2</v>
      </c>
      <c r="C507" s="169">
        <v>3.473267180873929E-3</v>
      </c>
      <c r="D507" s="169">
        <v>3.4412048730124711E-2</v>
      </c>
      <c r="E507" s="169">
        <v>6.504463644242775E-2</v>
      </c>
      <c r="F507" s="169">
        <v>0</v>
      </c>
      <c r="G507" s="169">
        <v>3.1886456965368742E-4</v>
      </c>
    </row>
    <row r="508" spans="1:7">
      <c r="A508" s="168" t="s">
        <v>723</v>
      </c>
      <c r="B508" s="169">
        <v>-3.4891816709982093E-2</v>
      </c>
      <c r="C508" s="169">
        <v>-7.0942028662561718E-3</v>
      </c>
      <c r="D508" s="169">
        <v>-2.7103083049297209E-2</v>
      </c>
      <c r="E508" s="169">
        <v>-3.8686845683185367E-2</v>
      </c>
      <c r="F508" s="169">
        <v>0</v>
      </c>
      <c r="G508" s="169">
        <v>6.4817830878269866E-3</v>
      </c>
    </row>
    <row r="509" spans="1:7">
      <c r="A509" s="168" t="s">
        <v>724</v>
      </c>
      <c r="B509" s="169">
        <v>1.359408205061641E-4</v>
      </c>
      <c r="C509" s="169">
        <v>8.7490426746634764E-3</v>
      </c>
      <c r="D509" s="169">
        <v>-7.8143293064641961E-3</v>
      </c>
      <c r="E509" s="169">
        <v>-8.743229645640449E-3</v>
      </c>
      <c r="F509" s="169">
        <v>0</v>
      </c>
      <c r="G509" s="169">
        <v>9.5013024420187442E-4</v>
      </c>
    </row>
    <row r="510" spans="1:7">
      <c r="A510" s="168" t="s">
        <v>725</v>
      </c>
      <c r="B510" s="169">
        <v>-2.875061789518785E-2</v>
      </c>
      <c r="C510" s="169">
        <v>1.079237494717278E-3</v>
      </c>
      <c r="D510" s="169">
        <v>-1.2737704015708061E-2</v>
      </c>
      <c r="E510" s="169">
        <v>-2.27699938280993E-2</v>
      </c>
      <c r="F510" s="169">
        <v>0</v>
      </c>
      <c r="G510" s="169">
        <v>-6.3281890242294914E-4</v>
      </c>
    </row>
    <row r="511" spans="1:7">
      <c r="A511" s="168" t="s">
        <v>726</v>
      </c>
      <c r="B511" s="169">
        <v>-5.8939824401454073E-2</v>
      </c>
      <c r="C511" s="169">
        <v>-1.0281357268144831E-3</v>
      </c>
      <c r="D511" s="169">
        <v>-1.1316958590870009E-2</v>
      </c>
      <c r="E511" s="169">
        <v>-5.4080435343033528E-3</v>
      </c>
      <c r="F511" s="169">
        <v>0</v>
      </c>
      <c r="G511" s="169">
        <v>-2.532958984375E-3</v>
      </c>
    </row>
    <row r="512" spans="1:7">
      <c r="A512" s="168" t="s">
        <v>727</v>
      </c>
      <c r="B512" s="169">
        <v>-2.281626806295844E-3</v>
      </c>
      <c r="C512" s="169">
        <v>3.9736986307106203E-3</v>
      </c>
      <c r="D512" s="169">
        <v>6.5828809728691873E-3</v>
      </c>
      <c r="E512" s="169">
        <v>1.208690580585969E-2</v>
      </c>
      <c r="F512" s="169">
        <v>0</v>
      </c>
      <c r="G512" s="169">
        <v>4.8672000219573963E-3</v>
      </c>
    </row>
    <row r="513" spans="1:7">
      <c r="A513" s="168" t="s">
        <v>728</v>
      </c>
      <c r="B513" s="169">
        <v>-1.7575419733775521E-2</v>
      </c>
      <c r="C513" s="169">
        <v>2.1605126279586879E-3</v>
      </c>
      <c r="D513" s="169">
        <v>1.2961146464136149E-2</v>
      </c>
      <c r="E513" s="169">
        <v>2.473843043542256E-3</v>
      </c>
      <c r="F513" s="169">
        <v>0</v>
      </c>
      <c r="G513" s="169">
        <v>1.1582669152117031E-3</v>
      </c>
    </row>
    <row r="514" spans="1:7">
      <c r="A514" s="168" t="s">
        <v>729</v>
      </c>
      <c r="B514" s="169">
        <v>-4.024012150227152E-2</v>
      </c>
      <c r="C514" s="169">
        <v>-3.9529931204791424E-3</v>
      </c>
      <c r="D514" s="169">
        <v>-1.579809546525468E-2</v>
      </c>
      <c r="E514" s="169">
        <v>-5.8488388717069739E-2</v>
      </c>
      <c r="F514" s="169">
        <v>0</v>
      </c>
      <c r="G514" s="169">
        <v>9.4653277405831737E-4</v>
      </c>
    </row>
    <row r="515" spans="1:7">
      <c r="A515" s="168" t="s">
        <v>730</v>
      </c>
      <c r="B515" s="169">
        <v>6.481701823279451E-2</v>
      </c>
      <c r="C515" s="169">
        <v>-9.4844771014945817E-4</v>
      </c>
      <c r="D515" s="169">
        <v>3.425762887360273E-2</v>
      </c>
      <c r="E515" s="169">
        <v>2.2080992940727961E-2</v>
      </c>
      <c r="F515" s="169">
        <v>0</v>
      </c>
      <c r="G515" s="169">
        <v>-7.4603246625293274E-3</v>
      </c>
    </row>
    <row r="516" spans="1:7">
      <c r="A516" s="168" t="s">
        <v>731</v>
      </c>
      <c r="B516" s="169">
        <v>4.6537251455245787E-2</v>
      </c>
      <c r="C516" s="169">
        <v>1.838049489138349E-3</v>
      </c>
      <c r="D516" s="169">
        <v>4.5503997917768491E-3</v>
      </c>
      <c r="E516" s="169">
        <v>1.950932259575389E-2</v>
      </c>
      <c r="F516" s="169">
        <v>0</v>
      </c>
      <c r="G516" s="169">
        <v>2.2231535730257161E-3</v>
      </c>
    </row>
    <row r="517" spans="1:7">
      <c r="A517" s="168" t="s">
        <v>732</v>
      </c>
      <c r="B517" s="169">
        <v>2.391858640497202E-2</v>
      </c>
      <c r="C517" s="169">
        <v>4.7809111459209408E-3</v>
      </c>
      <c r="D517" s="169">
        <v>2.302632830267282E-2</v>
      </c>
      <c r="E517" s="169">
        <v>5.5013189932253008E-2</v>
      </c>
      <c r="F517" s="169">
        <v>0</v>
      </c>
      <c r="G517" s="169">
        <v>-6.3375472434978875E-4</v>
      </c>
    </row>
    <row r="518" spans="1:7">
      <c r="A518" s="168" t="s">
        <v>733</v>
      </c>
      <c r="B518" s="169">
        <v>1.271130544733134E-2</v>
      </c>
      <c r="C518" s="169">
        <v>9.1016050575996044E-3</v>
      </c>
      <c r="D518" s="169">
        <v>4.2073661245440208E-2</v>
      </c>
      <c r="E518" s="169">
        <v>6.689442409851809E-3</v>
      </c>
      <c r="F518" s="169">
        <v>0</v>
      </c>
      <c r="G518" s="169">
        <v>-2.642426787730634E-3</v>
      </c>
    </row>
    <row r="519" spans="1:7">
      <c r="A519" s="168" t="s">
        <v>734</v>
      </c>
      <c r="B519" s="169">
        <v>-5.4338940068623283E-2</v>
      </c>
      <c r="C519" s="169">
        <v>-3.0322960242857851E-3</v>
      </c>
      <c r="D519" s="169">
        <v>-6.697270483533746E-3</v>
      </c>
      <c r="E519" s="169">
        <v>-4.5963782319761171E-3</v>
      </c>
      <c r="F519" s="169">
        <v>0</v>
      </c>
      <c r="G519" s="169">
        <v>4.1331007537706022E-3</v>
      </c>
    </row>
    <row r="520" spans="1:7">
      <c r="A520" s="168" t="s">
        <v>735</v>
      </c>
      <c r="B520" s="169">
        <v>-3.0627576468856832E-3</v>
      </c>
      <c r="C520" s="169">
        <v>-6.56220869212365E-3</v>
      </c>
      <c r="D520" s="169">
        <v>6.142325427567652E-3</v>
      </c>
      <c r="E520" s="169">
        <v>-1.239712769550849E-2</v>
      </c>
      <c r="F520" s="169">
        <v>0</v>
      </c>
      <c r="G520" s="169">
        <v>-7.387830588307942E-4</v>
      </c>
    </row>
    <row r="521" spans="1:7">
      <c r="A521" s="168" t="s">
        <v>736</v>
      </c>
      <c r="B521" s="169">
        <v>-2.1425351776724551E-2</v>
      </c>
      <c r="C521" s="169">
        <v>-5.7541702945819173E-3</v>
      </c>
      <c r="D521" s="169">
        <v>4.8291314961144138E-3</v>
      </c>
      <c r="E521" s="169">
        <v>5.7572372210183964E-3</v>
      </c>
      <c r="F521" s="169">
        <v>1.8404243802099261E-3</v>
      </c>
      <c r="G521" s="169">
        <v>-3.3798024270467191E-3</v>
      </c>
    </row>
    <row r="522" spans="1:7">
      <c r="A522" s="168" t="s">
        <v>737</v>
      </c>
      <c r="B522" s="169">
        <v>-7.1878275295765848E-3</v>
      </c>
      <c r="C522" s="169">
        <v>4.8847287979825182E-3</v>
      </c>
      <c r="D522" s="169">
        <v>-2.7071100937947618E-4</v>
      </c>
      <c r="E522" s="169">
        <v>-2.1481689564034618E-3</v>
      </c>
      <c r="F522" s="169">
        <v>0</v>
      </c>
      <c r="G522" s="169">
        <v>1.3776732998844741E-3</v>
      </c>
    </row>
    <row r="523" spans="1:7">
      <c r="A523" s="168" t="s">
        <v>738</v>
      </c>
      <c r="B523" s="169">
        <v>1.1144231404409229E-2</v>
      </c>
      <c r="C523" s="169">
        <v>-1.0403515262938921E-3</v>
      </c>
      <c r="D523" s="169">
        <v>-8.0279241382039679E-3</v>
      </c>
      <c r="E523" s="169">
        <v>4.533847047707984E-2</v>
      </c>
      <c r="F523" s="169">
        <v>0</v>
      </c>
      <c r="G523" s="169">
        <v>1.3758586702470319E-3</v>
      </c>
    </row>
    <row r="524" spans="1:7">
      <c r="A524" s="168" t="s">
        <v>739</v>
      </c>
      <c r="B524" s="169">
        <v>1.309395424141724E-2</v>
      </c>
      <c r="C524" s="169">
        <v>4.9264448033816688E-3</v>
      </c>
      <c r="D524" s="169">
        <v>-9.2320116050903511E-3</v>
      </c>
      <c r="E524" s="169">
        <v>1.4532400858039861E-2</v>
      </c>
      <c r="F524" s="169">
        <v>0</v>
      </c>
      <c r="G524" s="169">
        <v>5.8126760346468584E-3</v>
      </c>
    </row>
    <row r="525" spans="1:7">
      <c r="A525" s="168" t="s">
        <v>740</v>
      </c>
      <c r="B525" s="169">
        <v>3.2010593858358583E-2</v>
      </c>
      <c r="C525" s="169">
        <v>4.6441830098771231E-3</v>
      </c>
      <c r="D525" s="169">
        <v>1.630560648695489E-2</v>
      </c>
      <c r="E525" s="169">
        <v>-1.6573123494714179E-3</v>
      </c>
      <c r="F525" s="169">
        <v>0</v>
      </c>
      <c r="G525" s="169">
        <v>-3.1521256566191541E-4</v>
      </c>
    </row>
    <row r="526" spans="1:7">
      <c r="A526" s="168" t="s">
        <v>741</v>
      </c>
      <c r="B526" s="169">
        <v>-2.4392195242513789E-2</v>
      </c>
      <c r="C526" s="169">
        <v>3.5382274515358692E-3</v>
      </c>
      <c r="D526" s="169">
        <v>-1.137968723114624E-2</v>
      </c>
      <c r="E526" s="169">
        <v>-5.7849491743744992E-2</v>
      </c>
      <c r="F526" s="169">
        <v>0</v>
      </c>
      <c r="G526" s="169">
        <v>2.3123945986387451E-3</v>
      </c>
    </row>
    <row r="527" spans="1:7">
      <c r="A527" s="168" t="s">
        <v>742</v>
      </c>
      <c r="B527" s="169">
        <v>-5.8123059970959463E-2</v>
      </c>
      <c r="C527" s="169">
        <v>2.82418225649872E-3</v>
      </c>
      <c r="D527" s="169">
        <v>-3.7438975793765088E-2</v>
      </c>
      <c r="E527" s="169">
        <v>-6.0028723112300231E-2</v>
      </c>
      <c r="F527" s="169">
        <v>0</v>
      </c>
      <c r="G527" s="169">
        <v>-1.468114395473674E-3</v>
      </c>
    </row>
    <row r="528" spans="1:7">
      <c r="A528" s="168" t="s">
        <v>743</v>
      </c>
      <c r="B528" s="169">
        <v>-7.4562970593437972E-2</v>
      </c>
      <c r="C528" s="169">
        <v>-2.6237996564970612E-4</v>
      </c>
      <c r="D528" s="169">
        <v>-4.9248066317093997E-2</v>
      </c>
      <c r="E528" s="169">
        <v>-7.0529814383712197E-2</v>
      </c>
      <c r="F528" s="169">
        <v>0</v>
      </c>
      <c r="G528" s="169">
        <v>-1.2602682739299991E-3</v>
      </c>
    </row>
    <row r="529" spans="1:7">
      <c r="A529" s="168" t="s">
        <v>744</v>
      </c>
      <c r="B529" s="169">
        <v>5.8459574752600663E-3</v>
      </c>
      <c r="C529" s="169">
        <v>-1.441674464523701E-3</v>
      </c>
      <c r="D529" s="169">
        <v>-1.3088040636537899E-2</v>
      </c>
      <c r="E529" s="169">
        <v>-2.532435751840623E-2</v>
      </c>
      <c r="F529" s="169">
        <v>0</v>
      </c>
      <c r="G529" s="169">
        <v>4.206114955803697E-3</v>
      </c>
    </row>
    <row r="530" spans="1:7">
      <c r="A530" s="168" t="s">
        <v>745</v>
      </c>
      <c r="B530" s="169">
        <v>1.3897661843760961E-2</v>
      </c>
      <c r="C530" s="169">
        <v>-7.1138879135516087E-3</v>
      </c>
      <c r="D530" s="169">
        <v>-4.0286841891275522E-2</v>
      </c>
      <c r="E530" s="169">
        <v>-5.334944200808911E-2</v>
      </c>
      <c r="F530" s="169">
        <v>0</v>
      </c>
      <c r="G530" s="169">
        <v>9.0052419932100669E-3</v>
      </c>
    </row>
    <row r="531" spans="1:7">
      <c r="A531" s="168" t="s">
        <v>746</v>
      </c>
      <c r="B531" s="169">
        <v>-3.9600107962263098E-2</v>
      </c>
      <c r="C531" s="169">
        <v>-4.0059921853423663E-3</v>
      </c>
      <c r="D531" s="169">
        <v>-5.8260558545369157E-2</v>
      </c>
      <c r="E531" s="169">
        <v>-0.10187621656369759</v>
      </c>
      <c r="F531" s="169">
        <v>0</v>
      </c>
      <c r="G531" s="169">
        <v>3.1131983298937632E-4</v>
      </c>
    </row>
    <row r="532" spans="1:7">
      <c r="A532" s="168" t="s">
        <v>747</v>
      </c>
      <c r="B532" s="169">
        <v>5.3628224632774391E-2</v>
      </c>
      <c r="C532" s="169">
        <v>6.3892547772768093E-3</v>
      </c>
      <c r="D532" s="169">
        <v>2.9810337612579781E-2</v>
      </c>
      <c r="E532" s="169">
        <v>9.2801577909958022E-2</v>
      </c>
      <c r="F532" s="169">
        <v>0</v>
      </c>
      <c r="G532" s="169">
        <v>3.527378041685791E-3</v>
      </c>
    </row>
    <row r="533" spans="1:7">
      <c r="A533" s="168" t="s">
        <v>748</v>
      </c>
      <c r="B533" s="169">
        <v>2.186728292388063E-2</v>
      </c>
      <c r="C533" s="169">
        <v>-7.6021648357581517E-3</v>
      </c>
      <c r="D533" s="169">
        <v>4.749916880149252E-3</v>
      </c>
      <c r="E533" s="169">
        <v>-3.2129475987373812E-2</v>
      </c>
      <c r="F533" s="169">
        <v>0</v>
      </c>
      <c r="G533" s="169">
        <v>-3.1020787397972871E-4</v>
      </c>
    </row>
    <row r="534" spans="1:7">
      <c r="A534" s="168" t="s">
        <v>749</v>
      </c>
      <c r="B534" s="169">
        <v>-9.5221305227333186E-4</v>
      </c>
      <c r="C534" s="169">
        <v>7.919408484583057E-3</v>
      </c>
      <c r="D534" s="169">
        <v>6.2407716332846253E-3</v>
      </c>
      <c r="E534" s="169">
        <v>4.7827178984096719E-3</v>
      </c>
      <c r="F534" s="169">
        <v>0</v>
      </c>
      <c r="G534" s="169">
        <v>-5.1701575947349365E-4</v>
      </c>
    </row>
    <row r="535" spans="1:7">
      <c r="A535" s="168" t="s">
        <v>750</v>
      </c>
      <c r="B535" s="169">
        <v>-2.1372217247596189E-2</v>
      </c>
      <c r="C535" s="169">
        <v>3.323115722223768E-3</v>
      </c>
      <c r="D535" s="169">
        <v>-2.535425384892465E-2</v>
      </c>
      <c r="E535" s="169">
        <v>-1.9446181937626369E-2</v>
      </c>
      <c r="F535" s="169">
        <v>0</v>
      </c>
      <c r="G535" s="169">
        <v>-5.6906678021163559E-3</v>
      </c>
    </row>
    <row r="536" spans="1:7">
      <c r="A536" s="168" t="s">
        <v>751</v>
      </c>
      <c r="B536" s="10"/>
      <c r="C536" s="169">
        <v>2.428017774683378E-3</v>
      </c>
      <c r="D536" s="10"/>
      <c r="E536" s="10"/>
      <c r="F536" s="169">
        <v>0</v>
      </c>
      <c r="G536" s="169">
        <v>-2.081133729633144E-3</v>
      </c>
    </row>
    <row r="537" spans="1:7">
      <c r="A537" s="168" t="s">
        <v>752</v>
      </c>
      <c r="B537" s="169">
        <v>3.118216760466419E-2</v>
      </c>
      <c r="C537" s="169">
        <v>2.068536430364309E-3</v>
      </c>
      <c r="D537" s="169">
        <v>-1.1016969293074391E-2</v>
      </c>
      <c r="E537" s="169">
        <v>-2.002156268446198E-2</v>
      </c>
      <c r="F537" s="169">
        <v>0</v>
      </c>
      <c r="G537" s="169">
        <v>-6.6736118818072621E-3</v>
      </c>
    </row>
    <row r="538" spans="1:7">
      <c r="A538" s="168" t="s">
        <v>753</v>
      </c>
      <c r="B538" s="169">
        <v>3.600850969409652E-3</v>
      </c>
      <c r="C538" s="169">
        <v>-3.9815177078195152E-4</v>
      </c>
      <c r="D538" s="169">
        <v>2.2006033468735971E-2</v>
      </c>
      <c r="E538" s="169">
        <v>4.5337597686941233E-2</v>
      </c>
      <c r="F538" s="169">
        <v>0</v>
      </c>
      <c r="G538" s="169">
        <v>-1.154740792407849E-3</v>
      </c>
    </row>
    <row r="539" spans="1:7">
      <c r="A539" s="168" t="s">
        <v>754</v>
      </c>
      <c r="B539" s="169">
        <v>-3.1076804558117792E-3</v>
      </c>
      <c r="C539" s="169">
        <v>-1.691262125155135E-3</v>
      </c>
      <c r="D539" s="169">
        <v>-1.5028498313570889E-2</v>
      </c>
      <c r="E539" s="169">
        <v>1.2653509249363371E-2</v>
      </c>
      <c r="F539" s="169">
        <v>0</v>
      </c>
      <c r="G539" s="169">
        <v>4.9395818514548218E-3</v>
      </c>
    </row>
    <row r="540" spans="1:7">
      <c r="A540" s="168" t="s">
        <v>755</v>
      </c>
      <c r="B540" s="169">
        <v>-9.0914599033616317E-2</v>
      </c>
      <c r="C540" s="169">
        <v>6.1988397043630794E-3</v>
      </c>
      <c r="D540" s="169">
        <v>-5.6273578559843829E-2</v>
      </c>
      <c r="E540" s="169">
        <v>-5.1902511467974533E-2</v>
      </c>
      <c r="F540" s="169">
        <v>0</v>
      </c>
      <c r="G540" s="169">
        <v>-4.9153023133533544E-3</v>
      </c>
    </row>
    <row r="541" spans="1:7">
      <c r="A541" s="168" t="s">
        <v>756</v>
      </c>
      <c r="B541" s="169">
        <v>-2.413077214549475E-2</v>
      </c>
      <c r="C541" s="169">
        <v>7.6704094276471846E-3</v>
      </c>
      <c r="D541" s="169">
        <v>1.917733310276448E-3</v>
      </c>
      <c r="E541" s="169">
        <v>-2.478591813628472E-2</v>
      </c>
      <c r="F541" s="169">
        <v>0</v>
      </c>
      <c r="G541" s="169">
        <v>-3.888625755632757E-3</v>
      </c>
    </row>
    <row r="542" spans="1:7">
      <c r="A542" s="168" t="s">
        <v>757</v>
      </c>
      <c r="B542" s="169">
        <v>-7.0669257038636912E-2</v>
      </c>
      <c r="C542" s="169">
        <v>2.6927832649970013E-4</v>
      </c>
      <c r="D542" s="169">
        <v>-4.2165950547717317E-2</v>
      </c>
      <c r="E542" s="169">
        <v>-6.3128353057154918E-2</v>
      </c>
      <c r="F542" s="169">
        <v>0</v>
      </c>
      <c r="G542" s="169">
        <v>-6.3301919567926301E-4</v>
      </c>
    </row>
    <row r="543" spans="1:7">
      <c r="A543" s="168" t="s">
        <v>758</v>
      </c>
      <c r="B543" s="169">
        <v>3.4552821279633328E-2</v>
      </c>
      <c r="C543" s="169">
        <v>5.7014341298400328E-3</v>
      </c>
      <c r="D543" s="169">
        <v>-5.0579310104506003E-2</v>
      </c>
      <c r="E543" s="169">
        <v>-4.0022645045777239E-2</v>
      </c>
      <c r="F543" s="169">
        <v>0</v>
      </c>
      <c r="G543" s="169">
        <v>-1.266920872418642E-3</v>
      </c>
    </row>
    <row r="544" spans="1:7">
      <c r="A544" s="168" t="s">
        <v>759</v>
      </c>
      <c r="B544" s="169">
        <v>-7.055766631749949E-2</v>
      </c>
      <c r="C544" s="169">
        <v>-4.4303290541448659E-3</v>
      </c>
      <c r="D544" s="169">
        <v>-0.10623272830570001</v>
      </c>
      <c r="E544" s="169">
        <v>-9.8091226170002987E-2</v>
      </c>
      <c r="F544" s="169">
        <v>2.2692889561271019E-3</v>
      </c>
      <c r="G544" s="169">
        <v>1.268527997015267E-3</v>
      </c>
    </row>
    <row r="545" spans="1:7">
      <c r="A545" s="168" t="s">
        <v>760</v>
      </c>
      <c r="B545" s="169">
        <v>0.10019853786369361</v>
      </c>
      <c r="C545" s="169">
        <v>1.3447750859452159E-4</v>
      </c>
      <c r="D545" s="169">
        <v>0.1417566732191182</v>
      </c>
      <c r="E545" s="169">
        <v>0.1375968759119022</v>
      </c>
      <c r="F545" s="169">
        <v>0</v>
      </c>
      <c r="G545" s="169">
        <v>4.4341022332410329E-3</v>
      </c>
    </row>
    <row r="546" spans="1:7">
      <c r="A546" s="168" t="s">
        <v>761</v>
      </c>
      <c r="B546" s="169">
        <v>-5.4347624238848868E-2</v>
      </c>
      <c r="C546" s="10"/>
      <c r="D546" s="169">
        <v>-1.662456475728824E-2</v>
      </c>
      <c r="E546" s="169">
        <v>-2.898550598711069E-2</v>
      </c>
      <c r="F546" s="10"/>
      <c r="G546" s="10"/>
    </row>
    <row r="547" spans="1:7">
      <c r="A547" s="168" t="s">
        <v>762</v>
      </c>
      <c r="B547" s="169">
        <v>-4.9877228216328777E-2</v>
      </c>
      <c r="C547" s="169">
        <v>-1.654322146948495E-3</v>
      </c>
      <c r="D547" s="169">
        <v>-6.0794287713551109E-2</v>
      </c>
      <c r="E547" s="169">
        <v>-4.2534842253415313E-2</v>
      </c>
      <c r="F547" s="169">
        <v>0</v>
      </c>
      <c r="G547" s="169">
        <v>2.943018510543904E-3</v>
      </c>
    </row>
    <row r="548" spans="1:7">
      <c r="A548" s="168" t="s">
        <v>763</v>
      </c>
      <c r="B548" s="169">
        <v>-2.0104651517528941E-2</v>
      </c>
      <c r="C548" s="169">
        <v>-2.8031266843180358E-3</v>
      </c>
      <c r="D548" s="169">
        <v>5.8084362961300151E-2</v>
      </c>
      <c r="E548" s="169">
        <v>1.6009611971424809E-2</v>
      </c>
      <c r="F548" s="169">
        <v>0</v>
      </c>
      <c r="G548" s="169">
        <v>-3.0392047903196051E-3</v>
      </c>
    </row>
    <row r="549" spans="1:7">
      <c r="A549" s="168" t="s">
        <v>764</v>
      </c>
      <c r="B549" s="169">
        <v>-2.3056732688840231E-2</v>
      </c>
      <c r="C549" s="169">
        <v>-3.6523050860121091E-3</v>
      </c>
      <c r="D549" s="169">
        <v>5.8595674373940421E-2</v>
      </c>
      <c r="E549" s="169">
        <v>7.9022553339979096E-2</v>
      </c>
      <c r="F549" s="169">
        <v>0</v>
      </c>
      <c r="G549" s="169">
        <v>-1.1563188639491791E-3</v>
      </c>
    </row>
    <row r="550" spans="1:7">
      <c r="A550" s="168" t="s">
        <v>765</v>
      </c>
      <c r="B550" s="169">
        <v>5.3676453497762948E-2</v>
      </c>
      <c r="C550" s="169">
        <v>-2.213344827027508E-3</v>
      </c>
      <c r="D550" s="169">
        <v>1.510578879284763E-2</v>
      </c>
      <c r="E550" s="169">
        <v>5.0979104206514414E-3</v>
      </c>
      <c r="F550" s="169">
        <v>0</v>
      </c>
      <c r="G550" s="169">
        <v>3.683499430445103E-3</v>
      </c>
    </row>
    <row r="551" spans="1:7">
      <c r="A551" s="168" t="s">
        <v>766</v>
      </c>
      <c r="B551" s="169">
        <v>7.0684525927688924E-4</v>
      </c>
      <c r="C551" s="169">
        <v>1.897826812740089E-3</v>
      </c>
      <c r="D551" s="169">
        <v>-2.09370851229056E-2</v>
      </c>
      <c r="E551" s="169">
        <v>-5.4874825027467766E-3</v>
      </c>
      <c r="F551" s="169">
        <v>0</v>
      </c>
      <c r="G551" s="169">
        <v>-2.3068178081918629E-3</v>
      </c>
    </row>
    <row r="552" spans="1:7">
      <c r="A552" s="168" t="s">
        <v>767</v>
      </c>
      <c r="B552" s="169">
        <v>-3.4947704759443747E-2</v>
      </c>
      <c r="C552" s="169">
        <v>3.7398415100768911E-3</v>
      </c>
      <c r="D552" s="169">
        <v>-3.0220660296646051E-2</v>
      </c>
      <c r="E552" s="169">
        <v>-2.0544148574876742E-2</v>
      </c>
      <c r="F552" s="169">
        <v>0</v>
      </c>
      <c r="G552" s="169">
        <v>-9.4591661420706519E-4</v>
      </c>
    </row>
    <row r="553" spans="1:7">
      <c r="A553" s="168" t="s">
        <v>768</v>
      </c>
      <c r="B553" s="169">
        <v>-2.298175282957704E-2</v>
      </c>
      <c r="C553" s="169">
        <v>3.5667194221011828E-4</v>
      </c>
      <c r="D553" s="169">
        <v>9.0325613408812622E-3</v>
      </c>
      <c r="E553" s="169">
        <v>3.9688883786328732E-2</v>
      </c>
      <c r="F553" s="169">
        <v>0</v>
      </c>
      <c r="G553" s="169">
        <v>-2.7350569483833849E-3</v>
      </c>
    </row>
    <row r="554" spans="1:7">
      <c r="A554" s="168" t="s">
        <v>769</v>
      </c>
      <c r="B554" s="169">
        <v>1.265214104618706E-2</v>
      </c>
      <c r="C554" s="169">
        <v>5.2822543297499358E-3</v>
      </c>
      <c r="D554" s="169">
        <v>-1.2667258610686519E-2</v>
      </c>
      <c r="E554" s="169">
        <v>-8.3035541906700816E-3</v>
      </c>
      <c r="F554" s="169">
        <v>0</v>
      </c>
      <c r="G554" s="169">
        <v>-2.7426384795421481E-3</v>
      </c>
    </row>
    <row r="555" spans="1:7">
      <c r="A555" s="168" t="s">
        <v>770</v>
      </c>
      <c r="B555" s="169">
        <v>-2.1031116580856771E-2</v>
      </c>
      <c r="C555" s="169">
        <v>2.7548183892078798E-4</v>
      </c>
      <c r="D555" s="169">
        <v>-1.3642197760263991E-2</v>
      </c>
      <c r="E555" s="169">
        <v>-3.8739062724665763E-2</v>
      </c>
      <c r="F555" s="169">
        <v>0</v>
      </c>
      <c r="G555" s="169">
        <v>4.6541404394464534E-3</v>
      </c>
    </row>
    <row r="556" spans="1:7">
      <c r="A556" s="168" t="s">
        <v>771</v>
      </c>
      <c r="B556" s="169">
        <v>1.2482375994377961E-2</v>
      </c>
      <c r="C556" s="169">
        <v>-5.5697222526174262E-3</v>
      </c>
      <c r="D556" s="169">
        <v>4.5362805741353977E-2</v>
      </c>
      <c r="E556" s="169">
        <v>4.070479458299836E-2</v>
      </c>
      <c r="F556" s="169">
        <v>0</v>
      </c>
      <c r="G556" s="169">
        <v>-4.9484228689365972E-3</v>
      </c>
    </row>
    <row r="557" spans="1:7">
      <c r="A557" s="168" t="s">
        <v>772</v>
      </c>
      <c r="B557" s="169">
        <v>-3.1673701504070229E-3</v>
      </c>
      <c r="C557" s="169">
        <v>5.3690146439580033E-3</v>
      </c>
      <c r="D557" s="169">
        <v>2.2208190997539349E-2</v>
      </c>
      <c r="E557" s="169">
        <v>3.2345731047389803E-2</v>
      </c>
      <c r="F557" s="169">
        <v>0</v>
      </c>
      <c r="G557" s="169">
        <v>1.1639044319669001E-3</v>
      </c>
    </row>
    <row r="558" spans="1:7">
      <c r="A558" s="168" t="s">
        <v>773</v>
      </c>
      <c r="B558" s="169">
        <v>-2.0633114899799909E-2</v>
      </c>
      <c r="C558" s="169">
        <v>1.25327272387965E-3</v>
      </c>
      <c r="D558" s="169">
        <v>4.3151944581716117E-2</v>
      </c>
      <c r="E558" s="169">
        <v>6.0686876361677689E-2</v>
      </c>
      <c r="F558" s="169">
        <v>0</v>
      </c>
      <c r="G558" s="169">
        <v>-7.3979806375290558E-4</v>
      </c>
    </row>
    <row r="559" spans="1:7">
      <c r="A559" s="168" t="s">
        <v>774</v>
      </c>
      <c r="B559" s="169">
        <v>2.8623658738360591E-2</v>
      </c>
      <c r="C559" s="169">
        <v>7.8405918984048029E-3</v>
      </c>
      <c r="D559" s="169">
        <v>7.1982515782830436E-2</v>
      </c>
      <c r="E559" s="169">
        <v>6.6957417812230524E-2</v>
      </c>
      <c r="F559" s="169">
        <v>0</v>
      </c>
      <c r="G559" s="169">
        <v>-6.7688986672808094E-3</v>
      </c>
    </row>
    <row r="560" spans="1:7">
      <c r="A560" s="168" t="s">
        <v>775</v>
      </c>
      <c r="B560" s="169">
        <v>3.0345203264549699E-2</v>
      </c>
      <c r="C560" s="169">
        <v>-3.6853301202766092E-4</v>
      </c>
      <c r="D560" s="169">
        <v>2.7337538960872761E-2</v>
      </c>
      <c r="E560" s="169">
        <v>2.6748817805027029E-2</v>
      </c>
      <c r="F560" s="169">
        <v>0</v>
      </c>
      <c r="G560" s="169">
        <v>3.301006777820303E-3</v>
      </c>
    </row>
    <row r="561" spans="1:7">
      <c r="A561" s="168" t="s">
        <v>776</v>
      </c>
      <c r="B561" s="169">
        <v>5.824021389119638E-3</v>
      </c>
      <c r="C561" s="169">
        <v>-3.5156877607932509E-3</v>
      </c>
      <c r="D561" s="169">
        <v>-3.7922566859872942E-2</v>
      </c>
      <c r="E561" s="169">
        <v>-1.9181563686768599E-2</v>
      </c>
      <c r="F561" s="169">
        <v>0</v>
      </c>
      <c r="G561" s="169">
        <v>4.245480259934542E-4</v>
      </c>
    </row>
    <row r="562" spans="1:7">
      <c r="A562" s="168" t="s">
        <v>777</v>
      </c>
      <c r="B562" s="169">
        <v>-3.508307718870896E-3</v>
      </c>
      <c r="C562" s="169">
        <v>-1.30509611347962E-3</v>
      </c>
      <c r="D562" s="169">
        <v>7.9805461221149621E-4</v>
      </c>
      <c r="E562" s="169">
        <v>-2.532914330134239E-2</v>
      </c>
      <c r="F562" s="169">
        <v>0</v>
      </c>
      <c r="G562" s="169">
        <v>-1.3792157847037909E-3</v>
      </c>
    </row>
    <row r="563" spans="1:7">
      <c r="A563" s="168" t="s">
        <v>778</v>
      </c>
      <c r="B563" s="169">
        <v>1.342054487580358E-2</v>
      </c>
      <c r="C563" s="169">
        <v>-3.2892781139450822E-3</v>
      </c>
      <c r="D563" s="169">
        <v>-9.1399983480344726E-3</v>
      </c>
      <c r="E563" s="169">
        <v>-8.9688734367205925E-3</v>
      </c>
      <c r="F563" s="169">
        <v>0</v>
      </c>
      <c r="G563" s="169">
        <v>6.3747147284765049E-4</v>
      </c>
    </row>
    <row r="564" spans="1:7">
      <c r="A564" s="168" t="s">
        <v>779</v>
      </c>
      <c r="B564" s="169">
        <v>1.170998445638505E-3</v>
      </c>
      <c r="C564" s="169">
        <v>2.76328708755802E-3</v>
      </c>
      <c r="D564" s="169">
        <v>-3.7310247917788253E-2</v>
      </c>
      <c r="E564" s="169">
        <v>-1.7042017334410239E-2</v>
      </c>
      <c r="F564" s="169">
        <v>1.83288409703497E-3</v>
      </c>
      <c r="G564" s="169">
        <v>8.5996128845802211E-3</v>
      </c>
    </row>
    <row r="565" spans="1:7">
      <c r="A565" s="168" t="s">
        <v>780</v>
      </c>
      <c r="B565" s="169">
        <v>2.150684841793149E-3</v>
      </c>
      <c r="C565" s="169">
        <v>-6.8701205387933229E-6</v>
      </c>
      <c r="D565" s="169">
        <v>-4.7571890052649279E-2</v>
      </c>
      <c r="E565" s="169">
        <v>-2.1875195840510901E-2</v>
      </c>
      <c r="F565" s="169">
        <v>0</v>
      </c>
      <c r="G565" s="169">
        <v>2.000025699013142E-3</v>
      </c>
    </row>
    <row r="566" spans="1:7">
      <c r="A566" s="168" t="s">
        <v>781</v>
      </c>
      <c r="B566" s="169">
        <v>1.6959612083815131E-2</v>
      </c>
      <c r="C566" s="169">
        <v>3.641105118425747E-3</v>
      </c>
      <c r="D566" s="169">
        <v>2.9007984693131261E-2</v>
      </c>
      <c r="E566" s="169">
        <v>5.6702936437058593E-2</v>
      </c>
      <c r="F566" s="169">
        <v>0</v>
      </c>
      <c r="G566" s="169">
        <v>1.155589951993941E-3</v>
      </c>
    </row>
    <row r="567" spans="1:7">
      <c r="A567" s="168" t="s">
        <v>782</v>
      </c>
      <c r="B567" s="169">
        <v>-7.1706336609559376E-3</v>
      </c>
      <c r="C567" s="169">
        <v>-3.9669020790422671E-4</v>
      </c>
      <c r="D567" s="169">
        <v>3.7805344703920607E-2</v>
      </c>
      <c r="E567" s="169">
        <v>-1.8912673336677569E-2</v>
      </c>
      <c r="F567" s="169">
        <v>0</v>
      </c>
      <c r="G567" s="169">
        <v>2.2035580036507958E-3</v>
      </c>
    </row>
    <row r="568" spans="1:7">
      <c r="A568" s="168" t="s">
        <v>783</v>
      </c>
      <c r="B568" s="169">
        <v>4.3288494397443873E-2</v>
      </c>
      <c r="C568" s="169">
        <v>7.1151974688610231E-4</v>
      </c>
      <c r="D568" s="169">
        <v>-6.8066931829887656E-3</v>
      </c>
      <c r="E568" s="169">
        <v>6.3236448309500481E-3</v>
      </c>
      <c r="F568" s="169">
        <v>0</v>
      </c>
      <c r="G568" s="169">
        <v>2.6175269019825809E-3</v>
      </c>
    </row>
    <row r="569" spans="1:7">
      <c r="A569" s="168" t="s">
        <v>784</v>
      </c>
      <c r="B569" s="169">
        <v>-3.2826278273175302E-2</v>
      </c>
      <c r="C569" s="169">
        <v>-8.1694823343518852E-3</v>
      </c>
      <c r="D569" s="169">
        <v>-6.8905040290934583E-2</v>
      </c>
      <c r="E569" s="169">
        <v>-7.6166269803217834E-2</v>
      </c>
      <c r="F569" s="169">
        <v>0</v>
      </c>
      <c r="G569" s="169">
        <v>-1.044500418477812E-4</v>
      </c>
    </row>
    <row r="570" spans="1:7">
      <c r="A570" s="168" t="s">
        <v>785</v>
      </c>
      <c r="B570" s="169">
        <v>2.436569031883495E-3</v>
      </c>
      <c r="C570" s="169">
        <v>-5.5279787665034608E-3</v>
      </c>
      <c r="D570" s="169">
        <v>3.4135176212657381E-3</v>
      </c>
      <c r="E570" s="169">
        <v>8.3878404552439889E-3</v>
      </c>
      <c r="F570" s="169">
        <v>0</v>
      </c>
      <c r="G570" s="169">
        <v>-1.357673664939663E-3</v>
      </c>
    </row>
    <row r="571" spans="1:7">
      <c r="A571" s="168" t="s">
        <v>786</v>
      </c>
      <c r="B571" s="169">
        <v>6.5679117599828363E-3</v>
      </c>
      <c r="C571" s="169">
        <v>-3.9511662920677088E-4</v>
      </c>
      <c r="D571" s="169">
        <v>2.4056082149438E-2</v>
      </c>
      <c r="E571" s="169">
        <v>1.13840292783709E-2</v>
      </c>
      <c r="F571" s="169">
        <v>0</v>
      </c>
      <c r="G571" s="169">
        <v>1.5686455989956109E-3</v>
      </c>
    </row>
    <row r="572" spans="1:7">
      <c r="A572" s="168" t="s">
        <v>787</v>
      </c>
      <c r="B572" s="169">
        <v>-3.7761904743341512E-2</v>
      </c>
      <c r="C572" s="169">
        <v>-1.417903657543129E-3</v>
      </c>
      <c r="D572" s="169">
        <v>-2.2763421494601092E-2</v>
      </c>
      <c r="E572" s="169">
        <v>-1.900324472453252E-2</v>
      </c>
      <c r="F572" s="169">
        <v>0</v>
      </c>
      <c r="G572" s="169">
        <v>-9.3971328229280893E-4</v>
      </c>
    </row>
    <row r="573" spans="1:7">
      <c r="A573" s="168" t="s">
        <v>788</v>
      </c>
      <c r="B573" s="169">
        <v>-1.221532995325147E-2</v>
      </c>
      <c r="C573" s="169">
        <v>-3.28642290012785E-2</v>
      </c>
      <c r="D573" s="169">
        <v>-4.7673240474295893E-2</v>
      </c>
      <c r="E573" s="169">
        <v>-2.9245988866467339E-2</v>
      </c>
      <c r="F573" s="169">
        <v>0</v>
      </c>
      <c r="G573" s="169">
        <v>-1.77673670989853E-3</v>
      </c>
    </row>
    <row r="574" spans="1:7">
      <c r="A574" s="168" t="s">
        <v>789</v>
      </c>
      <c r="B574" s="169">
        <v>-3.2827042844238652E-2</v>
      </c>
      <c r="C574" s="169">
        <v>-2.0573007617344041E-2</v>
      </c>
      <c r="D574" s="169">
        <v>-9.9816115833079033E-3</v>
      </c>
      <c r="E574" s="169">
        <v>2.0021336723184961E-2</v>
      </c>
      <c r="F574" s="169">
        <v>0</v>
      </c>
      <c r="G574" s="169">
        <v>-5.1304102419047481E-3</v>
      </c>
    </row>
    <row r="575" spans="1:7">
      <c r="A575" s="168" t="s">
        <v>790</v>
      </c>
      <c r="B575" s="169">
        <v>3.027001053206968E-3</v>
      </c>
      <c r="C575" s="169">
        <v>1.4206197825152421E-2</v>
      </c>
      <c r="D575" s="169">
        <v>5.8288298123913007E-2</v>
      </c>
      <c r="E575" s="169">
        <v>1.5125487250936759E-2</v>
      </c>
      <c r="F575" s="169">
        <v>0</v>
      </c>
      <c r="G575" s="169">
        <v>2.1048682877564668E-3</v>
      </c>
    </row>
    <row r="576" spans="1:7">
      <c r="A576" s="168" t="s">
        <v>791</v>
      </c>
      <c r="B576" s="10"/>
      <c r="C576" s="169">
        <v>-5.9049789644829431E-3</v>
      </c>
      <c r="D576" s="10"/>
      <c r="E576" s="10"/>
      <c r="F576" s="169">
        <v>0</v>
      </c>
      <c r="G576" s="169">
        <v>-1.575315311446279E-3</v>
      </c>
    </row>
    <row r="577" spans="1:7">
      <c r="A577" s="168" t="s">
        <v>792</v>
      </c>
      <c r="B577" s="169">
        <v>2.050898134220636E-2</v>
      </c>
      <c r="C577" s="169">
        <v>2.1495600163163431E-2</v>
      </c>
      <c r="D577" s="169">
        <v>1.740722956650376E-2</v>
      </c>
      <c r="E577" s="169">
        <v>2.3180292232998671E-2</v>
      </c>
      <c r="F577" s="169">
        <v>0</v>
      </c>
      <c r="G577" s="169">
        <v>-2.1033599590403179E-4</v>
      </c>
    </row>
    <row r="578" spans="1:7">
      <c r="A578" s="168" t="s">
        <v>793</v>
      </c>
      <c r="B578" s="169">
        <v>-8.6149718461312474E-3</v>
      </c>
      <c r="C578" s="169">
        <v>-2.5266233815879341E-4</v>
      </c>
      <c r="D578" s="169">
        <v>-2.2293711971555719E-2</v>
      </c>
      <c r="E578" s="169">
        <v>-1.871078703925733E-2</v>
      </c>
      <c r="F578" s="169">
        <v>0</v>
      </c>
      <c r="G578" s="169">
        <v>5.5759996031590209E-3</v>
      </c>
    </row>
    <row r="579" spans="1:7">
      <c r="A579" s="168" t="s">
        <v>794</v>
      </c>
      <c r="B579" s="169">
        <v>-4.1065778825757127E-2</v>
      </c>
      <c r="C579" s="169">
        <v>-1.4391922356395409E-2</v>
      </c>
      <c r="D579" s="169">
        <v>-2.964773865215076E-2</v>
      </c>
      <c r="E579" s="169">
        <v>-1.7676948356717181E-2</v>
      </c>
      <c r="F579" s="169">
        <v>0</v>
      </c>
      <c r="G579" s="169">
        <v>3.3479774920892602E-3</v>
      </c>
    </row>
    <row r="580" spans="1:7">
      <c r="A580" s="168" t="s">
        <v>795</v>
      </c>
      <c r="B580" s="169">
        <v>3.3149156868357288E-2</v>
      </c>
      <c r="C580" s="169">
        <v>-3.6116989772350122E-4</v>
      </c>
      <c r="D580" s="169">
        <v>1.392119259626701E-2</v>
      </c>
      <c r="E580" s="169">
        <v>3.1304808364536203E-2</v>
      </c>
      <c r="F580" s="169">
        <v>0</v>
      </c>
      <c r="G580" s="169">
        <v>-1.9812558746933329E-3</v>
      </c>
    </row>
    <row r="581" spans="1:7">
      <c r="A581" s="168" t="s">
        <v>796</v>
      </c>
      <c r="B581" s="169">
        <v>4.5848557287890834E-3</v>
      </c>
      <c r="C581" s="169">
        <v>-4.2995275485813167E-3</v>
      </c>
      <c r="D581" s="169">
        <v>9.0608441600270595E-4</v>
      </c>
      <c r="E581" s="169">
        <v>-5.666040247717663E-3</v>
      </c>
      <c r="F581" s="169">
        <v>0</v>
      </c>
      <c r="G581" s="169">
        <v>3.134500623002134E-3</v>
      </c>
    </row>
    <row r="582" spans="1:7">
      <c r="A582" s="168" t="s">
        <v>797</v>
      </c>
      <c r="B582" s="169">
        <v>-2.6387147175080731E-2</v>
      </c>
      <c r="C582" s="169">
        <v>-5.5118299970128293E-3</v>
      </c>
      <c r="D582" s="169">
        <v>-1.7970039652716929E-2</v>
      </c>
      <c r="E582" s="169">
        <v>-1.75665132723728E-2</v>
      </c>
      <c r="F582" s="169">
        <v>0</v>
      </c>
      <c r="G582" s="169">
        <v>-5.2081085975674846E-4</v>
      </c>
    </row>
    <row r="583" spans="1:7">
      <c r="A583" s="168" t="s">
        <v>798</v>
      </c>
      <c r="B583" s="169">
        <v>-1.4662518906268801E-2</v>
      </c>
      <c r="C583" s="169">
        <v>-3.0864433977743851E-2</v>
      </c>
      <c r="D583" s="169">
        <v>-1.9092904115245449E-2</v>
      </c>
      <c r="E583" s="169">
        <v>-1.2020980953523551E-2</v>
      </c>
      <c r="F583" s="169">
        <v>0</v>
      </c>
      <c r="G583" s="169">
        <v>4.8978868819016252E-3</v>
      </c>
    </row>
    <row r="584" spans="1:7">
      <c r="A584" s="168" t="s">
        <v>799</v>
      </c>
      <c r="B584" s="169">
        <v>-6.8111343987004016E-3</v>
      </c>
      <c r="C584" s="169">
        <v>1.8625040052811851E-2</v>
      </c>
      <c r="D584" s="169">
        <v>4.8799993405946207E-2</v>
      </c>
      <c r="E584" s="169">
        <v>1.3650305073464869E-2</v>
      </c>
      <c r="F584" s="169">
        <v>0</v>
      </c>
      <c r="G584" s="169">
        <v>2.5925541761777642E-3</v>
      </c>
    </row>
    <row r="585" spans="1:7">
      <c r="A585" s="168" t="s">
        <v>800</v>
      </c>
      <c r="B585" s="169">
        <v>-5.2040026490767222E-3</v>
      </c>
      <c r="C585" s="169">
        <v>-1.7327264039978311E-2</v>
      </c>
      <c r="D585" s="169">
        <v>6.9276532110560396E-3</v>
      </c>
      <c r="E585" s="169">
        <v>-4.6405693597412201E-3</v>
      </c>
      <c r="F585" s="169">
        <v>0</v>
      </c>
      <c r="G585" s="169">
        <v>-3.309885124266887E-3</v>
      </c>
    </row>
    <row r="586" spans="1:7">
      <c r="A586" s="168" t="s">
        <v>801</v>
      </c>
      <c r="B586" s="169">
        <v>-5.7126109463581098E-2</v>
      </c>
      <c r="C586" s="169">
        <v>-6.5595995737004484E-3</v>
      </c>
      <c r="D586" s="169">
        <v>-1.8341684425836838E-2</v>
      </c>
      <c r="E586" s="169">
        <v>-1.9629213674002829E-2</v>
      </c>
      <c r="F586" s="169">
        <v>0</v>
      </c>
      <c r="G586" s="169">
        <v>2.2831176765216732E-3</v>
      </c>
    </row>
    <row r="587" spans="1:7">
      <c r="A587" s="168" t="s">
        <v>802</v>
      </c>
      <c r="B587" s="169">
        <v>5.0442951218413912E-2</v>
      </c>
      <c r="C587" s="169">
        <v>1.5666780052058678E-2</v>
      </c>
      <c r="D587" s="169">
        <v>2.2096499764913121E-2</v>
      </c>
      <c r="E587" s="169">
        <v>1.4397348672213541E-2</v>
      </c>
      <c r="F587" s="169">
        <v>2.2600086095565519E-3</v>
      </c>
      <c r="G587" s="169">
        <v>4.4522706256309164E-3</v>
      </c>
    </row>
    <row r="588" spans="1:7">
      <c r="A588" s="168" t="s">
        <v>803</v>
      </c>
      <c r="B588" s="169">
        <v>4.8519136242117789E-2</v>
      </c>
      <c r="C588" s="169">
        <v>1.0851331974038651E-2</v>
      </c>
      <c r="D588" s="169">
        <v>2.5205161512659609E-2</v>
      </c>
      <c r="E588" s="169">
        <v>0.11594070427169451</v>
      </c>
      <c r="F588" s="169">
        <v>0</v>
      </c>
      <c r="G588" s="169">
        <v>1.236935517422211E-3</v>
      </c>
    </row>
    <row r="589" spans="1:7">
      <c r="A589" s="168" t="s">
        <v>804</v>
      </c>
      <c r="B589" s="169">
        <v>5.9893837217077639E-3</v>
      </c>
      <c r="C589" s="169">
        <v>1.0557843693063781E-2</v>
      </c>
      <c r="D589" s="169">
        <v>7.0906784294171077E-2</v>
      </c>
      <c r="E589" s="169">
        <v>4.4287018729833212E-2</v>
      </c>
      <c r="F589" s="169">
        <v>0</v>
      </c>
      <c r="G589" s="169">
        <v>-8.751142779335197E-3</v>
      </c>
    </row>
    <row r="590" spans="1:7">
      <c r="A590" s="168" t="s">
        <v>805</v>
      </c>
      <c r="B590" s="169">
        <v>4.1489685622415617E-3</v>
      </c>
      <c r="C590" s="169">
        <v>-6.3166863793988606E-3</v>
      </c>
      <c r="D590" s="169">
        <v>4.9460172160065152E-3</v>
      </c>
      <c r="E590" s="169">
        <v>2.003006081666614E-2</v>
      </c>
      <c r="F590" s="169">
        <v>0</v>
      </c>
      <c r="G590" s="169">
        <v>2.7004792223406242E-3</v>
      </c>
    </row>
    <row r="591" spans="1:7">
      <c r="A591" s="168" t="s">
        <v>806</v>
      </c>
      <c r="B591" s="169">
        <v>-6.5434218302101721E-3</v>
      </c>
      <c r="C591" s="169">
        <v>5.6003171696019649E-3</v>
      </c>
      <c r="D591" s="169">
        <v>-1.1584494914030021E-2</v>
      </c>
      <c r="E591" s="169">
        <v>-4.1932467468245187E-2</v>
      </c>
      <c r="F591" s="169">
        <v>0</v>
      </c>
      <c r="G591" s="169">
        <v>-1.9681213963578248E-3</v>
      </c>
    </row>
    <row r="592" spans="1:7">
      <c r="A592" s="168" t="s">
        <v>807</v>
      </c>
      <c r="B592" s="10"/>
      <c r="C592" s="169">
        <v>6.2592957741707256E-3</v>
      </c>
      <c r="D592" s="10"/>
      <c r="E592" s="10"/>
      <c r="F592" s="169">
        <v>0</v>
      </c>
      <c r="G592" s="169">
        <v>-3.1135215123989651E-4</v>
      </c>
    </row>
    <row r="593" spans="1:7">
      <c r="A593" s="168" t="s">
        <v>808</v>
      </c>
      <c r="B593" s="169">
        <v>2.4807258741293751E-2</v>
      </c>
      <c r="C593" s="169">
        <v>2.1208856064105271E-2</v>
      </c>
      <c r="D593" s="169">
        <v>-5.4630102328666608E-3</v>
      </c>
      <c r="E593" s="169">
        <v>-7.823112935688159E-3</v>
      </c>
      <c r="F593" s="169">
        <v>0</v>
      </c>
      <c r="G593" s="169">
        <v>-3.322255978385535E-3</v>
      </c>
    </row>
    <row r="594" spans="1:7">
      <c r="A594" s="168" t="s">
        <v>809</v>
      </c>
      <c r="B594" s="169">
        <v>-1.8689842796850931E-2</v>
      </c>
      <c r="C594" s="169">
        <v>-2.508916383596183E-3</v>
      </c>
      <c r="D594" s="169">
        <v>-1.6420816368163619E-2</v>
      </c>
      <c r="E594" s="169">
        <v>-1.7134512255377651E-2</v>
      </c>
      <c r="F594" s="169">
        <v>0</v>
      </c>
      <c r="G594" s="169">
        <v>6.6666603088378906E-3</v>
      </c>
    </row>
    <row r="595" spans="1:7">
      <c r="A595" s="168" t="s">
        <v>810</v>
      </c>
      <c r="B595" s="169">
        <v>-1.236299660517004E-2</v>
      </c>
      <c r="C595" s="169">
        <v>-9.1990137061033206E-3</v>
      </c>
      <c r="D595" s="169">
        <v>-1.50425180598911E-2</v>
      </c>
      <c r="E595" s="169">
        <v>-7.4685308671857964E-3</v>
      </c>
      <c r="F595" s="169">
        <v>0</v>
      </c>
      <c r="G595" s="169">
        <v>2.793918399898621E-3</v>
      </c>
    </row>
    <row r="596" spans="1:7">
      <c r="A596" s="168" t="s">
        <v>811</v>
      </c>
      <c r="B596" s="169">
        <v>-2.2563817537741952E-2</v>
      </c>
      <c r="C596" s="169">
        <v>-1.970148934024063E-2</v>
      </c>
      <c r="D596" s="169">
        <v>-3.3263357695576527E-2</v>
      </c>
      <c r="E596" s="169">
        <v>-4.9387836109293093E-2</v>
      </c>
      <c r="F596" s="169">
        <v>0</v>
      </c>
      <c r="G596" s="169">
        <v>6.5008485152322493E-3</v>
      </c>
    </row>
    <row r="597" spans="1:7">
      <c r="A597" s="168" t="s">
        <v>812</v>
      </c>
      <c r="B597" s="169">
        <v>-1.7443942748203271E-2</v>
      </c>
      <c r="C597" s="169">
        <v>-1.4819196931705749E-3</v>
      </c>
      <c r="D597" s="169">
        <v>-3.8865767988264022E-2</v>
      </c>
      <c r="E597" s="169">
        <v>-1.2591809964277331E-2</v>
      </c>
      <c r="F597" s="169">
        <v>0</v>
      </c>
      <c r="G597" s="169">
        <v>-2.4605070895721282E-3</v>
      </c>
    </row>
    <row r="598" spans="1:7">
      <c r="A598" s="168" t="s">
        <v>813</v>
      </c>
      <c r="B598" s="169">
        <v>3.8241052094078583E-2</v>
      </c>
      <c r="C598" s="169">
        <v>-7.567410690302756E-3</v>
      </c>
      <c r="D598" s="169">
        <v>6.843199464524985E-2</v>
      </c>
      <c r="E598" s="169">
        <v>3.8241052094078347E-2</v>
      </c>
      <c r="F598" s="169">
        <v>0</v>
      </c>
      <c r="G598" s="169">
        <v>-5.1387459847666017E-3</v>
      </c>
    </row>
    <row r="599" spans="1:7">
      <c r="A599" s="168" t="s">
        <v>814</v>
      </c>
      <c r="B599" s="169">
        <v>-4.4829787175366684E-3</v>
      </c>
      <c r="C599" s="169">
        <v>1.0593753366266331E-2</v>
      </c>
      <c r="D599" s="169">
        <v>2.996366443760912E-2</v>
      </c>
      <c r="E599" s="169">
        <v>4.0025741088774547E-2</v>
      </c>
      <c r="F599" s="169">
        <v>0</v>
      </c>
      <c r="G599" s="169">
        <v>1.342946790491961E-3</v>
      </c>
    </row>
    <row r="600" spans="1:7">
      <c r="A600" s="168" t="s">
        <v>815</v>
      </c>
      <c r="B600" s="169">
        <v>2.8123176917430829E-2</v>
      </c>
      <c r="C600" s="169">
        <v>2.2233054237545962E-3</v>
      </c>
      <c r="D600" s="169">
        <v>1.569026371953686E-2</v>
      </c>
      <c r="E600" s="169">
        <v>1.1109856000766079E-2</v>
      </c>
      <c r="F600" s="169">
        <v>0</v>
      </c>
      <c r="G600" s="169">
        <v>-4.7456833077931249E-3</v>
      </c>
    </row>
    <row r="601" spans="1:7">
      <c r="A601" s="168" t="s">
        <v>816</v>
      </c>
      <c r="B601" s="10"/>
      <c r="C601" s="169">
        <v>-1.6643108588494271E-2</v>
      </c>
      <c r="D601" s="10"/>
      <c r="E601" s="10"/>
      <c r="F601" s="169">
        <v>0</v>
      </c>
      <c r="G601" s="169">
        <v>-2.9024440318633489E-3</v>
      </c>
    </row>
    <row r="602" spans="1:7">
      <c r="A602" s="168" t="s">
        <v>817</v>
      </c>
      <c r="B602" s="169">
        <v>-3.046124492272417E-2</v>
      </c>
      <c r="C602" s="169">
        <v>-1.8151240832466109E-2</v>
      </c>
      <c r="D602" s="169">
        <v>-6.384009978372629E-2</v>
      </c>
      <c r="E602" s="169">
        <v>-2.9316394669603781E-2</v>
      </c>
      <c r="F602" s="169">
        <v>0</v>
      </c>
      <c r="G602" s="169">
        <v>6.4455255374920029E-3</v>
      </c>
    </row>
    <row r="603" spans="1:7">
      <c r="A603" s="168" t="s">
        <v>818</v>
      </c>
      <c r="B603" s="169">
        <v>-2.120254112520481E-3</v>
      </c>
      <c r="C603" s="169">
        <v>3.0432907461763752E-3</v>
      </c>
      <c r="D603" s="169">
        <v>3.5988639054406857E-2</v>
      </c>
      <c r="E603" s="169">
        <v>-1.2303348614262849E-2</v>
      </c>
      <c r="F603" s="169">
        <v>0</v>
      </c>
      <c r="G603" s="169">
        <v>-1.032935405876567E-3</v>
      </c>
    </row>
    <row r="604" spans="1:7">
      <c r="A604" s="168" t="s">
        <v>819</v>
      </c>
      <c r="B604" s="169">
        <v>2.493063735422885E-2</v>
      </c>
      <c r="C604" s="10"/>
      <c r="D604" s="169">
        <v>3.9652380795018871E-4</v>
      </c>
      <c r="E604" s="169">
        <v>3.3221892572297129E-3</v>
      </c>
      <c r="F604" s="10"/>
      <c r="G604" s="10"/>
    </row>
    <row r="605" spans="1:7">
      <c r="A605" s="168" t="s">
        <v>820</v>
      </c>
      <c r="B605" s="169">
        <v>1.0620012313422361E-2</v>
      </c>
      <c r="C605" s="169">
        <v>-6.5548423901612418E-3</v>
      </c>
      <c r="D605" s="169">
        <v>-6.609905852800857E-3</v>
      </c>
      <c r="E605" s="169">
        <v>-4.9207406559468314E-3</v>
      </c>
      <c r="F605" s="169">
        <v>0</v>
      </c>
      <c r="G605" s="169">
        <v>2.1714309426188461E-3</v>
      </c>
    </row>
    <row r="606" spans="1:7">
      <c r="A606" s="168" t="s">
        <v>821</v>
      </c>
      <c r="B606" s="169">
        <v>2.6411275772202369E-3</v>
      </c>
      <c r="C606" s="169">
        <v>1.55323683669224E-2</v>
      </c>
      <c r="D606" s="169">
        <v>-2.0889565550886498E-2</v>
      </c>
      <c r="E606" s="169">
        <v>-4.0016277986522297E-2</v>
      </c>
      <c r="F606" s="169">
        <v>0</v>
      </c>
      <c r="G606" s="169">
        <v>1.547683952876522E-3</v>
      </c>
    </row>
    <row r="607" spans="1:7">
      <c r="A607" s="168" t="s">
        <v>822</v>
      </c>
      <c r="B607" s="169">
        <v>-6.2964603463826041E-2</v>
      </c>
      <c r="C607" s="169">
        <v>3.2616921440038471E-3</v>
      </c>
      <c r="D607" s="169">
        <v>-5.6738585592691959E-2</v>
      </c>
      <c r="E607" s="169">
        <v>-8.7667126657151262E-2</v>
      </c>
      <c r="F607" s="169">
        <v>0</v>
      </c>
      <c r="G607" s="169">
        <v>3.090584657473805E-3</v>
      </c>
    </row>
    <row r="608" spans="1:7">
      <c r="A608" s="168" t="s">
        <v>823</v>
      </c>
      <c r="B608" s="169">
        <v>5.7712324296000712E-2</v>
      </c>
      <c r="C608" s="169">
        <v>2.297397964422165E-2</v>
      </c>
      <c r="D608" s="169">
        <v>5.6602382324699267E-2</v>
      </c>
      <c r="E608" s="169">
        <v>4.5624419232432427E-2</v>
      </c>
      <c r="F608" s="169">
        <v>0</v>
      </c>
      <c r="G608" s="169">
        <v>-5.9566787993651227E-3</v>
      </c>
    </row>
    <row r="609" spans="1:7">
      <c r="A609" s="168" t="s">
        <v>824</v>
      </c>
      <c r="B609" s="169">
        <v>4.5357343868677402E-2</v>
      </c>
      <c r="C609" s="169">
        <v>-2.1831080910337248E-3</v>
      </c>
      <c r="D609" s="169">
        <v>3.743625334402445E-2</v>
      </c>
      <c r="E609" s="169">
        <v>4.3670857835696568E-2</v>
      </c>
      <c r="F609" s="169">
        <v>1.8254053473638621E-3</v>
      </c>
      <c r="G609" s="169">
        <v>-1.0333852811095221E-4</v>
      </c>
    </row>
    <row r="610" spans="1:7">
      <c r="A610" s="168" t="s">
        <v>825</v>
      </c>
      <c r="B610" s="169">
        <v>3.641751905197665E-3</v>
      </c>
      <c r="C610" s="169">
        <v>8.1707475520171879E-3</v>
      </c>
      <c r="D610" s="10"/>
      <c r="E610" s="169">
        <v>3.641751905197665E-3</v>
      </c>
      <c r="F610" s="169">
        <v>0</v>
      </c>
      <c r="G610" s="169">
        <v>5.0630075423636622E-3</v>
      </c>
    </row>
    <row r="611" spans="1:7">
      <c r="A611" s="168" t="s">
        <v>826</v>
      </c>
      <c r="B611" s="169">
        <v>2.273485256598828E-2</v>
      </c>
      <c r="C611" s="169">
        <v>1.0941426132194291E-2</v>
      </c>
      <c r="D611" s="169">
        <v>3.9696464121445008E-2</v>
      </c>
      <c r="E611" s="169">
        <v>4.3396141864946447E-2</v>
      </c>
      <c r="F611" s="169">
        <v>0</v>
      </c>
      <c r="G611" s="169">
        <v>-2.3645084350422119E-3</v>
      </c>
    </row>
    <row r="612" spans="1:7">
      <c r="A612" s="168" t="s">
        <v>827</v>
      </c>
      <c r="B612" s="169">
        <v>-5.3361378115226232E-2</v>
      </c>
      <c r="C612" s="169">
        <v>-3.2364903149398772E-2</v>
      </c>
      <c r="D612" s="169">
        <v>-3.6093499288034181E-2</v>
      </c>
      <c r="E612" s="169">
        <v>-5.7220681804668883E-2</v>
      </c>
      <c r="F612" s="169">
        <v>0</v>
      </c>
      <c r="G612" s="169">
        <v>-7.2134886813479682E-4</v>
      </c>
    </row>
    <row r="613" spans="1:7">
      <c r="A613" s="168" t="s">
        <v>828</v>
      </c>
      <c r="B613" s="169">
        <v>-1.0695268661163659E-2</v>
      </c>
      <c r="C613" s="10"/>
      <c r="D613" s="169">
        <v>-5.5698103761185891E-3</v>
      </c>
      <c r="E613" s="169">
        <v>-3.703706694283837E-2</v>
      </c>
      <c r="F613" s="10"/>
      <c r="G613" s="10"/>
    </row>
    <row r="614" spans="1:7">
      <c r="A614" s="168" t="s">
        <v>829</v>
      </c>
      <c r="B614" s="169">
        <v>-3.6255828172560012E-4</v>
      </c>
      <c r="C614" s="169">
        <v>-1.5222281477752511E-3</v>
      </c>
      <c r="D614" s="169">
        <v>1.266027179400875E-2</v>
      </c>
      <c r="E614" s="169">
        <v>-1.250097581130361E-2</v>
      </c>
      <c r="F614" s="169">
        <v>0</v>
      </c>
      <c r="G614" s="169">
        <v>-1.650032588379702E-3</v>
      </c>
    </row>
    <row r="615" spans="1:7">
      <c r="A615" s="168" t="s">
        <v>830</v>
      </c>
      <c r="B615" s="169">
        <v>-1.225507838312412E-2</v>
      </c>
      <c r="C615" s="169">
        <v>-2.332011876538986E-2</v>
      </c>
      <c r="D615" s="169">
        <v>-1.3347761592956029E-2</v>
      </c>
      <c r="E615" s="169">
        <v>-9.3403041363755435E-3</v>
      </c>
      <c r="F615" s="169">
        <v>0</v>
      </c>
      <c r="G615" s="169">
        <v>-3.098806217629702E-3</v>
      </c>
    </row>
    <row r="616" spans="1:7">
      <c r="A616" s="168" t="s">
        <v>831</v>
      </c>
      <c r="B616" s="169">
        <v>-1.960916043686101E-2</v>
      </c>
      <c r="C616" s="169">
        <v>1.7621539947350049E-3</v>
      </c>
      <c r="D616" s="169">
        <v>-3.904979984013468E-2</v>
      </c>
      <c r="E616" s="169">
        <v>-4.9638877039631428E-2</v>
      </c>
      <c r="F616" s="169">
        <v>0</v>
      </c>
      <c r="G616" s="169">
        <v>7.3567409466062106E-3</v>
      </c>
    </row>
    <row r="617" spans="1:7">
      <c r="A617" s="168" t="s">
        <v>832</v>
      </c>
      <c r="B617" s="169">
        <v>1.166366513252415E-3</v>
      </c>
      <c r="C617" s="169">
        <v>-3.5634616892232801E-4</v>
      </c>
      <c r="D617" s="169">
        <v>1.8539692594738529E-2</v>
      </c>
      <c r="E617" s="169">
        <v>1.6161445378251042E-2</v>
      </c>
      <c r="F617" s="169">
        <v>0</v>
      </c>
      <c r="G617" s="169">
        <v>1.7485925407405569E-3</v>
      </c>
    </row>
    <row r="618" spans="1:7">
      <c r="A618" s="168" t="s">
        <v>833</v>
      </c>
      <c r="B618" s="169">
        <v>-3.0024532186598951E-2</v>
      </c>
      <c r="C618" s="169">
        <v>5.4195036763498017E-3</v>
      </c>
      <c r="D618" s="169">
        <v>-8.9797757081300222E-3</v>
      </c>
      <c r="E618" s="169">
        <v>4.8937567843658769E-3</v>
      </c>
      <c r="F618" s="169">
        <v>0</v>
      </c>
      <c r="G618" s="169">
        <v>-3.593782486031039E-3</v>
      </c>
    </row>
    <row r="619" spans="1:7">
      <c r="A619" s="168" t="s">
        <v>834</v>
      </c>
      <c r="B619" s="169">
        <v>1.3920294652728151E-2</v>
      </c>
      <c r="C619" s="169">
        <v>-1.9993032368359481E-4</v>
      </c>
      <c r="D619" s="169">
        <v>3.354494179571788E-3</v>
      </c>
      <c r="E619" s="169">
        <v>2.0003834431749471E-2</v>
      </c>
      <c r="F619" s="169">
        <v>0</v>
      </c>
      <c r="G619" s="169">
        <v>2.060659818399202E-4</v>
      </c>
    </row>
    <row r="620" spans="1:7">
      <c r="A620" s="168" t="s">
        <v>835</v>
      </c>
      <c r="B620" s="169">
        <v>-2.9344315016192609E-2</v>
      </c>
      <c r="C620" s="169">
        <v>-1.9086709555430351E-2</v>
      </c>
      <c r="D620" s="169">
        <v>-1.540268214616713E-2</v>
      </c>
      <c r="E620" s="169">
        <v>-1.4719601672649629E-2</v>
      </c>
      <c r="F620" s="169">
        <v>0</v>
      </c>
      <c r="G620" s="169">
        <v>3.9151544649802528E-3</v>
      </c>
    </row>
    <row r="621" spans="1:7">
      <c r="A621" s="168" t="s">
        <v>836</v>
      </c>
      <c r="B621" s="169">
        <v>1.3937069273713741E-2</v>
      </c>
      <c r="C621" s="169">
        <v>-2.077348055922423E-2</v>
      </c>
      <c r="D621" s="169">
        <v>-4.2307937270061317E-2</v>
      </c>
      <c r="E621" s="169">
        <v>-3.1735226467549893E-2</v>
      </c>
      <c r="F621" s="169">
        <v>0</v>
      </c>
      <c r="G621" s="169">
        <v>-3.489367392920717E-3</v>
      </c>
    </row>
    <row r="622" spans="1:7">
      <c r="A622" s="168" t="s">
        <v>837</v>
      </c>
      <c r="B622" s="169">
        <v>1.884157752469107E-2</v>
      </c>
      <c r="C622" s="169">
        <v>8.6400586104762311E-5</v>
      </c>
      <c r="D622" s="169">
        <v>3.779294061201588E-3</v>
      </c>
      <c r="E622" s="169">
        <v>-1.850351686261853E-2</v>
      </c>
      <c r="F622" s="169">
        <v>0</v>
      </c>
      <c r="G622" s="169">
        <v>4.1195588214137929E-4</v>
      </c>
    </row>
    <row r="623" spans="1:7">
      <c r="A623" s="168" t="s">
        <v>838</v>
      </c>
      <c r="B623" s="169">
        <v>-1.497580077428773E-2</v>
      </c>
      <c r="C623" s="169">
        <v>-1.5395714536798111E-2</v>
      </c>
      <c r="D623" s="169">
        <v>-2.2237363006703429E-2</v>
      </c>
      <c r="E623" s="169">
        <v>-2.478895807019155E-2</v>
      </c>
      <c r="F623" s="169">
        <v>0</v>
      </c>
      <c r="G623" s="169">
        <v>-1.029426340842132E-3</v>
      </c>
    </row>
    <row r="624" spans="1:7">
      <c r="A624" s="168" t="s">
        <v>839</v>
      </c>
      <c r="B624" s="169">
        <v>9.7605779410003812E-4</v>
      </c>
      <c r="C624" s="169">
        <v>-1.5772106327423652E-2</v>
      </c>
      <c r="D624" s="169">
        <v>-4.1413975957215188E-3</v>
      </c>
      <c r="E624" s="169">
        <v>2.4399322513228409E-2</v>
      </c>
      <c r="F624" s="169">
        <v>0</v>
      </c>
      <c r="G624" s="169">
        <v>-7.8318438691281633E-3</v>
      </c>
    </row>
    <row r="625" spans="1:7">
      <c r="A625" s="168" t="s">
        <v>840</v>
      </c>
      <c r="B625" s="169">
        <v>-1.7613927987024099E-2</v>
      </c>
      <c r="C625" s="169">
        <v>-2.0588228309714299E-2</v>
      </c>
      <c r="D625" s="169">
        <v>-2.772369766492333E-2</v>
      </c>
      <c r="E625" s="169">
        <v>-2.716182675456447E-2</v>
      </c>
      <c r="F625" s="169">
        <v>0</v>
      </c>
      <c r="G625" s="169">
        <v>7.0627369526099493E-3</v>
      </c>
    </row>
    <row r="626" spans="1:7">
      <c r="A626" s="168" t="s">
        <v>841</v>
      </c>
      <c r="B626" s="10"/>
      <c r="C626" s="169">
        <v>-2.711225445209953E-2</v>
      </c>
      <c r="D626" s="10"/>
      <c r="E626" s="10"/>
      <c r="F626" s="169">
        <v>0</v>
      </c>
      <c r="G626" s="169">
        <v>-4.2285069779925974E-3</v>
      </c>
    </row>
    <row r="627" spans="1:7">
      <c r="A627" s="168" t="s">
        <v>842</v>
      </c>
      <c r="B627" s="169">
        <v>4.1091735277515751E-2</v>
      </c>
      <c r="C627" s="169">
        <v>4.959374278953943E-2</v>
      </c>
      <c r="D627" s="169">
        <v>4.1677090998935462E-2</v>
      </c>
      <c r="E627" s="169">
        <v>3.3052585088441562E-2</v>
      </c>
      <c r="F627" s="169">
        <v>0</v>
      </c>
      <c r="G627" s="169">
        <v>5.1786637410251579E-3</v>
      </c>
    </row>
    <row r="628" spans="1:7">
      <c r="A628" s="168" t="s">
        <v>843</v>
      </c>
      <c r="B628" s="169">
        <v>2.4149362519709779E-5</v>
      </c>
      <c r="C628" s="169">
        <v>8.5626807842220654E-3</v>
      </c>
      <c r="D628" s="169">
        <v>8.121799196750823E-3</v>
      </c>
      <c r="E628" s="169">
        <v>2.6683420127886488E-3</v>
      </c>
      <c r="F628" s="169">
        <v>0</v>
      </c>
      <c r="G628" s="169">
        <v>-5.8732578763570631E-3</v>
      </c>
    </row>
    <row r="629" spans="1:7">
      <c r="A629" s="168" t="s">
        <v>844</v>
      </c>
      <c r="B629" s="169">
        <v>-4.9630909820338687E-2</v>
      </c>
      <c r="C629" s="169">
        <v>-1.2415825080966949E-3</v>
      </c>
      <c r="D629" s="169">
        <v>2.038821948417624E-2</v>
      </c>
      <c r="E629" s="169">
        <v>-9.4354062296074792E-3</v>
      </c>
      <c r="F629" s="169">
        <v>0</v>
      </c>
      <c r="G629" s="169">
        <v>-9.3287690872256857E-4</v>
      </c>
    </row>
    <row r="630" spans="1:7">
      <c r="A630" s="168" t="s">
        <v>845</v>
      </c>
      <c r="B630" s="169">
        <v>2.414569690838464E-2</v>
      </c>
      <c r="C630" s="169">
        <v>8.4924841314093502E-3</v>
      </c>
      <c r="D630" s="10"/>
      <c r="E630" s="169">
        <v>2.414569690838464E-2</v>
      </c>
      <c r="F630" s="169">
        <v>0</v>
      </c>
      <c r="G630" s="169">
        <v>-2.2824071179188281E-3</v>
      </c>
    </row>
    <row r="631" spans="1:7">
      <c r="A631" s="168" t="s">
        <v>846</v>
      </c>
      <c r="B631" s="169">
        <v>-5.1314254628599398E-3</v>
      </c>
      <c r="C631" s="169">
        <v>1.2684969251244289E-3</v>
      </c>
      <c r="D631" s="169">
        <v>4.8964360615049378E-2</v>
      </c>
      <c r="E631" s="169">
        <v>3.5546164547697323E-2</v>
      </c>
      <c r="F631" s="169">
        <v>0</v>
      </c>
      <c r="G631" s="169">
        <v>6.7588805059248802E-3</v>
      </c>
    </row>
    <row r="632" spans="1:7">
      <c r="A632" s="168" t="s">
        <v>847</v>
      </c>
      <c r="B632" s="169">
        <v>1.2622360899156471E-2</v>
      </c>
      <c r="C632" s="169">
        <v>-2.475673039503723E-2</v>
      </c>
      <c r="D632" s="169">
        <v>-2.8710447303487152E-3</v>
      </c>
      <c r="E632" s="169">
        <v>9.0848448941078797E-3</v>
      </c>
      <c r="F632" s="169">
        <v>0</v>
      </c>
      <c r="G632" s="169">
        <v>-5.2675287940300297E-3</v>
      </c>
    </row>
    <row r="633" spans="1:7">
      <c r="A633" s="168" t="s">
        <v>848</v>
      </c>
      <c r="B633" s="169">
        <v>1.9391558079594921E-2</v>
      </c>
      <c r="C633" s="169">
        <v>3.4335714642623527E-2</v>
      </c>
      <c r="D633" s="169">
        <v>5.399347154590961E-2</v>
      </c>
      <c r="E633" s="169">
        <v>7.5806058735047976E-2</v>
      </c>
      <c r="F633" s="169">
        <v>0</v>
      </c>
      <c r="G633" s="169">
        <v>-1.2459258667771871E-3</v>
      </c>
    </row>
    <row r="634" spans="1:7">
      <c r="A634" s="168" t="s">
        <v>849</v>
      </c>
      <c r="B634" s="169">
        <v>2.609459195154407E-2</v>
      </c>
      <c r="C634" s="169">
        <v>7.010434848680358E-3</v>
      </c>
      <c r="D634" s="169">
        <v>8.4743980757164827E-3</v>
      </c>
      <c r="E634" s="169">
        <v>3.6282992148251041E-3</v>
      </c>
      <c r="F634" s="169">
        <v>0</v>
      </c>
      <c r="G634" s="169">
        <v>-4.9901584858154102E-3</v>
      </c>
    </row>
    <row r="635" spans="1:7">
      <c r="A635" s="168" t="s">
        <v>850</v>
      </c>
      <c r="B635" s="169">
        <v>3.7887381666294788E-2</v>
      </c>
      <c r="C635" s="169">
        <v>9.6952850233589238E-3</v>
      </c>
      <c r="D635" s="169">
        <v>1.273279105625225E-2</v>
      </c>
      <c r="E635" s="169">
        <v>3.2671224467658799E-2</v>
      </c>
      <c r="F635" s="169">
        <v>0</v>
      </c>
      <c r="G635" s="169">
        <v>1.985189042145397E-3</v>
      </c>
    </row>
    <row r="636" spans="1:7">
      <c r="A636" s="168" t="s">
        <v>851</v>
      </c>
      <c r="B636" s="169">
        <v>1.338878473567195E-2</v>
      </c>
      <c r="C636" s="169">
        <v>4.0980454505321617E-3</v>
      </c>
      <c r="D636" s="169">
        <v>2.058004551680415E-2</v>
      </c>
      <c r="E636" s="169">
        <v>7.8591617666141644E-3</v>
      </c>
      <c r="F636" s="169">
        <v>0</v>
      </c>
      <c r="G636" s="169">
        <v>-7.0907225688863207E-3</v>
      </c>
    </row>
    <row r="637" spans="1:7">
      <c r="A637" s="168" t="s">
        <v>852</v>
      </c>
      <c r="B637" s="169">
        <v>-1.5922712629342639E-3</v>
      </c>
      <c r="C637" s="169">
        <v>4.5184187829312439E-3</v>
      </c>
      <c r="D637" s="169">
        <v>1.8221871490384789E-2</v>
      </c>
      <c r="E637" s="169">
        <v>3.9004612032648163E-2</v>
      </c>
      <c r="F637" s="169">
        <v>0</v>
      </c>
      <c r="G637" s="169">
        <v>3.3606352732815652E-3</v>
      </c>
    </row>
    <row r="638" spans="1:7">
      <c r="A638" s="168" t="s">
        <v>853</v>
      </c>
      <c r="B638" s="169">
        <v>-2.3924800983386011E-2</v>
      </c>
      <c r="C638" s="169">
        <v>-1.4629784190933751E-4</v>
      </c>
      <c r="D638" s="169">
        <v>-8.3997034492886424E-3</v>
      </c>
      <c r="E638" s="169">
        <v>-9.5508792078164984E-3</v>
      </c>
      <c r="F638" s="169">
        <v>0</v>
      </c>
      <c r="G638" s="169">
        <v>1.360657862384818E-3</v>
      </c>
    </row>
    <row r="639" spans="1:7">
      <c r="A639" s="168" t="s">
        <v>854</v>
      </c>
      <c r="B639" s="169">
        <v>-2.6776077343067532E-2</v>
      </c>
      <c r="C639" s="169">
        <v>-5.2575251678980139E-3</v>
      </c>
      <c r="D639" s="169">
        <v>-2.4733747884231327E-4</v>
      </c>
      <c r="E639" s="169">
        <v>3.1275049459427158E-3</v>
      </c>
      <c r="F639" s="169">
        <v>0</v>
      </c>
      <c r="G639" s="169">
        <v>-8.3622695292007165E-4</v>
      </c>
    </row>
    <row r="640" spans="1:7">
      <c r="A640" s="168" t="s">
        <v>855</v>
      </c>
      <c r="B640" s="169">
        <v>-7.4447778592920946E-3</v>
      </c>
      <c r="C640" s="169">
        <v>1.0721688622945759E-2</v>
      </c>
      <c r="D640" s="169">
        <v>-8.0163818414263899E-3</v>
      </c>
      <c r="E640" s="169">
        <v>-4.6230129299132512E-2</v>
      </c>
      <c r="F640" s="169">
        <v>0</v>
      </c>
      <c r="G640" s="169">
        <v>3.9753624581098101E-3</v>
      </c>
    </row>
    <row r="641" spans="1:7">
      <c r="A641" s="168" t="s">
        <v>856</v>
      </c>
      <c r="B641" s="169">
        <v>-1.1078442283493641E-2</v>
      </c>
      <c r="C641" s="169">
        <v>2.221985488116252E-3</v>
      </c>
      <c r="D641" s="169">
        <v>-1.068286505244675E-2</v>
      </c>
      <c r="E641" s="169">
        <v>-1.1815530476877891E-2</v>
      </c>
      <c r="F641" s="169">
        <v>0</v>
      </c>
      <c r="G641" s="169">
        <v>9.3775488950620378E-4</v>
      </c>
    </row>
    <row r="642" spans="1:7">
      <c r="A642" s="168" t="s">
        <v>857</v>
      </c>
      <c r="B642" s="169">
        <v>9.9331948656420366E-3</v>
      </c>
      <c r="C642" s="169">
        <v>7.5914003822110656E-3</v>
      </c>
      <c r="D642" s="169">
        <v>1.631053382523184E-2</v>
      </c>
      <c r="E642" s="169">
        <v>-3.3117908062294532E-3</v>
      </c>
      <c r="F642" s="169">
        <v>0</v>
      </c>
      <c r="G642" s="169">
        <v>1.041238443126868E-4</v>
      </c>
    </row>
    <row r="643" spans="1:7">
      <c r="A643" s="168" t="s">
        <v>858</v>
      </c>
      <c r="B643" s="169">
        <v>-2.359044610842354E-4</v>
      </c>
      <c r="C643" s="169">
        <v>1.318305304897005E-2</v>
      </c>
      <c r="D643" s="169">
        <v>1.299194242726642E-2</v>
      </c>
      <c r="E643" s="169">
        <v>-1.119219043943398E-2</v>
      </c>
      <c r="F643" s="169">
        <v>0</v>
      </c>
      <c r="G643" s="169">
        <v>2.8104157793700239E-3</v>
      </c>
    </row>
    <row r="644" spans="1:7">
      <c r="A644" s="168" t="s">
        <v>859</v>
      </c>
      <c r="B644" s="169">
        <v>1.9178053776907289E-2</v>
      </c>
      <c r="C644" s="10"/>
      <c r="D644" s="169">
        <v>5.7548217999487949E-3</v>
      </c>
      <c r="E644" s="169">
        <v>9.9667271169456839E-3</v>
      </c>
      <c r="F644" s="10"/>
      <c r="G644" s="10"/>
    </row>
    <row r="645" spans="1:7">
      <c r="A645" s="168" t="s">
        <v>860</v>
      </c>
      <c r="B645" s="169">
        <v>5.9912852287593577E-3</v>
      </c>
      <c r="C645" s="169">
        <v>-1.4157306164566671E-2</v>
      </c>
      <c r="D645" s="169">
        <v>-1.669719950689064E-2</v>
      </c>
      <c r="E645" s="169">
        <v>-3.7830331545452012E-3</v>
      </c>
      <c r="F645" s="169">
        <v>0</v>
      </c>
      <c r="G645" s="169">
        <v>-4.1512650667485662E-4</v>
      </c>
    </row>
    <row r="646" spans="1:7">
      <c r="A646" s="168" t="s">
        <v>861</v>
      </c>
      <c r="B646" s="169">
        <v>-7.7184958568119466E-3</v>
      </c>
      <c r="C646" s="169">
        <v>2.202912774223575E-3</v>
      </c>
      <c r="D646" s="169">
        <v>6.6714547239781208E-3</v>
      </c>
      <c r="E646" s="169">
        <v>7.4335609491997801E-3</v>
      </c>
      <c r="F646" s="169">
        <v>0</v>
      </c>
      <c r="G646" s="169">
        <v>-1.869161988281909E-3</v>
      </c>
    </row>
    <row r="647" spans="1:7">
      <c r="A647" s="168" t="s">
        <v>862</v>
      </c>
      <c r="B647" s="169">
        <v>1.1504827254393611E-2</v>
      </c>
      <c r="C647" s="169">
        <v>1.3757255543636051E-3</v>
      </c>
      <c r="D647" s="169">
        <v>1.7741369674530109E-2</v>
      </c>
      <c r="E647" s="169">
        <v>1.7582223679203809E-2</v>
      </c>
      <c r="F647" s="169">
        <v>0</v>
      </c>
      <c r="G647" s="169">
        <v>4.9937132108137661E-3</v>
      </c>
    </row>
    <row r="648" spans="1:7">
      <c r="A648" s="168" t="s">
        <v>863</v>
      </c>
      <c r="B648" s="169">
        <v>5.8843509661083981E-3</v>
      </c>
      <c r="C648" s="169">
        <v>8.4886940607138417E-3</v>
      </c>
      <c r="D648" s="169">
        <v>4.9225957309697588E-3</v>
      </c>
      <c r="E648" s="169">
        <v>2.0037884743413499E-3</v>
      </c>
      <c r="F648" s="169">
        <v>0</v>
      </c>
      <c r="G648" s="169">
        <v>-8.3850680267945066E-3</v>
      </c>
    </row>
    <row r="649" spans="1:7">
      <c r="A649" s="168" t="s">
        <v>864</v>
      </c>
      <c r="B649" s="169">
        <v>-5.0242927361184408E-2</v>
      </c>
      <c r="C649" s="169">
        <v>-7.8468274939378357E-3</v>
      </c>
      <c r="D649" s="169">
        <v>-1.738260150176851E-2</v>
      </c>
      <c r="E649" s="169">
        <v>-3.7669685472078607E-2</v>
      </c>
      <c r="F649" s="169">
        <v>0</v>
      </c>
      <c r="G649" s="169">
        <v>-4.1758967684546461E-4</v>
      </c>
    </row>
    <row r="650" spans="1:7">
      <c r="A650" s="168" t="s">
        <v>865</v>
      </c>
      <c r="B650" s="169">
        <v>4.573886993882037E-2</v>
      </c>
      <c r="C650" s="169">
        <v>-1.456246577543507E-3</v>
      </c>
      <c r="D650" s="169">
        <v>2.000589990697144E-2</v>
      </c>
      <c r="E650" s="169">
        <v>2.0978422018615109E-2</v>
      </c>
      <c r="F650" s="169">
        <v>0</v>
      </c>
      <c r="G650" s="169">
        <v>7.3106730886918214E-4</v>
      </c>
    </row>
    <row r="651" spans="1:7">
      <c r="A651" s="168" t="s">
        <v>866</v>
      </c>
      <c r="B651" s="169">
        <v>4.4682905966502817E-2</v>
      </c>
      <c r="C651" s="169">
        <v>1.554926091974429E-2</v>
      </c>
      <c r="D651" s="169">
        <v>2.4416318367003861E-2</v>
      </c>
      <c r="E651" s="169">
        <v>2.7451069848540839E-3</v>
      </c>
      <c r="F651" s="169">
        <v>0</v>
      </c>
      <c r="G651" s="169">
        <v>-5.009427660846888E-3</v>
      </c>
    </row>
    <row r="652" spans="1:7">
      <c r="A652" s="168" t="s">
        <v>867</v>
      </c>
      <c r="B652" s="169">
        <v>-5.346350678459344E-3</v>
      </c>
      <c r="C652" s="169">
        <v>8.5973959487253282E-3</v>
      </c>
      <c r="D652" s="169">
        <v>1.3128356066294261E-2</v>
      </c>
      <c r="E652" s="169">
        <v>1.1774607430986571E-2</v>
      </c>
      <c r="F652" s="169">
        <v>0</v>
      </c>
      <c r="G652" s="169">
        <v>2.5173641953317731E-3</v>
      </c>
    </row>
    <row r="653" spans="1:7">
      <c r="A653" s="168" t="s">
        <v>868</v>
      </c>
      <c r="B653" s="169">
        <v>3.1977643855907179E-3</v>
      </c>
      <c r="C653" s="169">
        <v>8.9861009314384788E-4</v>
      </c>
      <c r="D653" s="169">
        <v>8.0907706657158407E-3</v>
      </c>
      <c r="E653" s="169">
        <v>2.3686906419413619E-2</v>
      </c>
      <c r="F653" s="169">
        <v>0</v>
      </c>
      <c r="G653" s="169">
        <v>0</v>
      </c>
    </row>
    <row r="654" spans="1:7">
      <c r="A654" s="168" t="s">
        <v>869</v>
      </c>
      <c r="B654" s="169">
        <v>-3.0487255483492959E-2</v>
      </c>
      <c r="C654" s="169">
        <v>6.7762366174040078E-3</v>
      </c>
      <c r="D654" s="169">
        <v>1.3123464379282581E-2</v>
      </c>
      <c r="E654" s="169">
        <v>-2.4282632455329911E-2</v>
      </c>
      <c r="F654" s="169">
        <v>0</v>
      </c>
      <c r="G654" s="169">
        <v>2.8248235812304841E-3</v>
      </c>
    </row>
    <row r="655" spans="1:7">
      <c r="A655" s="168" t="s">
        <v>870</v>
      </c>
      <c r="B655" s="169">
        <v>-9.3922424127593773E-3</v>
      </c>
      <c r="C655" s="169">
        <v>4.7084203769747202E-3</v>
      </c>
      <c r="D655" s="169">
        <v>4.7446374407738023E-3</v>
      </c>
      <c r="E655" s="169">
        <v>-4.023282511274151E-3</v>
      </c>
      <c r="F655" s="169">
        <v>0</v>
      </c>
      <c r="G655" s="169">
        <v>2.6082420863835498E-3</v>
      </c>
    </row>
    <row r="656" spans="1:7">
      <c r="A656" s="168" t="s">
        <v>871</v>
      </c>
      <c r="B656" s="169">
        <v>-3.2532961677507188E-2</v>
      </c>
      <c r="C656" s="169">
        <v>-2.224437980280936E-3</v>
      </c>
      <c r="D656" s="169">
        <v>-3.8611590596732137E-2</v>
      </c>
      <c r="E656" s="169">
        <v>-1.6006705117974859E-2</v>
      </c>
      <c r="F656" s="169">
        <v>0</v>
      </c>
      <c r="G656" s="169">
        <v>3.3298616015107201E-3</v>
      </c>
    </row>
    <row r="657" spans="1:7">
      <c r="A657" s="168" t="s">
        <v>872</v>
      </c>
      <c r="B657" s="169">
        <v>2.339154454223924E-2</v>
      </c>
      <c r="C657" s="169">
        <v>-9.3571401439401791E-3</v>
      </c>
      <c r="D657" s="169">
        <v>-1.7233474950207881E-3</v>
      </c>
      <c r="E657" s="169">
        <v>3.0659390349711661E-2</v>
      </c>
      <c r="F657" s="169">
        <v>0</v>
      </c>
      <c r="G657" s="169">
        <v>9.3345746727191425E-4</v>
      </c>
    </row>
    <row r="658" spans="1:7">
      <c r="A658" s="168" t="s">
        <v>873</v>
      </c>
      <c r="B658" s="169">
        <v>1.0569772199451319E-3</v>
      </c>
      <c r="C658" s="169">
        <v>6.7620108695609638E-4</v>
      </c>
      <c r="D658" s="169">
        <v>5.0149270685821978E-3</v>
      </c>
      <c r="E658" s="169">
        <v>-8.716502333078302E-3</v>
      </c>
      <c r="F658" s="169">
        <v>0</v>
      </c>
      <c r="G658" s="169">
        <v>1.346982183613177E-3</v>
      </c>
    </row>
    <row r="659" spans="1:7">
      <c r="A659" s="168" t="s">
        <v>874</v>
      </c>
      <c r="B659" s="169">
        <v>-2.168926996687837E-2</v>
      </c>
      <c r="C659" s="169">
        <v>7.0910309863170262E-4</v>
      </c>
      <c r="D659" s="169">
        <v>1.412721822806162E-3</v>
      </c>
      <c r="E659" s="169">
        <v>-1.474299183346706E-2</v>
      </c>
      <c r="F659" s="169">
        <v>0</v>
      </c>
      <c r="G659" s="169">
        <v>4.346007570342536E-3</v>
      </c>
    </row>
    <row r="660" spans="1:7">
      <c r="A660" s="168" t="s">
        <v>875</v>
      </c>
      <c r="B660" s="169">
        <v>1.7870794497874209E-2</v>
      </c>
      <c r="C660" s="169">
        <v>1.28902247439735E-2</v>
      </c>
      <c r="D660" s="169">
        <v>1.662696635374528E-2</v>
      </c>
      <c r="E660" s="169">
        <v>-1.09912948858133E-2</v>
      </c>
      <c r="F660" s="169">
        <v>0</v>
      </c>
      <c r="G660" s="169">
        <v>-3.606001266482695E-3</v>
      </c>
    </row>
    <row r="661" spans="1:7">
      <c r="A661" s="168" t="s">
        <v>876</v>
      </c>
      <c r="B661" s="169">
        <v>-2.193848456244973E-2</v>
      </c>
      <c r="C661" s="169">
        <v>3.0239946687606878E-3</v>
      </c>
      <c r="D661" s="169">
        <v>-2.3014537904105788E-2</v>
      </c>
      <c r="E661" s="169">
        <v>-1.248831558135022E-2</v>
      </c>
      <c r="F661" s="169">
        <v>0</v>
      </c>
      <c r="G661" s="169">
        <v>4.3428618852374701E-3</v>
      </c>
    </row>
    <row r="662" spans="1:7">
      <c r="A662" s="168" t="s">
        <v>877</v>
      </c>
      <c r="B662" s="169">
        <v>-3.863019485909502E-3</v>
      </c>
      <c r="C662" s="169">
        <v>-2.6516415551012251E-3</v>
      </c>
      <c r="D662" s="169">
        <v>8.216556629748295E-3</v>
      </c>
      <c r="E662" s="169">
        <v>-4.4486649386126231E-3</v>
      </c>
      <c r="F662" s="169">
        <v>0</v>
      </c>
      <c r="G662" s="169">
        <v>-1.5442592476661019E-3</v>
      </c>
    </row>
    <row r="663" spans="1:7">
      <c r="A663" s="168" t="s">
        <v>878</v>
      </c>
      <c r="B663" s="169">
        <v>2.9701379688450439E-2</v>
      </c>
      <c r="C663" s="169">
        <v>1.087875260858695E-2</v>
      </c>
      <c r="D663" s="169">
        <v>-6.0067175522362506E-3</v>
      </c>
      <c r="E663" s="169">
        <v>4.118844522740206E-2</v>
      </c>
      <c r="F663" s="169">
        <v>0</v>
      </c>
      <c r="G663" s="169">
        <v>-6.1873773882470395E-4</v>
      </c>
    </row>
    <row r="664" spans="1:7">
      <c r="A664" s="168" t="s">
        <v>879</v>
      </c>
      <c r="B664" s="169">
        <v>5.2631643750639327E-2</v>
      </c>
      <c r="C664" s="10"/>
      <c r="D664" s="169">
        <v>-3.0691219642381422E-3</v>
      </c>
      <c r="E664" s="169">
        <v>5.0632909471121527E-2</v>
      </c>
      <c r="F664" s="10"/>
      <c r="G664" s="10"/>
    </row>
    <row r="665" spans="1:7">
      <c r="A665" s="168" t="s">
        <v>880</v>
      </c>
      <c r="B665" s="169">
        <v>-3.8928176345493171E-2</v>
      </c>
      <c r="C665" s="169">
        <v>1.498743321448837E-3</v>
      </c>
      <c r="D665" s="169">
        <v>-4.4784755266460308E-2</v>
      </c>
      <c r="E665" s="169">
        <v>-4.938209917058789E-2</v>
      </c>
      <c r="F665" s="169">
        <v>-4.6087888531618382E-2</v>
      </c>
      <c r="G665" s="169">
        <v>-4.1271309681789603E-3</v>
      </c>
    </row>
    <row r="666" spans="1:7">
      <c r="A666" s="168" t="s">
        <v>881</v>
      </c>
      <c r="B666" s="169">
        <v>-1.4585651295418219E-2</v>
      </c>
      <c r="C666" s="169">
        <v>1.777110753768518E-3</v>
      </c>
      <c r="D666" s="169">
        <v>-1.1655419567927481E-3</v>
      </c>
      <c r="E666" s="169">
        <v>-5.0276144369410858E-2</v>
      </c>
      <c r="F666" s="169">
        <v>0</v>
      </c>
      <c r="G666" s="169">
        <v>-7.2523515601730093E-4</v>
      </c>
    </row>
    <row r="667" spans="1:7">
      <c r="A667" s="168" t="s">
        <v>882</v>
      </c>
      <c r="B667" s="169">
        <v>-2.6717205288043441E-2</v>
      </c>
      <c r="C667" s="169">
        <v>-3.5264367908802718E-3</v>
      </c>
      <c r="D667" s="169">
        <v>-1.096325167212597E-2</v>
      </c>
      <c r="E667" s="169">
        <v>-9.377831504955525E-3</v>
      </c>
      <c r="F667" s="169">
        <v>0</v>
      </c>
      <c r="G667" s="169">
        <v>1.658928638382795E-3</v>
      </c>
    </row>
    <row r="668" spans="1:7">
      <c r="A668" s="168" t="s">
        <v>883</v>
      </c>
      <c r="B668" s="169">
        <v>1.739282951430798E-2</v>
      </c>
      <c r="C668" s="169">
        <v>6.4111023949868784E-3</v>
      </c>
      <c r="D668" s="169">
        <v>2.8977161453121129E-2</v>
      </c>
      <c r="E668" s="169">
        <v>2.3321618320434331E-2</v>
      </c>
      <c r="F668" s="169">
        <v>0</v>
      </c>
      <c r="G668" s="169">
        <v>-1.0350737344926311E-3</v>
      </c>
    </row>
    <row r="669" spans="1:7">
      <c r="A669" s="168" t="s">
        <v>884</v>
      </c>
      <c r="B669" s="169">
        <v>6.924522113060716E-3</v>
      </c>
      <c r="C669" s="169">
        <v>1.2318625699112571E-3</v>
      </c>
      <c r="D669" s="169">
        <v>-1.2156276558227709E-2</v>
      </c>
      <c r="E669" s="169">
        <v>-1.3328547581770491E-2</v>
      </c>
      <c r="F669" s="169">
        <v>0</v>
      </c>
      <c r="G669" s="169">
        <v>-1.036146222232359E-3</v>
      </c>
    </row>
    <row r="670" spans="1:7">
      <c r="A670" s="168" t="s">
        <v>885</v>
      </c>
      <c r="B670" s="169">
        <v>-9.9860002985969754E-3</v>
      </c>
      <c r="C670" s="169">
        <v>-7.9045709689984367E-4</v>
      </c>
      <c r="D670" s="169">
        <v>-7.936023141257631E-3</v>
      </c>
      <c r="E670" s="169">
        <v>-1.270127864997761E-2</v>
      </c>
      <c r="F670" s="169">
        <v>0</v>
      </c>
      <c r="G670" s="169">
        <v>-4.2527087079711201E-3</v>
      </c>
    </row>
    <row r="671" spans="1:7">
      <c r="A671" s="168" t="s">
        <v>886</v>
      </c>
      <c r="B671" s="169">
        <v>-6.5575782219292611E-3</v>
      </c>
      <c r="C671" s="169">
        <v>-5.4404938773033873E-4</v>
      </c>
      <c r="D671" s="169">
        <v>-2.0165443390572468E-2</v>
      </c>
      <c r="E671" s="169">
        <v>-2.1261520023999499E-2</v>
      </c>
      <c r="F671" s="169">
        <v>0</v>
      </c>
      <c r="G671" s="169">
        <v>1.5625158945720139E-3</v>
      </c>
    </row>
    <row r="672" spans="1:7">
      <c r="A672" s="168" t="s">
        <v>887</v>
      </c>
      <c r="B672" s="169">
        <v>-1.254561117501485E-2</v>
      </c>
      <c r="C672" s="169">
        <v>-2.8255083152146638E-3</v>
      </c>
      <c r="D672" s="169">
        <v>-2.8843223324763301E-2</v>
      </c>
      <c r="E672" s="169">
        <v>-1.1396129250317631E-2</v>
      </c>
      <c r="F672" s="169">
        <v>0</v>
      </c>
      <c r="G672" s="169">
        <v>1.0402637620110509E-4</v>
      </c>
    </row>
    <row r="673" spans="1:7">
      <c r="A673" s="168" t="s">
        <v>888</v>
      </c>
      <c r="B673" s="169">
        <v>-1.4018366580743621E-2</v>
      </c>
      <c r="C673" s="169">
        <v>6.8953205934343398E-3</v>
      </c>
      <c r="D673" s="169">
        <v>-4.0328865143082537E-2</v>
      </c>
      <c r="E673" s="169">
        <v>-2.521416783477037E-2</v>
      </c>
      <c r="F673" s="169">
        <v>0</v>
      </c>
      <c r="G673" s="169">
        <v>3.8477028192263059E-3</v>
      </c>
    </row>
    <row r="674" spans="1:7">
      <c r="A674" s="168" t="s">
        <v>889</v>
      </c>
      <c r="B674" s="10"/>
      <c r="C674" s="169">
        <v>-3.880558492514008E-3</v>
      </c>
      <c r="D674" s="10"/>
      <c r="E674" s="10"/>
      <c r="F674" s="169">
        <v>0</v>
      </c>
      <c r="G674" s="169">
        <v>1.5539368877635069E-3</v>
      </c>
    </row>
    <row r="675" spans="1:7">
      <c r="A675" s="168" t="s">
        <v>890</v>
      </c>
      <c r="B675" s="10"/>
      <c r="C675" s="169">
        <v>-1.131532823106185E-3</v>
      </c>
      <c r="D675" s="10"/>
      <c r="E675" s="10"/>
      <c r="F675" s="169">
        <v>0</v>
      </c>
      <c r="G675" s="169">
        <v>1.758359209854232E-3</v>
      </c>
    </row>
    <row r="676" spans="1:7">
      <c r="A676" s="168" t="s">
        <v>891</v>
      </c>
      <c r="B676" s="169">
        <v>-4.9990720366173247E-2</v>
      </c>
      <c r="C676" s="169">
        <v>-6.5240986535923806E-3</v>
      </c>
      <c r="D676" s="169">
        <v>-6.7224871326946323E-2</v>
      </c>
      <c r="E676" s="169">
        <v>-5.428726342427459E-2</v>
      </c>
      <c r="F676" s="169">
        <v>0</v>
      </c>
      <c r="G676" s="169">
        <v>2.0654902195249569E-4</v>
      </c>
    </row>
    <row r="677" spans="1:7">
      <c r="A677" s="168" t="s">
        <v>892</v>
      </c>
      <c r="B677" s="169">
        <v>-2.06901304643855E-2</v>
      </c>
      <c r="C677" s="169">
        <v>-8.1257175586835206E-3</v>
      </c>
      <c r="D677" s="169">
        <v>-3.0996314599857082E-3</v>
      </c>
      <c r="E677" s="169">
        <v>-4.2408706637498739E-2</v>
      </c>
      <c r="F677" s="169">
        <v>0</v>
      </c>
      <c r="G677" s="169">
        <v>8.2584432711962918E-3</v>
      </c>
    </row>
    <row r="678" spans="1:7">
      <c r="A678" s="168" t="s">
        <v>893</v>
      </c>
      <c r="B678" s="169">
        <v>-9.6113127785633079E-3</v>
      </c>
      <c r="C678" s="169">
        <v>-2.131688848741486E-3</v>
      </c>
      <c r="D678" s="169">
        <v>1.834314016572591E-2</v>
      </c>
      <c r="E678" s="169">
        <v>8.8581609153739471E-3</v>
      </c>
      <c r="F678" s="169">
        <v>0</v>
      </c>
      <c r="G678" s="169">
        <v>-3.0715207124747401E-3</v>
      </c>
    </row>
    <row r="679" spans="1:7">
      <c r="A679" s="168" t="s">
        <v>894</v>
      </c>
      <c r="B679" s="169">
        <v>1.612553364061475E-2</v>
      </c>
      <c r="C679" s="169">
        <v>1.466604186775711E-2</v>
      </c>
      <c r="D679" s="169">
        <v>3.1210111743134039E-2</v>
      </c>
      <c r="E679" s="169">
        <v>1.87143122856952E-2</v>
      </c>
      <c r="F679" s="169">
        <v>0</v>
      </c>
      <c r="G679" s="169">
        <v>-1.5405311866869551E-3</v>
      </c>
    </row>
    <row r="680" spans="1:7">
      <c r="A680" s="168" t="s">
        <v>895</v>
      </c>
      <c r="B680" s="169">
        <v>1.2091080643622741E-2</v>
      </c>
      <c r="C680" s="169">
        <v>2.9533182046204138E-3</v>
      </c>
      <c r="D680" s="169">
        <v>4.8215544103324959E-4</v>
      </c>
      <c r="E680" s="169">
        <v>3.2738824886790592E-2</v>
      </c>
      <c r="F680" s="169">
        <v>0</v>
      </c>
      <c r="G680" s="169">
        <v>-2.8800532378233661E-3</v>
      </c>
    </row>
    <row r="681" spans="1:7">
      <c r="A681" s="168" t="s">
        <v>896</v>
      </c>
      <c r="B681" s="169">
        <v>-2.1249649635075921E-2</v>
      </c>
      <c r="C681" s="169">
        <v>6.9495838138418087E-3</v>
      </c>
      <c r="D681" s="169">
        <v>1.090626582514709E-2</v>
      </c>
      <c r="E681" s="169">
        <v>2.5324292561889061E-2</v>
      </c>
      <c r="F681" s="169">
        <v>0</v>
      </c>
      <c r="G681" s="169">
        <v>-4.0231006790428792E-3</v>
      </c>
    </row>
    <row r="682" spans="1:7">
      <c r="A682" s="168" t="s">
        <v>897</v>
      </c>
      <c r="B682" s="169">
        <v>1.5846533756258548E-2</v>
      </c>
      <c r="C682" s="169">
        <v>-8.680223820187738E-4</v>
      </c>
      <c r="D682" s="169">
        <v>-7.2095810704381202E-3</v>
      </c>
      <c r="E682" s="169">
        <v>2.4606864615018601E-2</v>
      </c>
      <c r="F682" s="169">
        <v>0</v>
      </c>
      <c r="G682" s="169">
        <v>2.4857364700534572E-3</v>
      </c>
    </row>
    <row r="683" spans="1:7">
      <c r="A683" s="168" t="s">
        <v>898</v>
      </c>
      <c r="B683" s="169">
        <v>3.200156923443731E-2</v>
      </c>
      <c r="C683" s="169">
        <v>4.9849029002739798E-3</v>
      </c>
      <c r="D683" s="169">
        <v>3.2866040272120367E-2</v>
      </c>
      <c r="E683" s="169">
        <v>3.0939228463495949E-2</v>
      </c>
      <c r="F683" s="169">
        <v>0</v>
      </c>
      <c r="G683" s="169">
        <v>-1.963037913100929E-3</v>
      </c>
    </row>
    <row r="684" spans="1:7">
      <c r="A684" s="168" t="s">
        <v>899</v>
      </c>
      <c r="B684" s="169">
        <v>-2.3858629331971911E-2</v>
      </c>
      <c r="C684" s="169">
        <v>3.705946901264801E-3</v>
      </c>
      <c r="D684" s="169">
        <v>2.7730336086690951E-2</v>
      </c>
      <c r="E684" s="169">
        <v>3.141009016550278E-2</v>
      </c>
      <c r="F684" s="169">
        <v>0</v>
      </c>
      <c r="G684" s="169">
        <v>-8.2817631799569913E-4</v>
      </c>
    </row>
    <row r="685" spans="1:7">
      <c r="A685" s="168" t="s">
        <v>900</v>
      </c>
      <c r="B685" s="169">
        <v>-1.3172322987688331E-2</v>
      </c>
      <c r="C685" s="169">
        <v>-1.305615560248663E-4</v>
      </c>
      <c r="D685" s="169">
        <v>-2.088449555929428E-2</v>
      </c>
      <c r="E685" s="169">
        <v>-3.6866370963313133E-2</v>
      </c>
      <c r="F685" s="169">
        <v>0</v>
      </c>
      <c r="G685" s="169">
        <v>-1.4504703120344911E-3</v>
      </c>
    </row>
    <row r="686" spans="1:7">
      <c r="A686" s="168" t="s">
        <v>901</v>
      </c>
      <c r="B686" s="169">
        <v>-3.5820784276722639E-2</v>
      </c>
      <c r="C686" s="169">
        <v>-2.9443536044478909E-3</v>
      </c>
      <c r="D686" s="169">
        <v>1.5824305653788781E-4</v>
      </c>
      <c r="E686" s="169">
        <v>-2.371463440267119E-2</v>
      </c>
      <c r="F686" s="169">
        <v>0</v>
      </c>
      <c r="G686" s="169">
        <v>-6.432819411244739E-3</v>
      </c>
    </row>
    <row r="687" spans="1:7">
      <c r="A687" s="168" t="s">
        <v>902</v>
      </c>
      <c r="B687" s="169">
        <v>-3.6435333294312262E-2</v>
      </c>
      <c r="C687" s="169">
        <v>1.0852481049954401E-2</v>
      </c>
      <c r="D687" s="169">
        <v>-2.3439243543287299E-2</v>
      </c>
      <c r="E687" s="169">
        <v>-2.7617675283669318E-2</v>
      </c>
      <c r="F687" s="169">
        <v>0</v>
      </c>
      <c r="G687" s="169">
        <v>7.72762998393417E-3</v>
      </c>
    </row>
    <row r="688" spans="1:7">
      <c r="A688" s="168" t="s">
        <v>903</v>
      </c>
      <c r="B688" s="169">
        <v>-1.453864510392155E-2</v>
      </c>
      <c r="C688" s="169">
        <v>-1.897450123948274E-2</v>
      </c>
      <c r="D688" s="169">
        <v>-6.2134342329712822E-2</v>
      </c>
      <c r="E688" s="169">
        <v>-5.0279869560314612E-2</v>
      </c>
      <c r="F688" s="169">
        <v>0</v>
      </c>
      <c r="G688" s="169">
        <v>1.554419957294328E-3</v>
      </c>
    </row>
    <row r="689" spans="1:7">
      <c r="A689" s="168" t="s">
        <v>904</v>
      </c>
      <c r="B689" s="169">
        <v>-1.1340051446180549E-2</v>
      </c>
      <c r="C689" s="169">
        <v>-8.3902065847563101E-4</v>
      </c>
      <c r="D689" s="169">
        <v>7.8379639020813574E-3</v>
      </c>
      <c r="E689" s="169">
        <v>-9.5079526247311419E-3</v>
      </c>
      <c r="F689" s="169">
        <v>0</v>
      </c>
      <c r="G689" s="169">
        <v>-8.2774785092232239E-4</v>
      </c>
    </row>
    <row r="690" spans="1:7">
      <c r="A690" s="168" t="s">
        <v>905</v>
      </c>
      <c r="B690" s="169">
        <v>-2.14078716400945E-2</v>
      </c>
      <c r="C690" s="169">
        <v>7.1827258623062828E-3</v>
      </c>
      <c r="D690" s="169">
        <v>-2.2606534129566369E-2</v>
      </c>
      <c r="E690" s="169">
        <v>2.5443689419575088E-2</v>
      </c>
      <c r="F690" s="169">
        <v>0</v>
      </c>
      <c r="G690" s="169">
        <v>1.760362115382996E-3</v>
      </c>
    </row>
    <row r="691" spans="1:7">
      <c r="A691" s="168" t="s">
        <v>906</v>
      </c>
      <c r="B691" s="169">
        <v>-1.5652326499760449E-2</v>
      </c>
      <c r="C691" s="169">
        <v>-4.6443248906916654E-3</v>
      </c>
      <c r="D691" s="169">
        <v>-4.9601714690286847E-2</v>
      </c>
      <c r="E691" s="169">
        <v>-1.9546304234248298E-2</v>
      </c>
      <c r="F691" s="169">
        <v>0</v>
      </c>
      <c r="G691" s="169">
        <v>3.1009696050565688E-4</v>
      </c>
    </row>
    <row r="692" spans="1:7">
      <c r="A692" s="168" t="s">
        <v>907</v>
      </c>
      <c r="B692" s="169">
        <v>-1.1020641621885209E-2</v>
      </c>
      <c r="C692" s="169">
        <v>3.589481529391092E-3</v>
      </c>
      <c r="D692" s="169">
        <v>2.633666066247731E-2</v>
      </c>
      <c r="E692" s="169">
        <v>2.7867836064725319E-2</v>
      </c>
      <c r="F692" s="169">
        <v>0</v>
      </c>
      <c r="G692" s="169">
        <v>4.4435291938866861E-3</v>
      </c>
    </row>
    <row r="693" spans="1:7">
      <c r="A693" s="168" t="s">
        <v>908</v>
      </c>
      <c r="B693" s="169">
        <v>5.5274890436763043E-2</v>
      </c>
      <c r="C693" s="169">
        <v>6.7342800173637576E-3</v>
      </c>
      <c r="D693" s="169">
        <v>2.7008453233581701E-2</v>
      </c>
      <c r="E693" s="169">
        <v>4.628163725032608E-2</v>
      </c>
      <c r="F693" s="169">
        <v>0</v>
      </c>
      <c r="G693" s="169">
        <v>8.2306413134247691E-4</v>
      </c>
    </row>
    <row r="694" spans="1:7">
      <c r="A694" s="168" t="s">
        <v>909</v>
      </c>
      <c r="B694" s="169">
        <v>-4.2995331499589007E-3</v>
      </c>
      <c r="C694" s="169">
        <v>1.1568600124275409E-2</v>
      </c>
      <c r="D694" s="169">
        <v>5.3564450723608834E-3</v>
      </c>
      <c r="E694" s="169">
        <v>-3.6203812290891417E-2</v>
      </c>
      <c r="F694" s="169">
        <v>0</v>
      </c>
      <c r="G694" s="169">
        <v>-3.0837561341812147E-4</v>
      </c>
    </row>
    <row r="695" spans="1:7">
      <c r="A695" s="168" t="s">
        <v>910</v>
      </c>
      <c r="B695" s="10"/>
      <c r="C695" s="169">
        <v>1.745570720723677E-5</v>
      </c>
      <c r="D695" s="10"/>
      <c r="E695" s="10"/>
      <c r="F695" s="169">
        <v>0</v>
      </c>
      <c r="G695" s="169">
        <v>1.1311116745662539E-3</v>
      </c>
    </row>
    <row r="696" spans="1:7">
      <c r="A696" s="168" t="s">
        <v>911</v>
      </c>
      <c r="B696" s="169">
        <v>-3.5509799361953087E-2</v>
      </c>
      <c r="C696" s="169">
        <v>2.1483768817243121E-3</v>
      </c>
      <c r="D696" s="169">
        <v>-4.0482322731413611E-2</v>
      </c>
      <c r="E696" s="169">
        <v>-2.9655289279322261E-3</v>
      </c>
      <c r="F696" s="169">
        <v>0</v>
      </c>
      <c r="G696" s="169">
        <v>-2.773256684144187E-3</v>
      </c>
    </row>
    <row r="697" spans="1:7">
      <c r="A697" s="168" t="s">
        <v>912</v>
      </c>
      <c r="B697" s="169">
        <v>-2.4805129438869141E-2</v>
      </c>
      <c r="C697" s="169">
        <v>2.0846350796801531E-3</v>
      </c>
      <c r="D697" s="169">
        <v>-7.1091460507760607E-3</v>
      </c>
      <c r="E697" s="169">
        <v>-1.8785490598354219E-2</v>
      </c>
      <c r="F697" s="169">
        <v>0</v>
      </c>
      <c r="G697" s="169">
        <v>2.265951478023442E-3</v>
      </c>
    </row>
    <row r="698" spans="1:7">
      <c r="A698" s="168" t="s">
        <v>913</v>
      </c>
      <c r="B698" s="169">
        <v>3.1254664888782147E-2</v>
      </c>
      <c r="C698" s="169">
        <v>4.6364327702410613E-3</v>
      </c>
      <c r="D698" s="169">
        <v>7.6364352898774523E-3</v>
      </c>
      <c r="E698" s="169">
        <v>1.163890831756742E-2</v>
      </c>
      <c r="F698" s="169">
        <v>0</v>
      </c>
      <c r="G698" s="169">
        <v>9.249200446332928E-4</v>
      </c>
    </row>
    <row r="699" spans="1:7">
      <c r="A699" s="168" t="s">
        <v>914</v>
      </c>
      <c r="B699" s="169">
        <v>2.23325520053641E-2</v>
      </c>
      <c r="C699" s="169">
        <v>1.0474599539205261E-3</v>
      </c>
      <c r="D699" s="169">
        <v>2.3144997467673841E-2</v>
      </c>
      <c r="E699" s="169">
        <v>6.9839841576300188E-3</v>
      </c>
      <c r="F699" s="169">
        <v>0</v>
      </c>
      <c r="G699" s="169">
        <v>-3.5934134357081819E-3</v>
      </c>
    </row>
    <row r="700" spans="1:7">
      <c r="A700" s="168" t="s">
        <v>915</v>
      </c>
      <c r="B700" s="169">
        <v>-5.417733980161954E-2</v>
      </c>
      <c r="C700" s="169">
        <v>-6.0674943938465731E-3</v>
      </c>
      <c r="D700" s="169">
        <v>-3.5886020322665857E-2</v>
      </c>
      <c r="E700" s="169">
        <v>-5.8881891640336748E-2</v>
      </c>
      <c r="F700" s="169">
        <v>0</v>
      </c>
      <c r="G700" s="169">
        <v>-4.1216810169508728E-4</v>
      </c>
    </row>
    <row r="701" spans="1:7">
      <c r="A701" s="168" t="s">
        <v>916</v>
      </c>
      <c r="B701" s="169">
        <v>2.6087021918748121E-2</v>
      </c>
      <c r="C701" s="169">
        <v>3.4778715639784958E-3</v>
      </c>
      <c r="D701" s="169">
        <v>1.413037952845708E-2</v>
      </c>
      <c r="E701" s="169">
        <v>4.745227246223771E-2</v>
      </c>
      <c r="F701" s="169">
        <v>0</v>
      </c>
      <c r="G701" s="169">
        <v>-6.1854640415337503E-4</v>
      </c>
    </row>
    <row r="702" spans="1:7">
      <c r="A702" s="168" t="s">
        <v>917</v>
      </c>
      <c r="B702" s="169">
        <v>-3.3131445637905377E-2</v>
      </c>
      <c r="C702" s="169">
        <v>3.8123067008344342E-5</v>
      </c>
      <c r="D702" s="169">
        <v>-1.6940140328854599E-2</v>
      </c>
      <c r="E702" s="169">
        <v>8.6802248465871479E-3</v>
      </c>
      <c r="F702" s="169">
        <v>0</v>
      </c>
      <c r="G702" s="169">
        <v>2.3723915850806239E-3</v>
      </c>
    </row>
    <row r="703" spans="1:7">
      <c r="A703" s="168" t="s">
        <v>918</v>
      </c>
      <c r="B703" s="169">
        <v>-3.0461339240005821E-2</v>
      </c>
      <c r="C703" s="169">
        <v>6.6093242086024961E-3</v>
      </c>
      <c r="D703" s="169">
        <v>1.6407884062100919E-2</v>
      </c>
      <c r="E703" s="169">
        <v>-2.9616294567038851E-2</v>
      </c>
      <c r="F703" s="169">
        <v>0</v>
      </c>
      <c r="G703" s="169">
        <v>-2.1609290369746241E-3</v>
      </c>
    </row>
    <row r="704" spans="1:7">
      <c r="A704" s="168" t="s">
        <v>919</v>
      </c>
      <c r="B704" s="169">
        <v>-2.102347865656062E-2</v>
      </c>
      <c r="C704" s="169">
        <v>-6.2936910848165883E-4</v>
      </c>
      <c r="D704" s="169">
        <v>1.8182778464412411E-2</v>
      </c>
      <c r="E704" s="169">
        <v>-3.5572494544577123E-2</v>
      </c>
      <c r="F704" s="169">
        <v>0</v>
      </c>
      <c r="G704" s="169">
        <v>-3.0936144085014222E-4</v>
      </c>
    </row>
    <row r="705" spans="1:7">
      <c r="A705" s="168" t="s">
        <v>920</v>
      </c>
      <c r="B705" s="169">
        <v>4.6693144078269189E-3</v>
      </c>
      <c r="C705" s="169">
        <v>5.0935800389462216E-4</v>
      </c>
      <c r="D705" s="169">
        <v>-8.5683514279016881E-3</v>
      </c>
      <c r="E705" s="169">
        <v>-1.3893174144647641E-2</v>
      </c>
      <c r="F705" s="169">
        <v>0</v>
      </c>
      <c r="G705" s="169">
        <v>1.031550150636162E-3</v>
      </c>
    </row>
    <row r="706" spans="1:7">
      <c r="A706" s="168" t="s">
        <v>921</v>
      </c>
      <c r="B706" s="169">
        <v>-3.863962518011133E-3</v>
      </c>
      <c r="C706" s="169">
        <v>-2.273811785323931E-3</v>
      </c>
      <c r="D706" s="169">
        <v>8.3648179083928298E-3</v>
      </c>
      <c r="E706" s="169">
        <v>-3.2167553821367272E-3</v>
      </c>
      <c r="F706" s="169">
        <v>0</v>
      </c>
      <c r="G706" s="169">
        <v>-3.0913828332490573E-4</v>
      </c>
    </row>
    <row r="707" spans="1:7">
      <c r="A707" s="168" t="s">
        <v>922</v>
      </c>
      <c r="B707" s="10"/>
      <c r="C707" s="169">
        <v>1.5790922795098079E-3</v>
      </c>
      <c r="D707" s="10"/>
      <c r="E707" s="10"/>
      <c r="F707" s="169">
        <v>0</v>
      </c>
      <c r="G707" s="169">
        <v>4.741769656150252E-3</v>
      </c>
    </row>
    <row r="708" spans="1:7">
      <c r="A708" s="168" t="s">
        <v>923</v>
      </c>
      <c r="B708" s="169">
        <v>-1.2609605225919579E-2</v>
      </c>
      <c r="C708" s="169">
        <v>1.0120175614714011E-3</v>
      </c>
      <c r="D708" s="169">
        <v>-4.7918550061214933E-2</v>
      </c>
      <c r="E708" s="169">
        <v>-4.8114975067674259E-2</v>
      </c>
      <c r="F708" s="169">
        <v>0</v>
      </c>
      <c r="G708" s="169">
        <v>-1.9493427621491981E-3</v>
      </c>
    </row>
    <row r="709" spans="1:7">
      <c r="A709" s="168" t="s">
        <v>924</v>
      </c>
      <c r="B709" s="169">
        <v>1.0179005909543459E-2</v>
      </c>
      <c r="C709" s="169">
        <v>8.8412057884090789E-3</v>
      </c>
      <c r="D709" s="169">
        <v>1.134442830831528E-2</v>
      </c>
      <c r="E709" s="169">
        <v>2.6569456278202619E-3</v>
      </c>
      <c r="F709" s="169">
        <v>0</v>
      </c>
      <c r="G709" s="169">
        <v>2.9810949749833342E-3</v>
      </c>
    </row>
    <row r="710" spans="1:7">
      <c r="A710" s="168" t="s">
        <v>925</v>
      </c>
      <c r="B710" s="169">
        <v>-7.8570691640325929E-2</v>
      </c>
      <c r="C710" s="169">
        <v>-2.1917631747336852E-3</v>
      </c>
      <c r="D710" s="169">
        <v>-8.5934835215246475E-2</v>
      </c>
      <c r="E710" s="169">
        <v>-0.12757117249681771</v>
      </c>
      <c r="F710" s="169">
        <v>0</v>
      </c>
      <c r="G710" s="169">
        <v>5.4319850461677088E-3</v>
      </c>
    </row>
    <row r="711" spans="1:7">
      <c r="A711" s="168" t="s">
        <v>926</v>
      </c>
      <c r="B711" s="169">
        <v>-6.8636448344835399E-3</v>
      </c>
      <c r="C711" s="169">
        <v>-3.6897365274579652E-4</v>
      </c>
      <c r="D711" s="169">
        <v>-1.663324897151763E-2</v>
      </c>
      <c r="E711" s="169">
        <v>-1.0311914509447351E-2</v>
      </c>
      <c r="F711" s="169">
        <v>0</v>
      </c>
      <c r="G711" s="169">
        <v>1.019352453379252E-3</v>
      </c>
    </row>
    <row r="712" spans="1:7">
      <c r="A712" s="168" t="s">
        <v>927</v>
      </c>
      <c r="B712" s="169">
        <v>-2.439977932777726E-5</v>
      </c>
      <c r="C712" s="169">
        <v>4.6852921407636314E-3</v>
      </c>
      <c r="D712" s="169">
        <v>-1.9063288307848869E-2</v>
      </c>
      <c r="E712" s="169">
        <v>-2.4951932505212548E-2</v>
      </c>
      <c r="F712" s="169">
        <v>0</v>
      </c>
      <c r="G712" s="169">
        <v>-1.9347741131994221E-3</v>
      </c>
    </row>
    <row r="713" spans="1:7">
      <c r="A713" s="168" t="s">
        <v>928</v>
      </c>
      <c r="B713" s="169">
        <v>5.7132131786605589E-2</v>
      </c>
      <c r="C713" s="169">
        <v>1.0715221743553549E-3</v>
      </c>
      <c r="D713" s="169">
        <v>2.3106141597373231E-3</v>
      </c>
      <c r="E713" s="169">
        <v>4.7746040767658871E-2</v>
      </c>
      <c r="F713" s="169">
        <v>0</v>
      </c>
      <c r="G713" s="169">
        <v>-1.530471611156714E-3</v>
      </c>
    </row>
    <row r="714" spans="1:7">
      <c r="A714" s="168" t="s">
        <v>929</v>
      </c>
      <c r="B714" s="169">
        <v>2.450770919517287E-2</v>
      </c>
      <c r="C714" s="169">
        <v>9.5141700908629723E-4</v>
      </c>
      <c r="D714" s="169">
        <v>3.0476319264693071E-2</v>
      </c>
      <c r="E714" s="169">
        <v>2.225105615636469E-2</v>
      </c>
      <c r="F714" s="169">
        <v>0</v>
      </c>
      <c r="G714" s="169">
        <v>-3.8830702130383532E-3</v>
      </c>
    </row>
    <row r="715" spans="1:7">
      <c r="A715" s="168" t="s">
        <v>930</v>
      </c>
      <c r="B715" s="10"/>
      <c r="C715" s="169">
        <v>-7.5021630814213758E-3</v>
      </c>
      <c r="D715" s="10"/>
      <c r="E715" s="10"/>
      <c r="F715" s="169">
        <v>0</v>
      </c>
      <c r="G715" s="169">
        <v>2.1542785929511421E-3</v>
      </c>
    </row>
    <row r="716" spans="1:7">
      <c r="A716" s="168" t="s">
        <v>931</v>
      </c>
      <c r="B716" s="169">
        <v>-7.6509274772962321E-3</v>
      </c>
      <c r="C716" s="169">
        <v>-2.1239857917741971E-3</v>
      </c>
      <c r="D716" s="169">
        <v>3.0815740580783849E-2</v>
      </c>
      <c r="E716" s="169">
        <v>1.9834921822814429E-3</v>
      </c>
      <c r="F716" s="169">
        <v>0</v>
      </c>
      <c r="G716" s="169">
        <v>1.433098435353219E-3</v>
      </c>
    </row>
    <row r="717" spans="1:7">
      <c r="A717" s="168" t="s">
        <v>932</v>
      </c>
      <c r="B717" s="169">
        <v>1.2517364816781781E-2</v>
      </c>
      <c r="C717" s="169">
        <v>9.6382793806477629E-3</v>
      </c>
      <c r="D717" s="169">
        <v>6.1487261190559472E-2</v>
      </c>
      <c r="E717" s="169">
        <v>7.3946924772136713E-2</v>
      </c>
      <c r="F717" s="169">
        <v>0</v>
      </c>
      <c r="G717" s="169">
        <v>-3.1688151097414301E-3</v>
      </c>
    </row>
    <row r="718" spans="1:7">
      <c r="A718" s="168" t="s">
        <v>933</v>
      </c>
      <c r="B718" s="169">
        <v>-1.263223222730459E-2</v>
      </c>
      <c r="C718" s="169">
        <v>-4.4709884287563728E-3</v>
      </c>
      <c r="D718" s="169">
        <v>8.563811423778489E-3</v>
      </c>
      <c r="E718" s="169">
        <v>5.4213683571725513E-2</v>
      </c>
      <c r="F718" s="169">
        <v>0</v>
      </c>
      <c r="G718" s="169">
        <v>0</v>
      </c>
    </row>
    <row r="719" spans="1:7">
      <c r="A719" s="168" t="s">
        <v>934</v>
      </c>
      <c r="B719" s="169">
        <v>-2.7250183543139569E-2</v>
      </c>
      <c r="C719" s="169">
        <v>-1.6511651392423391E-2</v>
      </c>
      <c r="D719" s="169">
        <v>-1.9040862914714959E-2</v>
      </c>
      <c r="E719" s="169">
        <v>-1.8713289574647799E-2</v>
      </c>
      <c r="F719" s="169">
        <v>0</v>
      </c>
      <c r="G719" s="169">
        <v>1.1279800465351379E-3</v>
      </c>
    </row>
    <row r="720" spans="1:7">
      <c r="A720" s="168" t="s">
        <v>935</v>
      </c>
      <c r="B720" s="169">
        <v>-2.031796080521453E-2</v>
      </c>
      <c r="C720" s="169">
        <v>-1.605425313269571E-3</v>
      </c>
      <c r="D720" s="169">
        <v>2.412687849247264E-2</v>
      </c>
      <c r="E720" s="169">
        <v>3.426617653249453E-2</v>
      </c>
      <c r="F720" s="169">
        <v>0</v>
      </c>
      <c r="G720" s="169">
        <v>-1.023712702766799E-4</v>
      </c>
    </row>
    <row r="721" spans="1:7">
      <c r="A721" s="168" t="s">
        <v>936</v>
      </c>
      <c r="B721" s="169">
        <v>5.4073614423326699E-3</v>
      </c>
      <c r="C721" s="169">
        <v>-3.021424942496687E-3</v>
      </c>
      <c r="D721" s="169">
        <v>2.587610786910011E-2</v>
      </c>
      <c r="E721" s="169">
        <v>1.185649413603951E-2</v>
      </c>
      <c r="F721" s="169">
        <v>0</v>
      </c>
      <c r="G721" s="169">
        <v>-2.560950552818464E-3</v>
      </c>
    </row>
    <row r="722" spans="1:7">
      <c r="A722" s="168" t="s">
        <v>937</v>
      </c>
      <c r="B722" s="169">
        <v>2.9753535384637871E-2</v>
      </c>
      <c r="C722" s="169">
        <v>3.720297259787841E-3</v>
      </c>
      <c r="D722" s="169">
        <v>-3.4393375312004482E-2</v>
      </c>
      <c r="E722" s="169">
        <v>-2.065720013823924E-2</v>
      </c>
      <c r="F722" s="169">
        <v>0</v>
      </c>
      <c r="G722" s="169">
        <v>-4.1081354009464549E-4</v>
      </c>
    </row>
    <row r="723" spans="1:7">
      <c r="A723" s="168" t="s">
        <v>938</v>
      </c>
      <c r="B723" s="169">
        <v>1.467668418627022E-2</v>
      </c>
      <c r="C723" s="169">
        <v>-2.4130557198844271E-2</v>
      </c>
      <c r="D723" s="169">
        <v>-3.1066897823094571E-2</v>
      </c>
      <c r="E723" s="169">
        <v>1.7508363497082959E-3</v>
      </c>
      <c r="F723" s="169">
        <v>0</v>
      </c>
      <c r="G723" s="169">
        <v>-1.0276519102336851E-4</v>
      </c>
    </row>
    <row r="724" spans="1:7">
      <c r="A724" s="168" t="s">
        <v>939</v>
      </c>
      <c r="B724" s="169">
        <v>-2.026784979000917E-2</v>
      </c>
      <c r="C724" s="169">
        <v>8.0159445431355891E-3</v>
      </c>
      <c r="D724" s="169">
        <v>1.523118884635744E-2</v>
      </c>
      <c r="E724" s="169">
        <v>4.9203024394846029E-3</v>
      </c>
      <c r="F724" s="169">
        <v>0</v>
      </c>
      <c r="G724" s="169">
        <v>2.157820439079083E-3</v>
      </c>
    </row>
    <row r="725" spans="1:7">
      <c r="A725" s="168" t="s">
        <v>940</v>
      </c>
      <c r="B725" s="169">
        <v>8.9923331794063976E-3</v>
      </c>
      <c r="C725" s="169">
        <v>5.8389750746421498E-3</v>
      </c>
      <c r="D725" s="169">
        <v>2.4218135091761631E-2</v>
      </c>
      <c r="E725" s="169">
        <v>-5.0063600667845654E-3</v>
      </c>
      <c r="F725" s="169">
        <v>0</v>
      </c>
      <c r="G725" s="169">
        <v>4.1013960861269178E-4</v>
      </c>
    </row>
    <row r="726" spans="1:7">
      <c r="A726" s="168" t="s">
        <v>941</v>
      </c>
      <c r="B726" s="169">
        <v>2.36504624737699E-3</v>
      </c>
      <c r="C726" s="169">
        <v>8.8952871206005035E-3</v>
      </c>
      <c r="D726" s="169">
        <v>1.6083819467187729E-2</v>
      </c>
      <c r="E726" s="169">
        <v>-1.8986559371119371E-2</v>
      </c>
      <c r="F726" s="169">
        <v>0</v>
      </c>
      <c r="G726" s="169">
        <v>2.7672096331956548E-3</v>
      </c>
    </row>
    <row r="727" spans="1:7">
      <c r="A727" s="168" t="s">
        <v>942</v>
      </c>
      <c r="B727" s="169">
        <v>1.122034266351046E-2</v>
      </c>
      <c r="C727" s="169">
        <v>-5.8373333507619751E-3</v>
      </c>
      <c r="D727" s="169">
        <v>-1.552353847084686E-2</v>
      </c>
      <c r="E727" s="169">
        <v>1.497065498440975E-3</v>
      </c>
      <c r="F727" s="169">
        <v>0</v>
      </c>
      <c r="G727" s="169">
        <v>1.6353604670711339E-3</v>
      </c>
    </row>
    <row r="728" spans="1:7">
      <c r="A728" s="168" t="s">
        <v>943</v>
      </c>
      <c r="B728" s="169">
        <v>-2.5518694119029739E-2</v>
      </c>
      <c r="C728" s="169">
        <v>-6.7493779153879876E-3</v>
      </c>
      <c r="D728" s="169">
        <v>-1.1324374061101321E-3</v>
      </c>
      <c r="E728" s="169">
        <v>-2.1465501506817471E-2</v>
      </c>
      <c r="F728" s="169">
        <v>0</v>
      </c>
      <c r="G728" s="169">
        <v>-7.1428260024708479E-4</v>
      </c>
    </row>
    <row r="729" spans="1:7">
      <c r="A729" s="168" t="s">
        <v>944</v>
      </c>
      <c r="B729" s="169">
        <v>2.7666603859240139E-2</v>
      </c>
      <c r="C729" s="169">
        <v>8.4958355904483085E-3</v>
      </c>
      <c r="D729" s="169">
        <v>4.4330100891201367E-2</v>
      </c>
      <c r="E729" s="169">
        <v>1.4406428733186649E-2</v>
      </c>
      <c r="F729" s="169">
        <v>0</v>
      </c>
      <c r="G729" s="169">
        <v>1.327450760878923E-3</v>
      </c>
    </row>
    <row r="730" spans="1:7">
      <c r="A730" s="168" t="s">
        <v>945</v>
      </c>
      <c r="B730" s="169">
        <v>-4.0473772709651579E-3</v>
      </c>
      <c r="C730" s="169">
        <v>-2.8243962306494512E-3</v>
      </c>
      <c r="D730" s="169">
        <v>5.2687813888945279E-3</v>
      </c>
      <c r="E730" s="169">
        <v>-1.3002068384081239E-2</v>
      </c>
      <c r="F730" s="169">
        <v>0</v>
      </c>
      <c r="G730" s="169">
        <v>5.0992303694408214E-4</v>
      </c>
    </row>
    <row r="731" spans="1:7">
      <c r="A731" s="168" t="s">
        <v>946</v>
      </c>
      <c r="B731" s="169">
        <v>-1.3212949762582801E-2</v>
      </c>
      <c r="C731" s="169">
        <v>-1.191414994527018E-2</v>
      </c>
      <c r="D731" s="169">
        <v>-1.572472996393914E-2</v>
      </c>
      <c r="E731" s="169">
        <v>-1.773308130650841E-2</v>
      </c>
      <c r="F731" s="169">
        <v>0</v>
      </c>
      <c r="G731" s="169">
        <v>-2.6501083947912951E-3</v>
      </c>
    </row>
    <row r="732" spans="1:7">
      <c r="A732" s="168" t="s">
        <v>947</v>
      </c>
      <c r="B732" s="169">
        <v>-5.1985930681857084E-3</v>
      </c>
      <c r="C732" s="169">
        <v>1.353559007240213E-3</v>
      </c>
      <c r="D732" s="169">
        <v>2.5249239766783841E-2</v>
      </c>
      <c r="E732" s="169">
        <v>2.0439350629182451E-2</v>
      </c>
      <c r="F732" s="169">
        <v>0</v>
      </c>
      <c r="G732" s="169">
        <v>-2.4527119827498778E-3</v>
      </c>
    </row>
    <row r="733" spans="1:7">
      <c r="A733" s="168" t="s">
        <v>948</v>
      </c>
      <c r="B733" s="169">
        <v>3.2894987678633299E-3</v>
      </c>
      <c r="C733" s="10"/>
      <c r="D733" s="169">
        <v>1.037480404731372E-2</v>
      </c>
      <c r="E733" s="169">
        <v>0</v>
      </c>
      <c r="F733" s="10"/>
      <c r="G733" s="10"/>
    </row>
    <row r="734" spans="1:7">
      <c r="A734" s="168" t="s">
        <v>949</v>
      </c>
      <c r="B734" s="169">
        <v>-1.620789936319644E-4</v>
      </c>
      <c r="C734" s="169">
        <v>-8.3756769229467176E-3</v>
      </c>
      <c r="D734" s="169">
        <v>-1.9652800927805861E-2</v>
      </c>
      <c r="E734" s="169">
        <v>-4.6492832130931028E-3</v>
      </c>
      <c r="F734" s="169">
        <v>0</v>
      </c>
      <c r="G734" s="169">
        <v>3.5856825318365542E-3</v>
      </c>
    </row>
    <row r="735" spans="1:7">
      <c r="A735" s="168" t="s">
        <v>950</v>
      </c>
      <c r="B735" s="169">
        <v>4.4452705688184926E-3</v>
      </c>
      <c r="C735" s="169">
        <v>-6.9119122568113136E-3</v>
      </c>
      <c r="D735" s="169">
        <v>-1.1933044694758751E-2</v>
      </c>
      <c r="E735" s="169">
        <v>7.760226089874811E-3</v>
      </c>
      <c r="F735" s="169">
        <v>0</v>
      </c>
      <c r="G735" s="169">
        <v>1.8374878201108389E-3</v>
      </c>
    </row>
    <row r="736" spans="1:7">
      <c r="A736" s="168" t="s">
        <v>951</v>
      </c>
      <c r="B736" s="169">
        <v>-1.9661843744420478E-2</v>
      </c>
      <c r="C736" s="169">
        <v>2.0984713906617709E-3</v>
      </c>
      <c r="D736" s="169">
        <v>4.7688089589728033E-3</v>
      </c>
      <c r="E736" s="169">
        <v>-1.878801038521638E-2</v>
      </c>
      <c r="F736" s="169">
        <v>0</v>
      </c>
      <c r="G736" s="169">
        <v>0</v>
      </c>
    </row>
    <row r="737" spans="1:7">
      <c r="A737" s="168" t="s">
        <v>952</v>
      </c>
      <c r="B737" s="169">
        <v>-4.1595841568431444E-3</v>
      </c>
      <c r="C737" s="169">
        <v>-1.3195372808478489E-2</v>
      </c>
      <c r="D737" s="169">
        <v>-9.2404198387656677E-3</v>
      </c>
      <c r="E737" s="169">
        <v>-2.0631807523258439E-2</v>
      </c>
      <c r="F737" s="169">
        <v>0</v>
      </c>
      <c r="G737" s="169">
        <v>-3.973908621091482E-3</v>
      </c>
    </row>
    <row r="738" spans="1:7">
      <c r="A738" s="168" t="s">
        <v>953</v>
      </c>
      <c r="B738" s="169">
        <v>5.5481790451241686E-3</v>
      </c>
      <c r="C738" s="169">
        <v>-2.7652403144732269E-3</v>
      </c>
      <c r="D738" s="169">
        <v>-6.6206469170393412E-3</v>
      </c>
      <c r="E738" s="169">
        <v>-5.2216855471167722E-3</v>
      </c>
      <c r="F738" s="169">
        <v>0</v>
      </c>
      <c r="G738" s="169">
        <v>-6.2404154511668253E-3</v>
      </c>
    </row>
    <row r="739" spans="1:7">
      <c r="A739" s="168" t="s">
        <v>954</v>
      </c>
      <c r="B739" s="169">
        <v>1.1988001222082319E-2</v>
      </c>
      <c r="C739" s="169">
        <v>2.1432370568193141E-2</v>
      </c>
      <c r="D739" s="169">
        <v>3.6574576382922157E-2</v>
      </c>
      <c r="E739" s="169">
        <v>2.091492113682247E-2</v>
      </c>
      <c r="F739" s="169">
        <v>0</v>
      </c>
      <c r="G739" s="169">
        <v>-7.2060629260906062E-4</v>
      </c>
    </row>
    <row r="740" spans="1:7">
      <c r="A740" s="168" t="s">
        <v>955</v>
      </c>
      <c r="B740" s="169">
        <v>-9.495923814782703E-3</v>
      </c>
      <c r="C740" s="169">
        <v>8.1618547814119591E-3</v>
      </c>
      <c r="D740" s="169">
        <v>6.9168551773643996E-3</v>
      </c>
      <c r="E740" s="169">
        <v>-2.938563482186685E-2</v>
      </c>
      <c r="F740" s="169">
        <v>0</v>
      </c>
      <c r="G740" s="169">
        <v>3.090584657473805E-3</v>
      </c>
    </row>
    <row r="741" spans="1:7">
      <c r="A741" s="168" t="s">
        <v>956</v>
      </c>
      <c r="B741" s="169">
        <v>3.3895703290782293E-2</v>
      </c>
      <c r="C741" s="169">
        <v>6.1355867486876381E-3</v>
      </c>
      <c r="D741" s="169">
        <v>1.3534654152960179E-2</v>
      </c>
      <c r="E741" s="169">
        <v>3.7449542770135347E-2</v>
      </c>
      <c r="F741" s="169">
        <v>0</v>
      </c>
      <c r="G741" s="169">
        <v>-3.4918759134685562E-3</v>
      </c>
    </row>
    <row r="742" spans="1:7">
      <c r="A742" s="168" t="s">
        <v>957</v>
      </c>
      <c r="B742" s="169">
        <v>8.1030769848076112E-3</v>
      </c>
      <c r="C742" s="169">
        <v>1.0497697462894751E-2</v>
      </c>
      <c r="D742" s="169">
        <v>-3.5430636500374262E-3</v>
      </c>
      <c r="E742" s="169">
        <v>-5.505570730945597E-3</v>
      </c>
      <c r="F742" s="169">
        <v>0</v>
      </c>
      <c r="G742" s="169">
        <v>-4.3285393613230472E-3</v>
      </c>
    </row>
    <row r="743" spans="1:7">
      <c r="A743" s="168" t="s">
        <v>958</v>
      </c>
      <c r="B743" s="169">
        <v>3.2957003470391877E-2</v>
      </c>
      <c r="C743" s="169">
        <v>4.6600444669098176E-3</v>
      </c>
      <c r="D743" s="169">
        <v>2.632776173219176E-2</v>
      </c>
      <c r="E743" s="169">
        <v>1.0098948809034169E-4</v>
      </c>
      <c r="F743" s="169">
        <v>0</v>
      </c>
      <c r="G743" s="169">
        <v>1.552650087270901E-3</v>
      </c>
    </row>
    <row r="744" spans="1:7">
      <c r="A744" s="168" t="s">
        <v>959</v>
      </c>
      <c r="B744" s="169">
        <v>5.1893514643724707E-2</v>
      </c>
      <c r="C744" s="169">
        <v>-3.4988023558091269E-4</v>
      </c>
      <c r="D744" s="169">
        <v>7.1426207635232331E-2</v>
      </c>
      <c r="E744" s="169">
        <v>6.4920449768604449E-2</v>
      </c>
      <c r="F744" s="169">
        <v>0</v>
      </c>
      <c r="G744" s="169">
        <v>-7.2343626786686155E-4</v>
      </c>
    </row>
    <row r="745" spans="1:7">
      <c r="A745" s="168" t="s">
        <v>960</v>
      </c>
      <c r="B745" s="169">
        <v>5.8849903960233263E-2</v>
      </c>
      <c r="C745" s="169">
        <v>-2.037579138722601E-3</v>
      </c>
      <c r="D745" s="169">
        <v>8.0098749717065099E-2</v>
      </c>
      <c r="E745" s="169">
        <v>3.5395613675188731E-2</v>
      </c>
      <c r="F745" s="169">
        <v>0</v>
      </c>
      <c r="G745" s="169">
        <v>3.206097329262247E-3</v>
      </c>
    </row>
    <row r="746" spans="1:7">
      <c r="A746" s="168" t="s">
        <v>961</v>
      </c>
      <c r="B746" s="169">
        <v>-2.8889895145248649E-2</v>
      </c>
      <c r="C746" s="169">
        <v>4.0973819126681743E-3</v>
      </c>
      <c r="D746" s="169">
        <v>-1.010391825718771E-2</v>
      </c>
      <c r="E746" s="169">
        <v>-8.8375059103239506E-3</v>
      </c>
      <c r="F746" s="169">
        <v>0</v>
      </c>
      <c r="G746" s="169">
        <v>1.031148064996046E-4</v>
      </c>
    </row>
    <row r="747" spans="1:7">
      <c r="A747" s="168" t="s">
        <v>962</v>
      </c>
      <c r="B747" s="169">
        <v>-3.5846855223480079E-2</v>
      </c>
      <c r="C747" s="169">
        <v>-1.611511904139773E-3</v>
      </c>
      <c r="D747" s="169">
        <v>-1.9345130434064831E-2</v>
      </c>
      <c r="E747" s="169">
        <v>-4.4566503381161526E-3</v>
      </c>
      <c r="F747" s="169">
        <v>0</v>
      </c>
      <c r="G747" s="169">
        <v>5.7725754691495554E-3</v>
      </c>
    </row>
    <row r="748" spans="1:7">
      <c r="A748" s="168" t="s">
        <v>963</v>
      </c>
      <c r="B748" s="10"/>
      <c r="C748" s="169">
        <v>9.317492412306283E-4</v>
      </c>
      <c r="D748" s="10"/>
      <c r="E748" s="10"/>
      <c r="F748" s="169">
        <v>0</v>
      </c>
      <c r="G748" s="169">
        <v>-1.025124142846057E-4</v>
      </c>
    </row>
    <row r="749" spans="1:7">
      <c r="A749" s="168" t="s">
        <v>964</v>
      </c>
      <c r="B749" s="169">
        <v>2.0810792743506831E-2</v>
      </c>
      <c r="C749" s="169">
        <v>9.7173998706330256E-3</v>
      </c>
      <c r="D749" s="169">
        <v>1.9710511865345118E-2</v>
      </c>
      <c r="E749" s="169">
        <v>3.4237588975849502E-3</v>
      </c>
      <c r="F749" s="169">
        <v>0</v>
      </c>
      <c r="G749" s="169">
        <v>8.2002698910121907E-4</v>
      </c>
    </row>
    <row r="750" spans="1:7">
      <c r="A750" s="168" t="s">
        <v>965</v>
      </c>
      <c r="B750" s="169">
        <v>-8.71054035264196E-3</v>
      </c>
      <c r="C750" s="169">
        <v>2.9851635463971071E-3</v>
      </c>
      <c r="D750" s="169">
        <v>-1.7062868036598289E-2</v>
      </c>
      <c r="E750" s="169">
        <v>-3.4271962556394309E-2</v>
      </c>
      <c r="F750" s="169">
        <v>0</v>
      </c>
      <c r="G750" s="169">
        <v>-5.3256518467525993E-3</v>
      </c>
    </row>
    <row r="751" spans="1:7">
      <c r="A751" s="168" t="s">
        <v>966</v>
      </c>
      <c r="B751" s="10"/>
      <c r="C751" s="169">
        <v>9.4721851906851562E-3</v>
      </c>
      <c r="D751" s="10"/>
      <c r="E751" s="10"/>
      <c r="F751" s="169">
        <v>0</v>
      </c>
      <c r="G751" s="169">
        <v>-5.0453611954959232E-3</v>
      </c>
    </row>
    <row r="752" spans="1:7">
      <c r="A752" s="168" t="s">
        <v>967</v>
      </c>
      <c r="B752" s="169">
        <v>-1.215916605023748E-2</v>
      </c>
      <c r="C752" s="169">
        <v>-1.259222792519332E-3</v>
      </c>
      <c r="D752" s="169">
        <v>2.338044455132704E-2</v>
      </c>
      <c r="E752" s="169">
        <v>-7.3127028130087757E-3</v>
      </c>
      <c r="F752" s="169">
        <v>0</v>
      </c>
      <c r="G752" s="169">
        <v>-4.2429477840054686E-3</v>
      </c>
    </row>
    <row r="753" spans="1:7">
      <c r="A753" s="168" t="s">
        <v>968</v>
      </c>
      <c r="B753" s="169">
        <v>3.637007036673801E-3</v>
      </c>
      <c r="C753" s="169">
        <v>-1.7318870104667821E-3</v>
      </c>
      <c r="D753" s="169">
        <v>5.3232077106253328E-3</v>
      </c>
      <c r="E753" s="169">
        <v>1.3917201692714711E-2</v>
      </c>
      <c r="F753" s="169">
        <v>0</v>
      </c>
      <c r="G753" s="169">
        <v>-2.4942616994884088E-3</v>
      </c>
    </row>
    <row r="754" spans="1:7">
      <c r="A754" s="168" t="s">
        <v>969</v>
      </c>
      <c r="B754" s="169">
        <v>5.0641190649879597E-2</v>
      </c>
      <c r="C754" s="169">
        <v>-9.4963973437341975E-3</v>
      </c>
      <c r="D754" s="169">
        <v>5.1007886976262018E-3</v>
      </c>
      <c r="E754" s="169">
        <v>2.829555752445834E-2</v>
      </c>
      <c r="F754" s="169">
        <v>0</v>
      </c>
      <c r="G754" s="169">
        <v>1.8753938203814879E-3</v>
      </c>
    </row>
    <row r="755" spans="1:7">
      <c r="A755" s="168" t="s">
        <v>970</v>
      </c>
      <c r="B755" s="169">
        <v>2.100928184735151E-2</v>
      </c>
      <c r="C755" s="169">
        <v>-1.2339337557076831E-3</v>
      </c>
      <c r="D755" s="169">
        <v>-1.4880271457053279E-2</v>
      </c>
      <c r="E755" s="169">
        <v>-3.6221677167882833E-2</v>
      </c>
      <c r="F755" s="169">
        <v>0</v>
      </c>
      <c r="G755" s="169">
        <v>5.1991909795434665E-4</v>
      </c>
    </row>
    <row r="756" spans="1:7">
      <c r="A756" s="168" t="s">
        <v>971</v>
      </c>
      <c r="B756" s="169">
        <v>1.7948253122775929E-2</v>
      </c>
      <c r="C756" s="169">
        <v>3.823175554131808E-3</v>
      </c>
      <c r="D756" s="169">
        <v>2.5061127431531549E-2</v>
      </c>
      <c r="E756" s="169">
        <v>1.067025771791741E-2</v>
      </c>
      <c r="F756" s="169">
        <v>-0.18202247191011231</v>
      </c>
      <c r="G756" s="169">
        <v>-2.07843709143507E-4</v>
      </c>
    </row>
    <row r="757" spans="1:7">
      <c r="A757" s="168" t="s">
        <v>972</v>
      </c>
      <c r="B757" s="169">
        <v>2.539357514571838E-2</v>
      </c>
      <c r="C757" s="169">
        <v>5.7574526279098306E-3</v>
      </c>
      <c r="D757" s="169">
        <v>2.1785736565435251E-2</v>
      </c>
      <c r="E757" s="169">
        <v>8.4006444469422625E-2</v>
      </c>
      <c r="F757" s="169">
        <v>0</v>
      </c>
      <c r="G757" s="169">
        <v>-6.2381938315092533E-4</v>
      </c>
    </row>
    <row r="758" spans="1:7">
      <c r="A758" s="168" t="s">
        <v>973</v>
      </c>
      <c r="B758" s="169">
        <v>4.325886113157118E-2</v>
      </c>
      <c r="C758" s="169">
        <v>7.672301032188189E-3</v>
      </c>
      <c r="D758" s="169">
        <v>2.648769029941267E-3</v>
      </c>
      <c r="E758" s="169">
        <v>9.6055688150580298E-3</v>
      </c>
      <c r="F758" s="169">
        <v>-1.456043956043951E-2</v>
      </c>
      <c r="G758" s="169">
        <v>7.3858223734362127E-3</v>
      </c>
    </row>
    <row r="759" spans="1:7">
      <c r="A759" s="168" t="s">
        <v>974</v>
      </c>
      <c r="B759" s="169">
        <v>1.138693778906541E-2</v>
      </c>
      <c r="C759" s="169">
        <v>2.9281258874231941E-3</v>
      </c>
      <c r="D759" s="169">
        <v>1.018461368689594E-2</v>
      </c>
      <c r="E759" s="169">
        <v>-3.3945460162254642E-4</v>
      </c>
      <c r="F759" s="169">
        <v>-8.3635349874546794E-3</v>
      </c>
      <c r="G759" s="169">
        <v>-1.1358218206994901E-3</v>
      </c>
    </row>
    <row r="760" spans="1:7">
      <c r="A760" s="168" t="s">
        <v>975</v>
      </c>
      <c r="B760" s="169">
        <v>4.2448888643020322E-2</v>
      </c>
      <c r="C760" s="169">
        <v>7.6723786730701349E-3</v>
      </c>
      <c r="D760" s="169">
        <v>6.105041581086601E-3</v>
      </c>
      <c r="E760" s="169">
        <v>1.431457692646299E-2</v>
      </c>
      <c r="F760" s="169">
        <v>8.7152094461624419E-3</v>
      </c>
      <c r="G760" s="169">
        <v>4.1345275245396879E-4</v>
      </c>
    </row>
    <row r="761" spans="1:7">
      <c r="A761" s="168" t="s">
        <v>976</v>
      </c>
      <c r="B761" s="169">
        <v>-2.6042416651196332E-3</v>
      </c>
      <c r="C761" s="10"/>
      <c r="D761" s="169">
        <v>1.840015494867453E-3</v>
      </c>
      <c r="E761" s="169">
        <v>3.6495478612921239E-3</v>
      </c>
      <c r="F761" s="10"/>
      <c r="G761" s="10"/>
    </row>
    <row r="762" spans="1:7">
      <c r="A762" s="168" t="s">
        <v>977</v>
      </c>
      <c r="B762" s="169">
        <v>-7.3364297044637983E-3</v>
      </c>
      <c r="C762" s="169">
        <v>-1.8059015984103199E-3</v>
      </c>
      <c r="D762" s="169">
        <v>-3.5201666885359422E-3</v>
      </c>
      <c r="E762" s="169">
        <v>3.059816975382601E-2</v>
      </c>
      <c r="F762" s="169">
        <v>7.1070234113712596E-3</v>
      </c>
      <c r="G762" s="169">
        <v>4.9602498045346888E-3</v>
      </c>
    </row>
    <row r="763" spans="1:7">
      <c r="A763" s="168" t="s">
        <v>978</v>
      </c>
      <c r="B763" s="10"/>
      <c r="C763" s="169">
        <v>-4.8354444248415174E-3</v>
      </c>
      <c r="D763" s="10"/>
      <c r="E763" s="10"/>
      <c r="F763" s="169">
        <v>2.7674000276740611E-3</v>
      </c>
      <c r="G763" s="169">
        <v>1.336732682961195E-3</v>
      </c>
    </row>
    <row r="764" spans="1:7">
      <c r="A764" s="168" t="s">
        <v>979</v>
      </c>
      <c r="B764" s="10"/>
      <c r="C764" s="169">
        <v>1.236556965340085E-3</v>
      </c>
      <c r="D764" s="10"/>
      <c r="E764" s="10"/>
      <c r="F764" s="169">
        <v>1.4764730233199909E-2</v>
      </c>
      <c r="G764" s="169">
        <v>1.1296016990562929E-3</v>
      </c>
    </row>
    <row r="765" spans="1:7">
      <c r="A765" s="168" t="s">
        <v>980</v>
      </c>
      <c r="B765" s="169">
        <v>-5.5463429970896696E-3</v>
      </c>
      <c r="C765" s="169">
        <v>4.5106896075926004E-3</v>
      </c>
      <c r="D765" s="169">
        <v>2.7490399813601352E-2</v>
      </c>
      <c r="E765" s="169">
        <v>3.7185427947582728E-2</v>
      </c>
      <c r="F765" s="169">
        <v>1.251019853141155E-2</v>
      </c>
      <c r="G765" s="169">
        <v>-4.0004041254920741E-3</v>
      </c>
    </row>
    <row r="766" spans="1:7">
      <c r="A766" s="168" t="s">
        <v>981</v>
      </c>
      <c r="B766" s="169">
        <v>1.799725072655001E-2</v>
      </c>
      <c r="C766" s="169">
        <v>2.2852267383599578E-3</v>
      </c>
      <c r="D766" s="169">
        <v>3.4024933026457478E-3</v>
      </c>
      <c r="E766" s="169">
        <v>1.912820611585464E-2</v>
      </c>
      <c r="F766" s="169">
        <v>1.8802041364491819E-3</v>
      </c>
      <c r="G766" s="169">
        <v>-5.1488592326398575E-4</v>
      </c>
    </row>
    <row r="767" spans="1:7">
      <c r="A767" s="168" t="s">
        <v>982</v>
      </c>
      <c r="B767" s="169">
        <v>-2.0880442950018341E-2</v>
      </c>
      <c r="C767" s="169">
        <v>4.620174547884881E-3</v>
      </c>
      <c r="D767" s="169">
        <v>-2.670216546806881E-3</v>
      </c>
      <c r="E767" s="169">
        <v>-2.3440047611784091E-2</v>
      </c>
      <c r="F767" s="169">
        <v>-2.6809651474530849E-3</v>
      </c>
      <c r="G767" s="169">
        <v>-2.473008610170413E-3</v>
      </c>
    </row>
    <row r="768" spans="1:7">
      <c r="A768" s="168" t="s">
        <v>983</v>
      </c>
      <c r="B768" s="169">
        <v>-1.8434530691055499E-2</v>
      </c>
      <c r="C768" s="169">
        <v>1.7586919155743169E-4</v>
      </c>
      <c r="D768" s="169">
        <v>-4.7769500646442697E-2</v>
      </c>
      <c r="E768" s="169">
        <v>-5.0035571733025967E-2</v>
      </c>
      <c r="F768" s="169">
        <v>0</v>
      </c>
      <c r="G768" s="169">
        <v>1.239569771803728E-3</v>
      </c>
    </row>
    <row r="769" spans="1:7">
      <c r="A769" s="168" t="s">
        <v>984</v>
      </c>
      <c r="B769" s="169">
        <v>-1.783553315702302E-2</v>
      </c>
      <c r="C769" s="169">
        <v>-3.4037785221858741E-3</v>
      </c>
      <c r="D769" s="169">
        <v>5.4451686523446794E-3</v>
      </c>
      <c r="E769" s="169">
        <v>-2.1312260030926119E-2</v>
      </c>
      <c r="F769" s="169">
        <v>0</v>
      </c>
      <c r="G769" s="169">
        <v>4.8488725804536337E-3</v>
      </c>
    </row>
    <row r="770" spans="1:7">
      <c r="A770" s="168" t="s">
        <v>985</v>
      </c>
      <c r="B770" s="169">
        <v>-2.016435717408371E-2</v>
      </c>
      <c r="C770" s="169">
        <v>-6.5312435694508952E-3</v>
      </c>
      <c r="D770" s="169">
        <v>-6.8217541363950751E-3</v>
      </c>
      <c r="E770" s="169">
        <v>-1.305065076088407E-2</v>
      </c>
      <c r="F770" s="169">
        <v>0</v>
      </c>
      <c r="G770" s="169">
        <v>-1.848052385583943E-3</v>
      </c>
    </row>
    <row r="771" spans="1:7">
      <c r="A771" s="168" t="s">
        <v>986</v>
      </c>
      <c r="B771" s="169">
        <v>-1.318229632649426E-2</v>
      </c>
      <c r="C771" s="169">
        <v>3.581997784064761E-3</v>
      </c>
      <c r="D771" s="169">
        <v>-1.6361865999921291E-2</v>
      </c>
      <c r="E771" s="169">
        <v>-2.1264275235525879E-2</v>
      </c>
      <c r="F771" s="169">
        <v>1.612903225806539E-3</v>
      </c>
      <c r="G771" s="169">
        <v>-4.4229613225329478E-3</v>
      </c>
    </row>
    <row r="772" spans="1:7">
      <c r="A772" s="168" t="s">
        <v>987</v>
      </c>
      <c r="B772" s="169">
        <v>6.06456638984465E-3</v>
      </c>
      <c r="C772" s="169">
        <v>-6.1767345227666803E-3</v>
      </c>
      <c r="D772" s="169">
        <v>-1.398797762629578E-2</v>
      </c>
      <c r="E772" s="169">
        <v>5.2158627049370132E-4</v>
      </c>
      <c r="F772" s="169">
        <v>9.1250670960816294E-3</v>
      </c>
      <c r="G772" s="169">
        <v>3.719398769979954E-3</v>
      </c>
    </row>
    <row r="773" spans="1:7">
      <c r="A773" s="168" t="s">
        <v>988</v>
      </c>
      <c r="B773" s="169">
        <v>-2.1393811840491491E-2</v>
      </c>
      <c r="C773" s="169">
        <v>2.828694915066654E-3</v>
      </c>
      <c r="D773" s="169">
        <v>-3.2294102107170868E-2</v>
      </c>
      <c r="E773" s="169">
        <v>-3.9475251885202622E-3</v>
      </c>
      <c r="F773" s="169">
        <v>0</v>
      </c>
      <c r="G773" s="169">
        <v>1.1322759508374249E-3</v>
      </c>
    </row>
    <row r="774" spans="1:7">
      <c r="A774" s="168" t="s">
        <v>989</v>
      </c>
      <c r="B774" s="169">
        <v>-1.5075658960669419E-2</v>
      </c>
      <c r="C774" s="169">
        <v>6.8474826737554562E-3</v>
      </c>
      <c r="D774" s="169">
        <v>2.6431037110428162E-3</v>
      </c>
      <c r="E774" s="169">
        <v>-3.9047205667115281E-2</v>
      </c>
      <c r="F774" s="169">
        <v>0</v>
      </c>
      <c r="G774" s="169">
        <v>4.6267421176064971E-3</v>
      </c>
    </row>
    <row r="775" spans="1:7">
      <c r="A775" s="168" t="s">
        <v>990</v>
      </c>
      <c r="B775" s="169">
        <v>-1.152181237187899E-2</v>
      </c>
      <c r="C775" s="169">
        <v>4.688147952890187E-3</v>
      </c>
      <c r="D775" s="169">
        <v>8.8594898511249465E-3</v>
      </c>
      <c r="E775" s="169">
        <v>3.6185866353340312E-2</v>
      </c>
      <c r="F775" s="169">
        <v>0</v>
      </c>
      <c r="G775" s="169">
        <v>2.0473106793961191E-4</v>
      </c>
    </row>
    <row r="776" spans="1:7">
      <c r="A776" s="168" t="s">
        <v>991</v>
      </c>
      <c r="B776" s="169">
        <v>-3.7919484418532878E-2</v>
      </c>
      <c r="C776" s="169">
        <v>-5.2624012804535214E-3</v>
      </c>
      <c r="D776" s="169">
        <v>-7.1584752382375383E-3</v>
      </c>
      <c r="E776" s="169">
        <v>-3.8859183073028269E-2</v>
      </c>
      <c r="F776" s="169">
        <v>0</v>
      </c>
      <c r="G776" s="169">
        <v>9.2086702956439836E-4</v>
      </c>
    </row>
    <row r="777" spans="1:7">
      <c r="A777" s="168" t="s">
        <v>992</v>
      </c>
      <c r="B777" s="169">
        <v>2.3295722765504619E-2</v>
      </c>
      <c r="C777" s="169">
        <v>7.3876910992347611E-3</v>
      </c>
      <c r="D777" s="169">
        <v>4.9396897265663993E-2</v>
      </c>
      <c r="E777" s="169">
        <v>4.2393266254948658E-2</v>
      </c>
      <c r="F777" s="169">
        <v>0</v>
      </c>
      <c r="G777" s="169">
        <v>1.9423680433348081E-3</v>
      </c>
    </row>
    <row r="778" spans="1:7">
      <c r="A778" s="168" t="s">
        <v>993</v>
      </c>
      <c r="B778" s="169">
        <v>8.615138647934284E-3</v>
      </c>
      <c r="C778" s="169">
        <v>-1.6161146071345109E-3</v>
      </c>
      <c r="D778" s="169">
        <v>1.3363944285303299E-2</v>
      </c>
      <c r="E778" s="169">
        <v>2.6912033653461401E-2</v>
      </c>
      <c r="F778" s="169">
        <v>0</v>
      </c>
      <c r="G778" s="169">
        <v>3.0607875362731463E-4</v>
      </c>
    </row>
    <row r="779" spans="1:7">
      <c r="A779" s="168" t="s">
        <v>994</v>
      </c>
      <c r="B779" s="169">
        <v>-1.716932413769956E-2</v>
      </c>
      <c r="C779" s="169">
        <v>-2.578654914827561E-3</v>
      </c>
      <c r="D779" s="169">
        <v>-7.7714084125312111E-3</v>
      </c>
      <c r="E779" s="169">
        <v>-7.2644897363864924E-3</v>
      </c>
      <c r="F779" s="169">
        <v>-2.5265957446808369E-3</v>
      </c>
      <c r="G779" s="169">
        <v>1.0202097243028339E-4</v>
      </c>
    </row>
    <row r="780" spans="1:7">
      <c r="A780" s="168" t="s">
        <v>995</v>
      </c>
      <c r="B780" s="169">
        <v>1.145617030149859E-2</v>
      </c>
      <c r="C780" s="169">
        <v>-1.0885526112695779E-2</v>
      </c>
      <c r="D780" s="169">
        <v>-1.51706936514745E-2</v>
      </c>
      <c r="E780" s="169">
        <v>-1.6265086606797929E-2</v>
      </c>
      <c r="F780" s="169">
        <v>-7.7323023596853613E-3</v>
      </c>
      <c r="G780" s="169">
        <v>4.793407207346112E-3</v>
      </c>
    </row>
    <row r="781" spans="1:7">
      <c r="A781" s="168" t="s">
        <v>996</v>
      </c>
      <c r="B781" s="169">
        <v>-3.2536144470663893E-2</v>
      </c>
      <c r="C781" s="169">
        <v>-8.9987938696730607E-3</v>
      </c>
      <c r="D781" s="169">
        <v>-3.0995268969990279E-2</v>
      </c>
      <c r="E781" s="169">
        <v>-1.938314320008638E-2</v>
      </c>
      <c r="F781" s="169">
        <v>-1.0076582023377689E-2</v>
      </c>
      <c r="G781" s="169">
        <v>-1.319501196177852E-3</v>
      </c>
    </row>
    <row r="782" spans="1:7">
      <c r="A782" s="168" t="s">
        <v>997</v>
      </c>
      <c r="B782" s="169">
        <v>2.489637804469114E-2</v>
      </c>
      <c r="C782" s="169">
        <v>-7.2827399270378734E-3</v>
      </c>
      <c r="D782" s="169">
        <v>-2.1958200444821552E-3</v>
      </c>
      <c r="E782" s="169">
        <v>2.7808649909049969E-2</v>
      </c>
      <c r="F782" s="169">
        <v>-5.1574375678610229E-3</v>
      </c>
      <c r="G782" s="169">
        <v>-2.947463332923395E-3</v>
      </c>
    </row>
    <row r="783" spans="1:7">
      <c r="A783" s="168" t="s">
        <v>998</v>
      </c>
      <c r="B783" s="169">
        <v>-3.5523423574428732E-2</v>
      </c>
      <c r="C783" s="169">
        <v>-2.97778200029859E-2</v>
      </c>
      <c r="D783" s="169">
        <v>-3.0563650335873379E-2</v>
      </c>
      <c r="E783" s="169">
        <v>-5.3168220818431422E-3</v>
      </c>
      <c r="F783" s="169">
        <v>-4.9113233287858549E-3</v>
      </c>
      <c r="G783" s="169">
        <v>-6.116192491882444E-3</v>
      </c>
    </row>
    <row r="784" spans="1:7">
      <c r="A784" s="168" t="s">
        <v>999</v>
      </c>
      <c r="B784" s="169">
        <v>1.6876957886003071E-2</v>
      </c>
      <c r="C784" s="169">
        <v>1.301701716993264E-2</v>
      </c>
      <c r="D784" s="169">
        <v>1.6340947849258661E-2</v>
      </c>
      <c r="E784" s="169">
        <v>-8.4486743024230204E-3</v>
      </c>
      <c r="F784" s="169">
        <v>-1.5080888401425301E-3</v>
      </c>
      <c r="G784" s="169">
        <v>1.3333051632611339E-3</v>
      </c>
    </row>
    <row r="785" spans="1:7">
      <c r="A785" s="168" t="s">
        <v>1000</v>
      </c>
      <c r="B785" s="169">
        <v>-2.000651604302317E-2</v>
      </c>
      <c r="C785" s="169">
        <v>7.6687623319071641E-4</v>
      </c>
      <c r="D785" s="169">
        <v>-1.2037095248657261E-2</v>
      </c>
      <c r="E785" s="169">
        <v>7.2978878905234357E-3</v>
      </c>
      <c r="F785" s="169">
        <v>-4.943017987093179E-3</v>
      </c>
      <c r="G785" s="169">
        <v>-9.2181030853688561E-4</v>
      </c>
    </row>
    <row r="786" spans="1:7">
      <c r="A786" s="168" t="s">
        <v>1001</v>
      </c>
      <c r="B786" s="169">
        <v>-1.397188634423485E-2</v>
      </c>
      <c r="C786" s="169">
        <v>1.876230340998419E-2</v>
      </c>
      <c r="D786" s="169">
        <v>6.828957503677513E-3</v>
      </c>
      <c r="E786" s="169">
        <v>-1.7552881407827962E-2</v>
      </c>
      <c r="F786" s="169">
        <v>2.0146267421001781E-2</v>
      </c>
      <c r="G786" s="169">
        <v>8.2019510256081674E-4</v>
      </c>
    </row>
    <row r="787" spans="1:7">
      <c r="A787" s="168" t="s">
        <v>1002</v>
      </c>
      <c r="B787" s="169">
        <v>1.7720721625417161E-2</v>
      </c>
      <c r="C787" s="169">
        <v>-6.6166063549235599E-3</v>
      </c>
      <c r="D787" s="169">
        <v>7.3445051179647169E-2</v>
      </c>
      <c r="E787" s="169">
        <v>1.2095971168722739E-2</v>
      </c>
      <c r="F787" s="169">
        <v>-3.3815771675909101E-3</v>
      </c>
      <c r="G787" s="169">
        <v>-1.3317443060311129E-3</v>
      </c>
    </row>
    <row r="788" spans="1:7">
      <c r="A788" s="168" t="s">
        <v>1003</v>
      </c>
      <c r="B788" s="169">
        <v>-0.31509333471561263</v>
      </c>
      <c r="C788" s="169">
        <v>-1.231732217797221E-2</v>
      </c>
      <c r="D788" s="169">
        <v>-0.48545908937678739</v>
      </c>
      <c r="E788" s="169">
        <v>-0.37539169835830671</v>
      </c>
      <c r="F788" s="169">
        <v>-5.0217155266014668E-3</v>
      </c>
      <c r="G788" s="169">
        <v>-1.1283271388032869E-3</v>
      </c>
    </row>
    <row r="789" spans="1:7">
      <c r="A789" s="168" t="s">
        <v>1004</v>
      </c>
      <c r="B789" s="169">
        <v>0.12511676741476371</v>
      </c>
      <c r="C789" s="169">
        <v>1.513168832218126E-2</v>
      </c>
      <c r="D789" s="169">
        <v>4.2417489618169928E-2</v>
      </c>
      <c r="E789" s="169">
        <v>2.4199767880355601E-2</v>
      </c>
      <c r="F789" s="169">
        <v>7.9116082389851794E-3</v>
      </c>
      <c r="G789" s="169">
        <v>4.4156943654123371E-3</v>
      </c>
    </row>
    <row r="790" spans="1:7">
      <c r="A790" s="168" t="s">
        <v>1005</v>
      </c>
      <c r="B790" s="169">
        <v>-4.2360241992709928E-2</v>
      </c>
      <c r="C790" s="169">
        <v>-2.92927529117426E-2</v>
      </c>
      <c r="D790" s="169">
        <v>-6.923063491414938E-2</v>
      </c>
      <c r="E790" s="169">
        <v>-0.1243273557715235</v>
      </c>
      <c r="F790" s="169">
        <v>-4.3307619434294056E-3</v>
      </c>
      <c r="G790" s="169">
        <v>1.8403057935663101E-3</v>
      </c>
    </row>
    <row r="791" spans="1:7">
      <c r="A791" s="168" t="s">
        <v>1006</v>
      </c>
      <c r="B791" s="169">
        <v>0.17135669756646349</v>
      </c>
      <c r="C791" s="169">
        <v>2.464268027652095E-3</v>
      </c>
      <c r="D791" s="169">
        <v>9.894999842643748E-2</v>
      </c>
      <c r="E791" s="169">
        <v>0.18085357582082251</v>
      </c>
      <c r="F791" s="169">
        <v>3.3981242354219621E-3</v>
      </c>
      <c r="G791" s="169">
        <v>1.530784050913558E-3</v>
      </c>
    </row>
    <row r="792" spans="1:7">
      <c r="A792" s="168" t="s">
        <v>1007</v>
      </c>
      <c r="B792" s="169">
        <v>4.1348830344562597E-2</v>
      </c>
      <c r="C792" s="169">
        <v>1.44261246578079E-2</v>
      </c>
      <c r="D792" s="169">
        <v>7.1332144404798736E-3</v>
      </c>
      <c r="E792" s="169">
        <v>4.9219768660550889E-2</v>
      </c>
      <c r="F792" s="169">
        <v>6.3668382552153346E-3</v>
      </c>
      <c r="G792" s="169">
        <v>0</v>
      </c>
    </row>
    <row r="793" spans="1:7">
      <c r="A793" s="168" t="s">
        <v>1008</v>
      </c>
      <c r="B793" s="10"/>
      <c r="C793" s="169">
        <v>1.210586549243065E-2</v>
      </c>
      <c r="D793" s="10"/>
      <c r="E793" s="10"/>
      <c r="F793" s="169">
        <v>-1.211468569121021E-3</v>
      </c>
      <c r="G793" s="169">
        <v>2.139790969825528E-3</v>
      </c>
    </row>
    <row r="794" spans="1:7">
      <c r="A794" s="168" t="s">
        <v>1009</v>
      </c>
      <c r="B794" s="169">
        <v>1.316352421609523E-2</v>
      </c>
      <c r="C794" s="169">
        <v>-7.9147276011313217E-3</v>
      </c>
      <c r="D794" s="169">
        <v>-8.8007979017330706E-2</v>
      </c>
      <c r="E794" s="169">
        <v>-6.2784279334001658E-3</v>
      </c>
      <c r="F794" s="169">
        <v>-6.8733153638813596E-3</v>
      </c>
      <c r="G794" s="169">
        <v>-1.6268025947854261E-3</v>
      </c>
    </row>
    <row r="795" spans="1:7">
      <c r="A795" s="168" t="s">
        <v>1010</v>
      </c>
      <c r="B795" s="169">
        <v>7.5509803550862564E-2</v>
      </c>
      <c r="C795" s="169">
        <v>8.2467985955796408E-3</v>
      </c>
      <c r="D795" s="169">
        <v>3.3465618929136458E-2</v>
      </c>
      <c r="E795" s="169">
        <v>7.6533049180094181E-2</v>
      </c>
      <c r="F795" s="169">
        <v>-3.3925905821685638E-3</v>
      </c>
      <c r="G795" s="169">
        <v>1.120283202123318E-3</v>
      </c>
    </row>
    <row r="796" spans="1:7">
      <c r="A796" s="168" t="s">
        <v>1011</v>
      </c>
      <c r="B796" s="169">
        <v>-1.430727055755265E-2</v>
      </c>
      <c r="C796" s="169">
        <v>-5.0607486017617553E-4</v>
      </c>
      <c r="D796" s="169">
        <v>-6.9870324756117208E-3</v>
      </c>
      <c r="E796" s="169">
        <v>-3.33112583363615E-3</v>
      </c>
      <c r="F796" s="169">
        <v>-8.1699346405228468E-3</v>
      </c>
      <c r="G796" s="169">
        <v>-1.3225318288551109E-3</v>
      </c>
    </row>
    <row r="797" spans="1:7">
      <c r="A797" s="168" t="s">
        <v>1012</v>
      </c>
      <c r="B797" s="169">
        <v>9.3605247874997133E-3</v>
      </c>
      <c r="C797" s="169">
        <v>-2.5946336754618101E-2</v>
      </c>
      <c r="D797" s="169">
        <v>-3.6374818919115981E-2</v>
      </c>
      <c r="E797" s="169">
        <v>-2.0848708842143959E-2</v>
      </c>
      <c r="F797" s="169">
        <v>1.510159253157672E-3</v>
      </c>
      <c r="G797" s="169">
        <v>-5.3987856695767436E-3</v>
      </c>
    </row>
    <row r="798" spans="1:7">
      <c r="A798" s="168" t="s">
        <v>1013</v>
      </c>
      <c r="B798" s="169">
        <v>1.3420640257919111E-2</v>
      </c>
      <c r="C798" s="169">
        <v>1.098298773521633E-2</v>
      </c>
      <c r="D798" s="169">
        <v>-3.1171527446021471E-2</v>
      </c>
      <c r="E798" s="169">
        <v>4.6008546151510288E-4</v>
      </c>
      <c r="F798" s="169">
        <v>0</v>
      </c>
      <c r="G798" s="169">
        <v>4.5063748889464517E-3</v>
      </c>
    </row>
    <row r="799" spans="1:7">
      <c r="A799" s="168" t="s">
        <v>1014</v>
      </c>
      <c r="B799" s="169">
        <v>-6.6754388939105236E-2</v>
      </c>
      <c r="C799" s="169">
        <v>-3.2031806358082671E-3</v>
      </c>
      <c r="D799" s="169">
        <v>-7.1077265948570334E-2</v>
      </c>
      <c r="E799" s="169">
        <v>-9.8385381460737276E-2</v>
      </c>
      <c r="F799" s="169">
        <v>-3.4270047978066649E-3</v>
      </c>
      <c r="G799" s="169">
        <v>-8.1567933891857347E-4</v>
      </c>
    </row>
    <row r="800" spans="1:7">
      <c r="A800" s="168" t="s">
        <v>1015</v>
      </c>
      <c r="B800" s="169">
        <v>-3.7866838820082127E-2</v>
      </c>
      <c r="C800" s="169">
        <v>6.5454801656796846E-3</v>
      </c>
      <c r="D800" s="169">
        <v>-1.5064336738692339E-2</v>
      </c>
      <c r="E800" s="169">
        <v>-3.9192280859153723E-2</v>
      </c>
      <c r="F800" s="169">
        <v>-5.7771664374139942E-3</v>
      </c>
      <c r="G800" s="169">
        <v>2.142847800741476E-3</v>
      </c>
    </row>
    <row r="801" spans="1:7">
      <c r="A801" s="168" t="s">
        <v>1016</v>
      </c>
      <c r="B801" s="169">
        <v>-1.099547307122439E-2</v>
      </c>
      <c r="C801" s="169">
        <v>1.26872917935088E-2</v>
      </c>
      <c r="D801" s="169">
        <v>-3.7318510936835469E-2</v>
      </c>
      <c r="E801" s="169">
        <v>6.2547868600493217E-5</v>
      </c>
      <c r="F801" s="169">
        <v>-2.6563364692861139E-2</v>
      </c>
      <c r="G801" s="169">
        <v>3.054709851893822E-3</v>
      </c>
    </row>
    <row r="802" spans="1:7">
      <c r="A802" s="168" t="s">
        <v>1017</v>
      </c>
      <c r="B802" s="169">
        <v>-2.3303847950182251E-2</v>
      </c>
      <c r="C802" s="169">
        <v>6.4278725912170209E-4</v>
      </c>
      <c r="D802" s="169">
        <v>-6.4700746101902795E-2</v>
      </c>
      <c r="E802" s="169">
        <v>-0.1280508398506508</v>
      </c>
      <c r="F802" s="169">
        <v>-5.6850483229109461E-4</v>
      </c>
      <c r="G802" s="169">
        <v>4.1619736455578149E-3</v>
      </c>
    </row>
    <row r="803" spans="1:7">
      <c r="A803" s="168" t="s">
        <v>1018</v>
      </c>
      <c r="B803" s="169">
        <v>4.7619211584295273E-2</v>
      </c>
      <c r="C803" s="10"/>
      <c r="D803" s="169">
        <v>6.4447966191230721E-2</v>
      </c>
      <c r="E803" s="169">
        <v>5.4545507499696548E-2</v>
      </c>
      <c r="F803" s="10"/>
      <c r="G803" s="10"/>
    </row>
    <row r="804" spans="1:7">
      <c r="A804" s="168" t="s">
        <v>1019</v>
      </c>
      <c r="B804" s="169">
        <v>-2.1163787202057579E-2</v>
      </c>
      <c r="C804" s="169">
        <v>-6.8991005090608404E-3</v>
      </c>
      <c r="D804" s="169">
        <v>-9.2210633897847671E-2</v>
      </c>
      <c r="E804" s="169">
        <v>-1.405766375265316E-2</v>
      </c>
      <c r="F804" s="169">
        <v>-3.5551763367462912E-3</v>
      </c>
      <c r="G804" s="169">
        <v>3.0326303934669058E-4</v>
      </c>
    </row>
    <row r="805" spans="1:7">
      <c r="A805" s="168" t="s">
        <v>1020</v>
      </c>
      <c r="B805" s="169">
        <v>2.550347220546834E-2</v>
      </c>
      <c r="C805" s="169">
        <v>1.0842079212828089E-2</v>
      </c>
      <c r="D805" s="169">
        <v>8.5588081890169976E-2</v>
      </c>
      <c r="E805" s="169">
        <v>0.1118704663657373</v>
      </c>
      <c r="F805" s="169">
        <v>1.07035821321535E-2</v>
      </c>
      <c r="G805" s="169">
        <v>-5.0530572553886266E-3</v>
      </c>
    </row>
    <row r="806" spans="1:7">
      <c r="A806" s="168" t="s">
        <v>1021</v>
      </c>
      <c r="B806" s="169">
        <v>-3.6365060094901813E-2</v>
      </c>
      <c r="C806" s="169">
        <v>1.3009813642266719E-2</v>
      </c>
      <c r="D806" s="169">
        <v>5.4703447389008897E-2</v>
      </c>
      <c r="E806" s="169">
        <v>1.362381593866013E-2</v>
      </c>
      <c r="F806" s="169">
        <v>8.1897768991809894E-3</v>
      </c>
      <c r="G806" s="169">
        <v>-4.0622942988854938E-4</v>
      </c>
    </row>
    <row r="807" spans="1:7">
      <c r="A807" s="168" t="s">
        <v>1022</v>
      </c>
      <c r="B807" s="169">
        <v>-5.1100573127566988E-2</v>
      </c>
      <c r="C807" s="169">
        <v>9.1060515372975992E-4</v>
      </c>
      <c r="D807" s="169">
        <v>-1.738989862053453E-3</v>
      </c>
      <c r="E807" s="169">
        <v>-1.657768337650822E-2</v>
      </c>
      <c r="F807" s="169">
        <v>2.1008403361344459E-3</v>
      </c>
      <c r="G807" s="169">
        <v>-2.03274786266916E-4</v>
      </c>
    </row>
    <row r="808" spans="1:7">
      <c r="A808" s="168" t="s">
        <v>1023</v>
      </c>
      <c r="B808" s="169">
        <v>-1.8894090245692882E-2</v>
      </c>
      <c r="C808" s="169">
        <v>-9.4010259658494633E-5</v>
      </c>
      <c r="D808" s="169">
        <v>-7.0713396081732993E-3</v>
      </c>
      <c r="E808" s="169">
        <v>4.5866534742250657E-2</v>
      </c>
      <c r="F808" s="169">
        <v>6.0097833682739576E-3</v>
      </c>
      <c r="G808" s="169">
        <v>-1.118006007052919E-3</v>
      </c>
    </row>
    <row r="809" spans="1:7">
      <c r="A809" s="168" t="s">
        <v>1024</v>
      </c>
      <c r="B809" s="169">
        <v>-2.3434201378889848E-2</v>
      </c>
      <c r="C809" s="169">
        <v>3.2230435482194508E-4</v>
      </c>
      <c r="D809" s="169">
        <v>4.0846006765560272E-3</v>
      </c>
      <c r="E809" s="169">
        <v>-7.3215877414123387E-4</v>
      </c>
      <c r="F809" s="169">
        <v>1.055848846901908E-2</v>
      </c>
      <c r="G809" s="169">
        <v>5.0878156673661579E-4</v>
      </c>
    </row>
    <row r="810" spans="1:7">
      <c r="A810" s="168" t="s">
        <v>1025</v>
      </c>
      <c r="B810" s="169">
        <v>4.3604458492348057E-2</v>
      </c>
      <c r="C810" s="169">
        <v>7.2296811894803081E-3</v>
      </c>
      <c r="D810" s="169">
        <v>1.5417301802232769E-2</v>
      </c>
      <c r="E810" s="169">
        <v>3.0590799581025729E-2</v>
      </c>
      <c r="F810" s="169">
        <v>3.7118504261754999E-3</v>
      </c>
      <c r="G810" s="169">
        <v>3.2543444408150708E-3</v>
      </c>
    </row>
    <row r="811" spans="1:7">
      <c r="A811" s="168" t="s">
        <v>1026</v>
      </c>
      <c r="B811" s="169">
        <v>1.843894409977453E-3</v>
      </c>
      <c r="C811" s="169">
        <v>2.8791531010610161E-3</v>
      </c>
      <c r="D811" s="169">
        <v>-1.590370843509159E-2</v>
      </c>
      <c r="E811" s="169">
        <v>-2.048701625665839E-3</v>
      </c>
      <c r="F811" s="169">
        <v>-1.4792494178879619E-2</v>
      </c>
      <c r="G811" s="169">
        <v>-3.4465682922059089E-3</v>
      </c>
    </row>
    <row r="812" spans="1:7">
      <c r="A812" s="168" t="s">
        <v>1027</v>
      </c>
      <c r="B812" s="169">
        <v>-4.9311172095251044E-3</v>
      </c>
      <c r="C812" s="169">
        <v>-7.2441436209469412E-4</v>
      </c>
      <c r="D812" s="169">
        <v>-1.9618796983039029E-2</v>
      </c>
      <c r="E812" s="169">
        <v>5.3538379588691232E-3</v>
      </c>
      <c r="F812" s="169">
        <v>4.8658417906297657E-3</v>
      </c>
      <c r="G812" s="169">
        <v>-5.0854870923466855E-4</v>
      </c>
    </row>
    <row r="813" spans="1:7">
      <c r="A813" s="168" t="s">
        <v>1028</v>
      </c>
      <c r="B813" s="169">
        <v>6.503537274989224E-2</v>
      </c>
      <c r="C813" s="169">
        <v>-3.1355866640028211E-3</v>
      </c>
      <c r="D813" s="169">
        <v>5.2420688914830649E-2</v>
      </c>
      <c r="E813" s="169">
        <v>3.4448155346100677E-2</v>
      </c>
      <c r="F813" s="169">
        <v>-8.8544548976203785E-3</v>
      </c>
      <c r="G813" s="169">
        <v>3.9690553752251834E-3</v>
      </c>
    </row>
    <row r="814" spans="1:7">
      <c r="A814" s="168" t="s">
        <v>1029</v>
      </c>
      <c r="B814" s="169">
        <v>-5.2630910926736441E-3</v>
      </c>
      <c r="C814" s="169">
        <v>2.5817523700197849E-3</v>
      </c>
      <c r="D814" s="169">
        <v>-1.2290387944940201E-2</v>
      </c>
      <c r="E814" s="169">
        <v>-3.115412361260694E-2</v>
      </c>
      <c r="F814" s="169">
        <v>-6.8397543271915273E-3</v>
      </c>
      <c r="G814" s="169">
        <v>-3.9533642535841684E-3</v>
      </c>
    </row>
    <row r="815" spans="1:7">
      <c r="A815" s="168" t="s">
        <v>1030</v>
      </c>
      <c r="B815" s="169">
        <v>2.1334146526055249E-3</v>
      </c>
      <c r="C815" s="169">
        <v>3.4269198975556142E-4</v>
      </c>
      <c r="D815" s="169">
        <v>-5.2555762599926226E-4</v>
      </c>
      <c r="E815" s="169">
        <v>1.8835621667703251E-2</v>
      </c>
      <c r="F815" s="169">
        <v>2.3893183415319989E-3</v>
      </c>
      <c r="G815" s="169">
        <v>3.4601702676460011E-3</v>
      </c>
    </row>
    <row r="816" spans="1:7">
      <c r="A816" s="168" t="s">
        <v>1031</v>
      </c>
      <c r="B816" s="169">
        <v>3.847305049120342E-3</v>
      </c>
      <c r="C816" s="169">
        <v>1.997472142156731E-5</v>
      </c>
      <c r="D816" s="169">
        <v>3.529245544580939E-2</v>
      </c>
      <c r="E816" s="169">
        <v>3.032904777466738E-2</v>
      </c>
      <c r="F816" s="169">
        <v>8.8334268087493228E-3</v>
      </c>
      <c r="G816" s="169">
        <v>-3.346874606101502E-3</v>
      </c>
    </row>
    <row r="817" spans="1:7">
      <c r="A817" s="168" t="s">
        <v>1032</v>
      </c>
      <c r="B817" s="169">
        <v>-1.4997985891798789E-2</v>
      </c>
      <c r="C817" s="169">
        <v>-4.8955765157830946E-3</v>
      </c>
      <c r="D817" s="169">
        <v>-1.999712636998963E-2</v>
      </c>
      <c r="E817" s="169">
        <v>-5.2596329353479243E-3</v>
      </c>
      <c r="F817" s="169">
        <v>9.7289784572618387E-4</v>
      </c>
      <c r="G817" s="169">
        <v>2.4423069234020818E-3</v>
      </c>
    </row>
    <row r="818" spans="1:7">
      <c r="A818" s="168" t="s">
        <v>1033</v>
      </c>
      <c r="B818" s="169">
        <v>-2.3509024939145862E-2</v>
      </c>
      <c r="C818" s="169">
        <v>-9.6935919237650658E-5</v>
      </c>
      <c r="D818" s="169">
        <v>-1.39418249055806E-2</v>
      </c>
      <c r="E818" s="169">
        <v>-3.0029497269697951E-3</v>
      </c>
      <c r="F818" s="169">
        <v>-5.5540127742293999E-3</v>
      </c>
      <c r="G818" s="169">
        <v>9.1357563637206596E-4</v>
      </c>
    </row>
    <row r="819" spans="1:7">
      <c r="A819" s="168" t="s">
        <v>1034</v>
      </c>
      <c r="B819" s="169">
        <v>2.2287945469799508E-2</v>
      </c>
      <c r="C819" s="169">
        <v>-8.4163713221064862E-3</v>
      </c>
      <c r="D819" s="169">
        <v>-1.5388870696340101E-2</v>
      </c>
      <c r="E819" s="169">
        <v>1.005875588281802E-3</v>
      </c>
      <c r="F819" s="169">
        <v>-1.2705948059201329E-2</v>
      </c>
      <c r="G819" s="169">
        <v>-2.6369385421309839E-3</v>
      </c>
    </row>
    <row r="820" spans="1:7">
      <c r="A820" s="168" t="s">
        <v>1035</v>
      </c>
      <c r="B820" s="169">
        <v>2.91066936444162E-2</v>
      </c>
      <c r="C820" s="169">
        <v>6.1585717420034047E-3</v>
      </c>
      <c r="D820" s="169">
        <v>3.641021158722002E-2</v>
      </c>
      <c r="E820" s="169">
        <v>2.2009502564740439E-2</v>
      </c>
      <c r="F820" s="169">
        <v>-4.6669495120916782E-3</v>
      </c>
      <c r="G820" s="169">
        <v>7.1182082947363057E-3</v>
      </c>
    </row>
    <row r="821" spans="1:7">
      <c r="A821" s="168" t="s">
        <v>1036</v>
      </c>
      <c r="B821" s="169">
        <v>2.13982532335466E-3</v>
      </c>
      <c r="C821" s="169">
        <v>-2.428916406865711E-3</v>
      </c>
      <c r="D821" s="169">
        <v>-4.002466166677654E-3</v>
      </c>
      <c r="E821" s="169">
        <v>3.1599573001848569E-2</v>
      </c>
      <c r="F821" s="169">
        <v>-5.1150895140664732E-3</v>
      </c>
      <c r="G821" s="169">
        <v>1.716459686731175E-3</v>
      </c>
    </row>
    <row r="822" spans="1:7">
      <c r="A822" s="168" t="s">
        <v>1037</v>
      </c>
      <c r="B822" s="169">
        <v>6.5011841160445014E-3</v>
      </c>
      <c r="C822" s="169">
        <v>-5.316352490240539E-3</v>
      </c>
      <c r="D822" s="169">
        <v>4.3813848844730163E-2</v>
      </c>
      <c r="E822" s="169">
        <v>2.823113060370042E-2</v>
      </c>
      <c r="F822" s="169">
        <v>-1.2853470437017569E-3</v>
      </c>
      <c r="G822" s="169">
        <v>-1.007947535973108E-3</v>
      </c>
    </row>
    <row r="823" spans="1:7">
      <c r="A823" s="168" t="s">
        <v>1038</v>
      </c>
      <c r="B823" s="169">
        <v>-6.1065645625181242E-3</v>
      </c>
      <c r="C823" s="169">
        <v>5.0476066752547233E-3</v>
      </c>
      <c r="D823" s="169">
        <v>9.747831760918757E-3</v>
      </c>
      <c r="E823" s="169">
        <v>2.9409191125916671E-2</v>
      </c>
      <c r="F823" s="169">
        <v>-9.1520091520091995E-3</v>
      </c>
      <c r="G823" s="169">
        <v>2.7242118999462051E-3</v>
      </c>
    </row>
    <row r="824" spans="1:7">
      <c r="A824" s="168" t="s">
        <v>1039</v>
      </c>
      <c r="B824" s="169">
        <v>-1.218024516471938E-2</v>
      </c>
      <c r="C824" s="169">
        <v>-1.225837337291324E-2</v>
      </c>
      <c r="D824" s="169">
        <v>-1.726395730851871E-2</v>
      </c>
      <c r="E824" s="169">
        <v>-3.7814276577337713E-2</v>
      </c>
      <c r="F824" s="169">
        <v>2.8864193967383929E-3</v>
      </c>
      <c r="G824" s="169">
        <v>-2.515596769061101E-3</v>
      </c>
    </row>
    <row r="825" spans="1:7">
      <c r="A825" s="168" t="s">
        <v>1040</v>
      </c>
      <c r="B825" s="169">
        <v>1.2550693404278951E-2</v>
      </c>
      <c r="C825" s="169">
        <v>-1.790320298550296E-2</v>
      </c>
      <c r="D825" s="169">
        <v>1.6443338833693751E-2</v>
      </c>
      <c r="E825" s="169">
        <v>-4.4009100925322953E-3</v>
      </c>
      <c r="F825" s="169">
        <v>-1.7268671751331181E-2</v>
      </c>
      <c r="G825" s="169">
        <v>-9.0786180151458673E-4</v>
      </c>
    </row>
    <row r="826" spans="1:7">
      <c r="A826" s="168" t="s">
        <v>1041</v>
      </c>
      <c r="B826" s="169">
        <v>1.948491106454386E-2</v>
      </c>
      <c r="C826" s="169">
        <v>7.9719125970152405E-3</v>
      </c>
      <c r="D826" s="169">
        <v>5.3805796760826308E-3</v>
      </c>
      <c r="E826" s="169">
        <v>7.0618975938794515E-2</v>
      </c>
      <c r="F826" s="169">
        <v>2.4893835114951912E-3</v>
      </c>
      <c r="G826" s="169">
        <v>-1.8174505604993121E-3</v>
      </c>
    </row>
    <row r="827" spans="1:7">
      <c r="A827" s="168" t="s">
        <v>1042</v>
      </c>
      <c r="B827" s="169">
        <v>-2.2584817592756549E-2</v>
      </c>
      <c r="C827" s="169">
        <v>1.421689758546019E-2</v>
      </c>
      <c r="D827" s="169">
        <v>2.8651239240615741E-2</v>
      </c>
      <c r="E827" s="169">
        <v>-6.7655141994160672E-4</v>
      </c>
      <c r="F827" s="169">
        <v>4.6742623429740782E-3</v>
      </c>
      <c r="G827" s="169">
        <v>-5.0579659568172897E-4</v>
      </c>
    </row>
    <row r="828" spans="1:7">
      <c r="A828" s="168" t="s">
        <v>1043</v>
      </c>
      <c r="B828" s="169">
        <v>2.095533382942949E-2</v>
      </c>
      <c r="C828" s="169">
        <v>-4.4782946735923979E-3</v>
      </c>
      <c r="D828" s="169">
        <v>-1.5863217918840041E-2</v>
      </c>
      <c r="E828" s="169">
        <v>2.090289396051714E-2</v>
      </c>
      <c r="F828" s="169">
        <v>1.177667926722892E-2</v>
      </c>
      <c r="G828" s="169">
        <v>1.821681101338291E-3</v>
      </c>
    </row>
    <row r="829" spans="1:7">
      <c r="A829" s="168" t="s">
        <v>1044</v>
      </c>
      <c r="B829" s="169">
        <v>-3.7793322801438212E-3</v>
      </c>
      <c r="C829" s="169">
        <v>-1.556081920140784E-2</v>
      </c>
      <c r="D829" s="169">
        <v>-3.845429830108571E-2</v>
      </c>
      <c r="E829" s="169">
        <v>-3.3867598645305752E-2</v>
      </c>
      <c r="F829" s="169">
        <v>5.7479522919958734E-3</v>
      </c>
      <c r="G829" s="169">
        <v>1.515320023396161E-3</v>
      </c>
    </row>
    <row r="830" spans="1:7">
      <c r="A830" s="168" t="s">
        <v>1045</v>
      </c>
      <c r="B830" s="169">
        <v>2.988337585166478E-3</v>
      </c>
      <c r="C830" s="169">
        <v>9.1044925499415008E-3</v>
      </c>
      <c r="D830" s="169">
        <v>-9.336624998276144E-3</v>
      </c>
      <c r="E830" s="169">
        <v>-2.075100151000342E-2</v>
      </c>
      <c r="F830" s="169">
        <v>-3.8576939562794399E-3</v>
      </c>
      <c r="G830" s="169">
        <v>-2.0170106101990989E-4</v>
      </c>
    </row>
    <row r="831" spans="1:7">
      <c r="A831" s="168" t="s">
        <v>1046</v>
      </c>
      <c r="B831" s="169">
        <v>5.6334611361116498E-2</v>
      </c>
      <c r="C831" s="169">
        <v>6.4156953809970663E-3</v>
      </c>
      <c r="D831" s="169">
        <v>4.7201335926751797E-2</v>
      </c>
      <c r="E831" s="169">
        <v>2.773895704987361E-2</v>
      </c>
      <c r="F831" s="169">
        <v>5.1635111876076056E-3</v>
      </c>
      <c r="G831" s="169">
        <v>-4.1364371544422296E-3</v>
      </c>
    </row>
    <row r="832" spans="1:7">
      <c r="A832" s="168" t="s">
        <v>1047</v>
      </c>
      <c r="B832" s="169">
        <v>-1.3156658176315171E-2</v>
      </c>
      <c r="C832" s="169">
        <v>1.0938977513133E-2</v>
      </c>
      <c r="D832" s="169">
        <v>-2.1332354544241872E-2</v>
      </c>
      <c r="E832" s="169">
        <v>-3.438528680192543E-2</v>
      </c>
      <c r="F832" s="169">
        <v>-1.9834474885844781E-2</v>
      </c>
      <c r="G832" s="169">
        <v>-4.1535410446512664E-3</v>
      </c>
    </row>
    <row r="833" spans="1:7">
      <c r="A833" s="168" t="s">
        <v>1048</v>
      </c>
      <c r="B833" s="10"/>
      <c r="C833" s="169">
        <v>-1.3871187334510979E-3</v>
      </c>
      <c r="D833" s="10"/>
      <c r="E833" s="10"/>
      <c r="F833" s="169">
        <v>-1.8925607803174089E-3</v>
      </c>
      <c r="G833" s="169">
        <v>1.5258788588785599E-3</v>
      </c>
    </row>
    <row r="834" spans="1:7">
      <c r="A834" s="168" t="s">
        <v>1049</v>
      </c>
      <c r="B834" s="169">
        <v>-2.6191753117742471E-3</v>
      </c>
      <c r="C834" s="169">
        <v>9.9556766411372788E-3</v>
      </c>
      <c r="D834" s="169">
        <v>-3.2181430758290159E-3</v>
      </c>
      <c r="E834" s="169">
        <v>-1.820888743177429E-2</v>
      </c>
      <c r="F834" s="169">
        <v>6.1260210035005702E-3</v>
      </c>
      <c r="G834" s="169">
        <v>-1.6251502049203781E-3</v>
      </c>
    </row>
    <row r="835" spans="1:7">
      <c r="A835" s="168" t="s">
        <v>1050</v>
      </c>
      <c r="B835" s="169">
        <v>-4.7785964080610983E-2</v>
      </c>
      <c r="C835" s="169">
        <v>-1.999542798650888E-3</v>
      </c>
      <c r="D835" s="169">
        <v>-2.5735954999648088E-2</v>
      </c>
      <c r="E835" s="169">
        <v>-2.5568352628057789E-2</v>
      </c>
      <c r="F835" s="169">
        <v>1.739634676717783E-3</v>
      </c>
      <c r="G835" s="169">
        <v>-2.8487005462286552E-3</v>
      </c>
    </row>
    <row r="836" spans="1:7">
      <c r="A836" s="168" t="s">
        <v>1051</v>
      </c>
      <c r="B836" s="169">
        <v>-2.3755539406105201E-2</v>
      </c>
      <c r="C836" s="169">
        <v>2.7628315736780711E-3</v>
      </c>
      <c r="D836" s="169">
        <v>-2.3742089301948429E-2</v>
      </c>
      <c r="E836" s="169">
        <v>-4.117877754525856E-2</v>
      </c>
      <c r="F836" s="169">
        <v>2.460202604920303E-3</v>
      </c>
      <c r="G836" s="169">
        <v>-4.0812316820778571E-3</v>
      </c>
    </row>
    <row r="837" spans="1:7">
      <c r="A837" s="168" t="s">
        <v>1052</v>
      </c>
      <c r="B837" s="169">
        <v>-3.4076160575300381E-3</v>
      </c>
      <c r="C837" s="169">
        <v>-3.9193449495069643E-3</v>
      </c>
      <c r="D837" s="169">
        <v>-1.423527130494062E-2</v>
      </c>
      <c r="E837" s="169">
        <v>-1.0452932223692261E-2</v>
      </c>
      <c r="F837" s="169">
        <v>8.5173956979933685E-3</v>
      </c>
      <c r="G837" s="169">
        <v>-3.3808198851674738E-3</v>
      </c>
    </row>
    <row r="838" spans="1:7">
      <c r="A838" s="168" t="s">
        <v>1053</v>
      </c>
      <c r="B838" s="169">
        <v>-3.2680608553908863E-2</v>
      </c>
      <c r="C838" s="169">
        <v>6.8716160561175244E-3</v>
      </c>
      <c r="D838" s="169">
        <v>1.3478215783601749E-2</v>
      </c>
      <c r="E838" s="169">
        <v>1.6343960184941109E-2</v>
      </c>
      <c r="F838" s="169">
        <v>-1.4314342971657461E-3</v>
      </c>
      <c r="G838" s="169">
        <v>5.1401164047359948E-4</v>
      </c>
    </row>
    <row r="839" spans="1:7">
      <c r="A839" s="168" t="s">
        <v>1054</v>
      </c>
      <c r="B839" s="169">
        <v>-3.063773588015017E-3</v>
      </c>
      <c r="C839" s="169">
        <v>-3.5686663784125772E-3</v>
      </c>
      <c r="D839" s="169">
        <v>-3.1392554696100361E-2</v>
      </c>
      <c r="E839" s="169">
        <v>-2.6960913663912182E-2</v>
      </c>
      <c r="F839" s="169">
        <v>-9.4610091743119185E-3</v>
      </c>
      <c r="G839" s="169">
        <v>2.054833499226083E-3</v>
      </c>
    </row>
    <row r="840" spans="1:7">
      <c r="A840" s="168" t="s">
        <v>1055</v>
      </c>
      <c r="B840" s="169">
        <v>-5.1847472252776186E-3</v>
      </c>
      <c r="C840" s="169">
        <v>2.8471487971184479E-3</v>
      </c>
      <c r="D840" s="169">
        <v>1.4158878289622029E-2</v>
      </c>
      <c r="E840" s="169">
        <v>2.9259092861867231E-2</v>
      </c>
      <c r="F840" s="169">
        <v>8.3936324167872556E-3</v>
      </c>
      <c r="G840" s="169">
        <v>-6.1517029985325156E-4</v>
      </c>
    </row>
    <row r="841" spans="1:7">
      <c r="A841" s="168" t="s">
        <v>1056</v>
      </c>
      <c r="B841" s="169">
        <v>4.3811708048668407E-2</v>
      </c>
      <c r="C841" s="169">
        <v>1.9204463587332301E-3</v>
      </c>
      <c r="D841" s="169">
        <v>-2.9081379213717899E-3</v>
      </c>
      <c r="E841" s="169">
        <v>4.9147848858592358E-2</v>
      </c>
      <c r="F841" s="169">
        <v>-4.0183696900114576E-3</v>
      </c>
      <c r="G841" s="169">
        <v>1.641490004217427E-3</v>
      </c>
    </row>
    <row r="842" spans="1:7">
      <c r="A842" s="168" t="s">
        <v>1057</v>
      </c>
      <c r="B842" s="169">
        <v>4.6621231624918602E-2</v>
      </c>
      <c r="C842" s="169">
        <v>4.0727005061091948E-3</v>
      </c>
      <c r="D842" s="169">
        <v>1.7316404762859561E-2</v>
      </c>
      <c r="E842" s="169">
        <v>2.3419623872353631E-2</v>
      </c>
      <c r="F842" s="169">
        <v>3.1700288184437491E-3</v>
      </c>
      <c r="G842" s="169">
        <v>2.0485975956505702E-3</v>
      </c>
    </row>
    <row r="843" spans="1:7">
      <c r="A843" s="168" t="s">
        <v>1058</v>
      </c>
      <c r="B843" s="169">
        <v>-2.3062254226723589E-2</v>
      </c>
      <c r="C843" s="169">
        <v>5.5813378684714809E-3</v>
      </c>
      <c r="D843" s="169">
        <v>-6.2807017530613241E-2</v>
      </c>
      <c r="E843" s="169">
        <v>5.0588119551537407E-2</v>
      </c>
      <c r="F843" s="169">
        <v>6.0327492099971902E-3</v>
      </c>
      <c r="G843" s="169">
        <v>-7.1552380163608653E-4</v>
      </c>
    </row>
    <row r="844" spans="1:7">
      <c r="A844" s="168" t="s">
        <v>1059</v>
      </c>
      <c r="B844" s="169">
        <v>0.14021050022649059</v>
      </c>
      <c r="C844" s="169">
        <v>-8.3240531479911173E-4</v>
      </c>
      <c r="D844" s="169">
        <v>5.9589851534473492E-2</v>
      </c>
      <c r="E844" s="169">
        <v>0.13963607133890579</v>
      </c>
      <c r="F844" s="169">
        <v>-3.4266133637921299E-3</v>
      </c>
      <c r="G844" s="169">
        <v>-7.1603614253890058E-4</v>
      </c>
    </row>
    <row r="845" spans="1:7">
      <c r="A845" s="168" t="s">
        <v>1060</v>
      </c>
      <c r="B845" s="169">
        <v>2.533240929836866E-2</v>
      </c>
      <c r="C845" s="169">
        <v>3.2533701591457298E-3</v>
      </c>
      <c r="D845" s="169">
        <v>-1.9081374186580291E-4</v>
      </c>
      <c r="E845" s="169">
        <v>-9.3912968076416137E-3</v>
      </c>
      <c r="F845" s="169">
        <v>8.7392550143265968E-3</v>
      </c>
      <c r="G845" s="169">
        <v>-4.0946785267337299E-4</v>
      </c>
    </row>
    <row r="846" spans="1:7">
      <c r="A846" s="168" t="s">
        <v>1061</v>
      </c>
      <c r="B846" s="169">
        <v>6.0815279775787927E-2</v>
      </c>
      <c r="C846" s="169">
        <v>-3.0228605633046972E-3</v>
      </c>
      <c r="D846" s="169">
        <v>1.9274171729289021E-2</v>
      </c>
      <c r="E846" s="169">
        <v>1.9600980738550659E-2</v>
      </c>
      <c r="F846" s="169">
        <v>1.562278085499136E-3</v>
      </c>
      <c r="G846" s="169">
        <v>-3.0722278245771668E-3</v>
      </c>
    </row>
    <row r="847" spans="1:7">
      <c r="A847" s="168" t="s">
        <v>1062</v>
      </c>
      <c r="B847" s="169">
        <v>0.1023030691716094</v>
      </c>
      <c r="C847" s="169">
        <v>9.6623121681460589E-3</v>
      </c>
      <c r="D847" s="169">
        <v>2.0640192885452491E-2</v>
      </c>
      <c r="E847" s="169">
        <v>6.3064913861476501E-2</v>
      </c>
      <c r="F847" s="169">
        <v>1.7583664208735032E-2</v>
      </c>
      <c r="G847" s="169">
        <v>-1.1299497901975371E-3</v>
      </c>
    </row>
    <row r="848" spans="1:7">
      <c r="A848" s="168" t="s">
        <v>1063</v>
      </c>
      <c r="B848" s="169">
        <v>6.9887073197514296E-3</v>
      </c>
      <c r="C848" s="169">
        <v>3.7040890497046508E-3</v>
      </c>
      <c r="D848" s="169">
        <v>2.7857207279785131E-2</v>
      </c>
      <c r="E848" s="169">
        <v>1.5071895706862961E-2</v>
      </c>
      <c r="F848" s="169">
        <v>8.639910813823759E-3</v>
      </c>
      <c r="G848" s="169">
        <v>2.7766791278545089E-3</v>
      </c>
    </row>
    <row r="849" spans="1:7">
      <c r="A849" s="168" t="s">
        <v>1064</v>
      </c>
      <c r="B849" s="169">
        <v>-1.787309771003576E-2</v>
      </c>
      <c r="C849" s="169">
        <v>-1.185699214361291E-3</v>
      </c>
      <c r="D849" s="169">
        <v>9.0218410682076922E-3</v>
      </c>
      <c r="E849" s="169">
        <v>-2.5348046361512111E-2</v>
      </c>
      <c r="F849" s="169">
        <v>1.1052777010223109E-3</v>
      </c>
      <c r="G849" s="169">
        <v>4.820030872797032E-3</v>
      </c>
    </row>
    <row r="850" spans="1:7">
      <c r="A850" s="168" t="s">
        <v>1065</v>
      </c>
      <c r="B850" s="169">
        <v>-3.091695290169949E-2</v>
      </c>
      <c r="C850" s="169">
        <v>7.0249722796678071E-4</v>
      </c>
      <c r="D850" s="169">
        <v>-3.6196996696084227E-2</v>
      </c>
      <c r="E850" s="169">
        <v>-3.3616896135750918E-2</v>
      </c>
      <c r="F850" s="169">
        <v>-1.3800717637316719E-3</v>
      </c>
      <c r="G850" s="169">
        <v>-3.0625033336750818E-4</v>
      </c>
    </row>
    <row r="851" spans="1:7">
      <c r="A851" s="168" t="s">
        <v>1066</v>
      </c>
      <c r="B851" s="169">
        <v>-2.5053206684675481E-2</v>
      </c>
      <c r="C851" s="169">
        <v>2.730095185150327E-3</v>
      </c>
      <c r="D851" s="169">
        <v>3.720301800920645E-3</v>
      </c>
      <c r="E851" s="169">
        <v>-3.0322879638644551E-4</v>
      </c>
      <c r="F851" s="169">
        <v>4.1459369817578029E-3</v>
      </c>
      <c r="G851" s="169">
        <v>1.939790171781697E-3</v>
      </c>
    </row>
    <row r="852" spans="1:7">
      <c r="A852" s="168" t="s">
        <v>1067</v>
      </c>
      <c r="B852" s="169">
        <v>-8.3173064016273224E-2</v>
      </c>
      <c r="C852" s="169">
        <v>2.5606760900243049E-3</v>
      </c>
      <c r="D852" s="169">
        <v>-3.3168848221637022E-2</v>
      </c>
      <c r="E852" s="169">
        <v>-2.2198176756032199E-2</v>
      </c>
      <c r="F852" s="169">
        <v>9.6339113680143917E-4</v>
      </c>
      <c r="G852" s="169">
        <v>2.139790969825528E-3</v>
      </c>
    </row>
    <row r="853" spans="1:7">
      <c r="A853" s="168" t="s">
        <v>1068</v>
      </c>
      <c r="B853" s="169">
        <v>8.4649275610527264E-2</v>
      </c>
      <c r="C853" s="169">
        <v>-1.9624672514313431E-3</v>
      </c>
      <c r="D853" s="169">
        <v>1.713104643738439E-2</v>
      </c>
      <c r="E853" s="169">
        <v>5.5995223860806798E-2</v>
      </c>
      <c r="F853" s="169">
        <v>-1.3336999862505141E-2</v>
      </c>
      <c r="G853" s="169">
        <v>-1.525180764678669E-3</v>
      </c>
    </row>
    <row r="854" spans="1:7">
      <c r="A854" s="168" t="s">
        <v>1069</v>
      </c>
      <c r="B854" s="169">
        <v>-4.296770622921775E-3</v>
      </c>
      <c r="C854" s="169">
        <v>1.5646460846321379E-3</v>
      </c>
      <c r="D854" s="169">
        <v>-2.0160284109219221E-2</v>
      </c>
      <c r="E854" s="169">
        <v>-3.4336752057171682E-2</v>
      </c>
      <c r="F854" s="169">
        <v>-7.3857302118172097E-3</v>
      </c>
      <c r="G854" s="169">
        <v>1.120169182994291E-3</v>
      </c>
    </row>
    <row r="855" spans="1:7">
      <c r="A855" s="168" t="s">
        <v>1070</v>
      </c>
      <c r="B855" s="169">
        <v>-6.3484987526414294E-3</v>
      </c>
      <c r="C855" s="169">
        <v>7.1153459083839188E-4</v>
      </c>
      <c r="D855" s="169">
        <v>-2.686811944823608E-2</v>
      </c>
      <c r="E855" s="169">
        <v>-2.9012289648245541E-2</v>
      </c>
      <c r="F855" s="169">
        <v>-5.7560016846833761E-3</v>
      </c>
      <c r="G855" s="169">
        <v>6.1036709875317285E-4</v>
      </c>
    </row>
    <row r="856" spans="1:7">
      <c r="A856" s="168" t="s">
        <v>1071</v>
      </c>
      <c r="B856" s="169">
        <v>-4.145592393034947E-2</v>
      </c>
      <c r="C856" s="169">
        <v>8.370427393644686E-4</v>
      </c>
      <c r="D856" s="169">
        <v>-3.7604657899303888E-2</v>
      </c>
      <c r="E856" s="169">
        <v>-4.3971028430610293E-2</v>
      </c>
      <c r="F856" s="169">
        <v>-1.1296243998870409E-2</v>
      </c>
      <c r="G856" s="169">
        <v>-2.1347878276840588E-3</v>
      </c>
    </row>
    <row r="857" spans="1:7">
      <c r="A857" s="168" t="s">
        <v>1072</v>
      </c>
      <c r="B857" s="169">
        <v>3.2538390761705623E-2</v>
      </c>
      <c r="C857" s="169">
        <v>7.6954880069026732E-3</v>
      </c>
      <c r="D857" s="169">
        <v>2.3900608111605989E-2</v>
      </c>
      <c r="E857" s="169">
        <v>1.8321348332761559E-2</v>
      </c>
      <c r="F857" s="169">
        <v>1.9994287346472022E-3</v>
      </c>
      <c r="G857" s="169">
        <v>-1.630029096781116E-3</v>
      </c>
    </row>
    <row r="858" spans="1:7">
      <c r="A858" s="168" t="s">
        <v>1073</v>
      </c>
      <c r="B858" s="10"/>
      <c r="C858" s="169">
        <v>5.0315286176694229E-4</v>
      </c>
      <c r="D858" s="10"/>
      <c r="E858" s="10"/>
      <c r="F858" s="169">
        <v>-1.1402508551880961E-3</v>
      </c>
      <c r="G858" s="169">
        <v>-2.1428478007413649E-3</v>
      </c>
    </row>
    <row r="859" spans="1:7">
      <c r="A859" s="168" t="s">
        <v>1074</v>
      </c>
      <c r="B859" s="169">
        <v>2.8381186936528469E-2</v>
      </c>
      <c r="C859" s="169">
        <v>-5.9259444620607393E-4</v>
      </c>
      <c r="D859" s="169">
        <v>1.755346580074546E-2</v>
      </c>
      <c r="E859" s="169">
        <v>3.9714257491738181E-2</v>
      </c>
      <c r="F859" s="169">
        <v>-3.5673515981735631E-3</v>
      </c>
      <c r="G859" s="169">
        <v>7.1581648602991876E-4</v>
      </c>
    </row>
    <row r="860" spans="1:7">
      <c r="A860" s="168" t="s">
        <v>1075</v>
      </c>
      <c r="B860" s="169">
        <v>6.4190071870544596E-2</v>
      </c>
      <c r="C860" s="169">
        <v>-3.7561842457471961E-3</v>
      </c>
      <c r="D860" s="169">
        <v>5.7653329877105808E-2</v>
      </c>
      <c r="E860" s="169">
        <v>9.359685456021305E-2</v>
      </c>
      <c r="F860" s="169">
        <v>7.3034512387226691E-3</v>
      </c>
      <c r="G860" s="169">
        <v>7.153044593053437E-4</v>
      </c>
    </row>
    <row r="861" spans="1:7">
      <c r="A861" s="168" t="s">
        <v>1076</v>
      </c>
      <c r="B861" s="169">
        <v>3.8925395031829117E-2</v>
      </c>
      <c r="C861" s="169">
        <v>-1.582752210685157E-3</v>
      </c>
      <c r="D861" s="169">
        <v>9.9266842151379819E-3</v>
      </c>
      <c r="E861" s="169">
        <v>2.7902233246787981E-2</v>
      </c>
      <c r="F861" s="169">
        <v>-2.5589991470003071E-3</v>
      </c>
      <c r="G861" s="169">
        <v>6.1265759631146111E-4</v>
      </c>
    </row>
    <row r="862" spans="1:7">
      <c r="A862" s="168" t="s">
        <v>1077</v>
      </c>
      <c r="B862" s="169">
        <v>-4.7169724131186364E-3</v>
      </c>
      <c r="C862" s="169">
        <v>2.174935691191759E-3</v>
      </c>
      <c r="D862" s="169">
        <v>-1.838538472743734E-4</v>
      </c>
      <c r="E862" s="169">
        <v>7.9626441798756886E-3</v>
      </c>
      <c r="F862" s="169">
        <v>1.99543899657928E-3</v>
      </c>
      <c r="G862" s="169">
        <v>2.857422036952606E-3</v>
      </c>
    </row>
    <row r="863" spans="1:7">
      <c r="A863" s="168" t="s">
        <v>1078</v>
      </c>
      <c r="B863" s="169">
        <v>-1.9927469941442118E-2</v>
      </c>
      <c r="C863" s="169">
        <v>7.5072913530158658E-3</v>
      </c>
      <c r="D863" s="169">
        <v>5.8650667257551534E-3</v>
      </c>
      <c r="E863" s="169">
        <v>-3.8180324185082333E-2</v>
      </c>
      <c r="F863" s="169">
        <v>-1.1379800853484889E-3</v>
      </c>
      <c r="G863" s="169">
        <v>5.0883335164275678E-4</v>
      </c>
    </row>
    <row r="864" spans="1:7">
      <c r="A864" s="168" t="s">
        <v>1079</v>
      </c>
      <c r="B864" s="169">
        <v>4.5581306815015488E-2</v>
      </c>
      <c r="C864" s="169">
        <v>2.1955703874654291E-3</v>
      </c>
      <c r="D864" s="169">
        <v>9.7913863332843576E-4</v>
      </c>
      <c r="E864" s="169">
        <v>2.636094623733953E-2</v>
      </c>
      <c r="F864" s="169">
        <v>1.0253489034463209E-2</v>
      </c>
      <c r="G864" s="169">
        <v>-7.1195784216326885E-4</v>
      </c>
    </row>
    <row r="865" spans="1:7">
      <c r="A865" s="168" t="s">
        <v>1080</v>
      </c>
      <c r="B865" s="169">
        <v>-5.4280038797474013E-2</v>
      </c>
      <c r="C865" s="169">
        <v>4.174424362754614E-3</v>
      </c>
      <c r="D865" s="169">
        <v>3.0784746663781389E-2</v>
      </c>
      <c r="E865" s="169">
        <v>-3.4928054385871543E-2</v>
      </c>
      <c r="F865" s="169">
        <v>6.6253171694390378E-3</v>
      </c>
      <c r="G865" s="169">
        <v>1.6285360011132339E-3</v>
      </c>
    </row>
    <row r="866" spans="1:7">
      <c r="A866" s="168" t="s">
        <v>1081</v>
      </c>
      <c r="B866" s="169">
        <v>3.7593904488868013E-2</v>
      </c>
      <c r="C866" s="10"/>
      <c r="D866" s="169">
        <v>8.5470085470085166E-3</v>
      </c>
      <c r="E866" s="169">
        <v>2.396516876675792E-2</v>
      </c>
      <c r="F866" s="10"/>
      <c r="G866" s="10"/>
    </row>
    <row r="867" spans="1:7">
      <c r="A867" s="168" t="s">
        <v>1082</v>
      </c>
      <c r="B867" s="169">
        <v>-1.080731630883947E-2</v>
      </c>
      <c r="C867" s="169">
        <v>-4.0112197099262392E-3</v>
      </c>
      <c r="D867" s="169">
        <v>-2.254580650352012E-2</v>
      </c>
      <c r="E867" s="169">
        <v>-1.8101913335708431E-2</v>
      </c>
      <c r="F867" s="169">
        <v>-1.4003640946647081E-4</v>
      </c>
      <c r="G867" s="169">
        <v>-1.422690924021142E-3</v>
      </c>
    </row>
    <row r="868" spans="1:7">
      <c r="A868" s="168" t="s">
        <v>1083</v>
      </c>
      <c r="B868" s="169">
        <v>-0.12263931573814579</v>
      </c>
      <c r="C868" s="169">
        <v>-8.6310207164084218E-3</v>
      </c>
      <c r="D868" s="169">
        <v>-3.2617320663579703E-2</v>
      </c>
      <c r="E868" s="169">
        <v>-2.731712281939835E-2</v>
      </c>
      <c r="F868" s="169">
        <v>1.218487394957979E-2</v>
      </c>
      <c r="G868" s="169">
        <v>-4.1721384626074443E-3</v>
      </c>
    </row>
    <row r="869" spans="1:7">
      <c r="A869" s="168" t="s">
        <v>1084</v>
      </c>
      <c r="B869" s="169">
        <v>-4.727897137036785E-2</v>
      </c>
      <c r="C869" s="169">
        <v>-6.6380951156352896E-3</v>
      </c>
      <c r="D869" s="169">
        <v>-9.3167680076530202E-3</v>
      </c>
      <c r="E869" s="169">
        <v>-8.0694536075468504E-3</v>
      </c>
      <c r="F869" s="169">
        <v>-1.3421890134218911E-2</v>
      </c>
      <c r="G869" s="169">
        <v>-1.2262696283831249E-3</v>
      </c>
    </row>
    <row r="870" spans="1:7">
      <c r="A870" s="168" t="s">
        <v>1085</v>
      </c>
      <c r="B870" s="169">
        <v>-2.2745881547051039E-2</v>
      </c>
      <c r="C870" s="169">
        <v>6.3235674713946199E-3</v>
      </c>
      <c r="D870" s="169">
        <v>2.6180909881185151E-2</v>
      </c>
      <c r="E870" s="169">
        <v>-3.1055918800357851E-2</v>
      </c>
      <c r="F870" s="169">
        <v>-6.1711079943899128E-3</v>
      </c>
      <c r="G870" s="169">
        <v>-9.2077286533254199E-4</v>
      </c>
    </row>
    <row r="871" spans="1:7">
      <c r="A871" s="168" t="s">
        <v>1086</v>
      </c>
      <c r="B871" s="169">
        <v>5.9515755705725759E-3</v>
      </c>
      <c r="C871" s="169">
        <v>1.5002511791302191E-3</v>
      </c>
      <c r="D871" s="169">
        <v>-1.2575051227612931E-2</v>
      </c>
      <c r="E871" s="169">
        <v>-3.1373419784919032E-2</v>
      </c>
      <c r="F871" s="169">
        <v>-3.8103302286197631E-3</v>
      </c>
      <c r="G871" s="169">
        <v>-2.4577353816622738E-3</v>
      </c>
    </row>
    <row r="872" spans="1:7">
      <c r="A872" s="168" t="s">
        <v>1087</v>
      </c>
      <c r="B872" s="169">
        <v>2.3331214722987829E-2</v>
      </c>
      <c r="C872" s="169">
        <v>9.1357243284573286E-3</v>
      </c>
      <c r="D872" s="169">
        <v>2.5478528542883572E-2</v>
      </c>
      <c r="E872" s="169">
        <v>-3.7266258612010938E-3</v>
      </c>
      <c r="F872" s="169">
        <v>3.2582518770363218E-3</v>
      </c>
      <c r="G872" s="169">
        <v>2.9770380374762868E-3</v>
      </c>
    </row>
    <row r="873" spans="1:7">
      <c r="A873" s="168" t="s">
        <v>1088</v>
      </c>
      <c r="B873" s="169">
        <v>7.8387498255019228E-3</v>
      </c>
      <c r="C873" s="169">
        <v>-3.1628213934464799E-3</v>
      </c>
      <c r="D873" s="169">
        <v>3.9936543336591468E-2</v>
      </c>
      <c r="E873" s="169">
        <v>2.3740380385255829E-2</v>
      </c>
      <c r="F873" s="169">
        <v>2.8240609997176591E-3</v>
      </c>
      <c r="G873" s="169">
        <v>-6.1409990243432855E-4</v>
      </c>
    </row>
    <row r="874" spans="1:7">
      <c r="A874" s="168" t="s">
        <v>1089</v>
      </c>
      <c r="B874" s="169">
        <v>3.2157947544370742E-2</v>
      </c>
      <c r="C874" s="169">
        <v>-1.0969340964486209E-3</v>
      </c>
      <c r="D874" s="169">
        <v>-3.6525397465072877E-2</v>
      </c>
      <c r="E874" s="169">
        <v>-1.2671969441149461E-2</v>
      </c>
      <c r="F874" s="169">
        <v>-1.689664883131492E-3</v>
      </c>
      <c r="G874" s="169">
        <v>-2.3555482279472568E-3</v>
      </c>
    </row>
    <row r="875" spans="1:7">
      <c r="A875" s="168" t="s">
        <v>1090</v>
      </c>
      <c r="B875" s="169">
        <v>1.5266499901688929E-2</v>
      </c>
      <c r="C875" s="169">
        <v>2.9081580403158558E-3</v>
      </c>
      <c r="D875" s="169">
        <v>-9.2549505516192898E-3</v>
      </c>
      <c r="E875" s="169">
        <v>-1.9524523736935251E-2</v>
      </c>
      <c r="F875" s="169">
        <v>1.692524682651575E-3</v>
      </c>
      <c r="G875" s="169">
        <v>-2.5664715183379978E-3</v>
      </c>
    </row>
    <row r="876" spans="1:7">
      <c r="A876" s="168" t="s">
        <v>1091</v>
      </c>
      <c r="B876" s="169">
        <v>3.2349350452471448E-2</v>
      </c>
      <c r="C876" s="169">
        <v>8.5752257750861816E-3</v>
      </c>
      <c r="D876" s="169">
        <v>4.9917178762653558E-2</v>
      </c>
      <c r="E876" s="169">
        <v>8.5339750715967E-2</v>
      </c>
      <c r="F876" s="169">
        <v>6.336243311743095E-3</v>
      </c>
      <c r="G876" s="169">
        <v>2.47013024622933E-3</v>
      </c>
    </row>
    <row r="877" spans="1:7">
      <c r="A877" s="168" t="s">
        <v>1092</v>
      </c>
      <c r="B877" s="169">
        <v>2.4364999462233691E-2</v>
      </c>
      <c r="C877" s="169">
        <v>7.258178414493166E-5</v>
      </c>
      <c r="D877" s="169">
        <v>4.1337028172849122E-2</v>
      </c>
      <c r="E877" s="169">
        <v>1.8684493855316561E-2</v>
      </c>
      <c r="F877" s="169">
        <v>-5.4568350356792861E-3</v>
      </c>
      <c r="G877" s="169">
        <v>-2.361430732344294E-3</v>
      </c>
    </row>
    <row r="878" spans="1:7">
      <c r="A878" s="168" t="s">
        <v>1093</v>
      </c>
      <c r="B878" s="169">
        <v>-3.0802443656340661E-2</v>
      </c>
      <c r="C878" s="169">
        <v>7.1477852798336183E-3</v>
      </c>
      <c r="D878" s="169">
        <v>-2.2769747693471838E-3</v>
      </c>
      <c r="E878" s="169">
        <v>4.6036160280100713E-3</v>
      </c>
      <c r="F878" s="169">
        <v>4.3612830613393161E-3</v>
      </c>
      <c r="G878" s="169">
        <v>-1.0291085314958479E-3</v>
      </c>
    </row>
    <row r="879" spans="1:7">
      <c r="A879" s="168" t="s">
        <v>1094</v>
      </c>
      <c r="B879" s="169">
        <v>3.3802858792903789E-2</v>
      </c>
      <c r="C879" s="169">
        <v>3.3529222633799089E-4</v>
      </c>
      <c r="D879" s="169">
        <v>2.1668371245557871E-3</v>
      </c>
      <c r="E879" s="169">
        <v>-4.4411892173837897E-3</v>
      </c>
      <c r="F879" s="169">
        <v>-5.883176915534416E-3</v>
      </c>
      <c r="G879" s="169">
        <v>1.4422518809991129E-3</v>
      </c>
    </row>
    <row r="880" spans="1:7">
      <c r="A880" s="168" t="s">
        <v>1095</v>
      </c>
      <c r="B880" s="169">
        <v>7.1785577927929722E-3</v>
      </c>
      <c r="C880" s="169">
        <v>-4.3230017186479669E-4</v>
      </c>
      <c r="D880" s="169">
        <v>2.3182829101298541E-2</v>
      </c>
      <c r="E880" s="169">
        <v>2.5664698599504598E-2</v>
      </c>
      <c r="F880" s="169">
        <v>8.1724672396787934E-3</v>
      </c>
      <c r="G880" s="169">
        <v>2.0574486114635082E-3</v>
      </c>
    </row>
    <row r="881" spans="1:7">
      <c r="A881" s="168" t="s">
        <v>1096</v>
      </c>
      <c r="B881" s="169">
        <v>-2.732565343103666E-2</v>
      </c>
      <c r="C881" s="169">
        <v>4.4592920048636131E-3</v>
      </c>
      <c r="D881" s="169">
        <v>1.3922850967414521E-2</v>
      </c>
      <c r="E881" s="169">
        <v>-6.820838302560972E-3</v>
      </c>
      <c r="F881" s="169">
        <v>1.034241788958767E-2</v>
      </c>
      <c r="G881" s="169">
        <v>1.026024685371052E-4</v>
      </c>
    </row>
    <row r="882" spans="1:7">
      <c r="A882" s="168" t="s">
        <v>1097</v>
      </c>
      <c r="B882" s="169">
        <v>-5.5998074228322814E-3</v>
      </c>
      <c r="C882" s="169">
        <v>4.9447810817966342E-3</v>
      </c>
      <c r="D882" s="169">
        <v>1.8296814001428571E-2</v>
      </c>
      <c r="E882" s="169">
        <v>5.0614322652303027E-2</v>
      </c>
      <c r="F882" s="169">
        <v>5.5332687785303314E-4</v>
      </c>
      <c r="G882" s="169">
        <v>2.9768109318215612E-3</v>
      </c>
    </row>
    <row r="883" spans="1:7">
      <c r="A883" s="168" t="s">
        <v>1098</v>
      </c>
      <c r="B883" s="169">
        <v>2.0454333833789251E-2</v>
      </c>
      <c r="C883" s="169">
        <v>8.6614360021219916E-4</v>
      </c>
      <c r="D883" s="169">
        <v>5.2681503624900212E-2</v>
      </c>
      <c r="E883" s="169">
        <v>4.1531599626353673E-2</v>
      </c>
      <c r="F883" s="169">
        <v>5.5302087653807952E-3</v>
      </c>
      <c r="G883" s="169">
        <v>-5.1167150580011533E-4</v>
      </c>
    </row>
    <row r="884" spans="1:7">
      <c r="A884" s="168" t="s">
        <v>1099</v>
      </c>
      <c r="B884" s="10"/>
      <c r="C884" s="169">
        <v>-1.9544819997963089E-4</v>
      </c>
      <c r="D884" s="10"/>
      <c r="E884" s="10"/>
      <c r="F884" s="169">
        <v>2.6124020349236332E-3</v>
      </c>
      <c r="G884" s="169">
        <v>-1.0241793831045071E-4</v>
      </c>
    </row>
    <row r="885" spans="1:7">
      <c r="A885" s="168" t="s">
        <v>1100</v>
      </c>
      <c r="B885" s="169">
        <v>1.164748252663772E-3</v>
      </c>
      <c r="C885" s="169">
        <v>5.1281666753011379E-3</v>
      </c>
      <c r="D885" s="169">
        <v>3.4356002597136781E-2</v>
      </c>
      <c r="E885" s="169">
        <v>1.6589053086271119E-3</v>
      </c>
      <c r="F885" s="169">
        <v>0</v>
      </c>
      <c r="G885" s="169">
        <v>-6.1449244291489347E-4</v>
      </c>
    </row>
    <row r="886" spans="1:7">
      <c r="A886" s="168" t="s">
        <v>1101</v>
      </c>
      <c r="B886" s="169">
        <v>-3.7960110062956738E-3</v>
      </c>
      <c r="C886" s="169">
        <v>3.3984717125346009E-5</v>
      </c>
      <c r="D886" s="169">
        <v>-1.483171519321669E-2</v>
      </c>
      <c r="E886" s="169">
        <v>-8.4378460362571905E-3</v>
      </c>
      <c r="F886" s="169">
        <v>6.8568294020845411E-3</v>
      </c>
      <c r="G886" s="169">
        <v>-6.8654390212860017E-3</v>
      </c>
    </row>
    <row r="887" spans="1:7">
      <c r="A887" s="168" t="s">
        <v>1102</v>
      </c>
      <c r="B887" s="169">
        <v>-1.322044483704643E-2</v>
      </c>
      <c r="C887" s="169">
        <v>-5.7808224504303229E-3</v>
      </c>
      <c r="D887" s="169">
        <v>-1.3480858807268349E-2</v>
      </c>
      <c r="E887" s="169">
        <v>-1.5140291471116949E-2</v>
      </c>
      <c r="F887" s="169">
        <v>-8.1721601743389716E-4</v>
      </c>
      <c r="G887" s="169">
        <v>-1.857204999756723E-3</v>
      </c>
    </row>
    <row r="888" spans="1:7">
      <c r="A888" s="168" t="s">
        <v>1103</v>
      </c>
      <c r="B888" s="10"/>
      <c r="C888" s="169">
        <v>2.9460216619106032E-3</v>
      </c>
      <c r="D888" s="10"/>
      <c r="E888" s="10"/>
      <c r="F888" s="169">
        <v>-5.1799345692475907E-3</v>
      </c>
      <c r="G888" s="169">
        <v>-3.6179293141391788E-3</v>
      </c>
    </row>
    <row r="889" spans="1:7">
      <c r="A889" s="168" t="s">
        <v>1104</v>
      </c>
      <c r="B889" s="169">
        <v>-1.6394358642908391E-2</v>
      </c>
      <c r="C889" s="169">
        <v>8.3788026773417013E-3</v>
      </c>
      <c r="D889" s="169">
        <v>-1.7578449114137751E-2</v>
      </c>
      <c r="E889" s="169">
        <v>-2.1571220220860329E-2</v>
      </c>
      <c r="F889" s="169">
        <v>-6.5771444231296217E-3</v>
      </c>
      <c r="G889" s="169">
        <v>4.7722698141448028E-3</v>
      </c>
    </row>
    <row r="890" spans="1:7">
      <c r="A890" s="168" t="s">
        <v>1105</v>
      </c>
      <c r="B890" s="169">
        <v>-7.4783126185931748E-2</v>
      </c>
      <c r="C890" s="169">
        <v>-7.0598705620453783E-3</v>
      </c>
      <c r="D890" s="169">
        <v>-3.4137868686258337E-2</v>
      </c>
      <c r="E890" s="169">
        <v>-6.4376412118148152E-2</v>
      </c>
      <c r="F890" s="169">
        <v>9.6551724137932116E-3</v>
      </c>
      <c r="G890" s="169">
        <v>-1.0327451097624781E-4</v>
      </c>
    </row>
    <row r="891" spans="1:7">
      <c r="A891" s="168" t="s">
        <v>1106</v>
      </c>
      <c r="B891" s="169">
        <v>2.3917418676089319E-4</v>
      </c>
      <c r="C891" s="169">
        <v>3.5333728907271929E-3</v>
      </c>
      <c r="D891" s="169">
        <v>1.0184549220599861E-3</v>
      </c>
      <c r="E891" s="169">
        <v>-4.1283606027425757E-3</v>
      </c>
      <c r="F891" s="169">
        <v>6.5573770491802463E-3</v>
      </c>
      <c r="G891" s="169">
        <v>-1.755454103407494E-3</v>
      </c>
    </row>
    <row r="892" spans="1:7">
      <c r="A892" s="168" t="s">
        <v>1107</v>
      </c>
      <c r="B892" s="169">
        <v>-5.5277451159524427E-3</v>
      </c>
      <c r="C892" s="169">
        <v>-2.8032386528962232E-3</v>
      </c>
      <c r="D892" s="169">
        <v>-7.5935330321720276E-3</v>
      </c>
      <c r="E892" s="169">
        <v>5.0363847892889169E-3</v>
      </c>
      <c r="F892" s="169">
        <v>-1.085776330076005E-2</v>
      </c>
      <c r="G892" s="169">
        <v>3.206839700632846E-3</v>
      </c>
    </row>
    <row r="893" spans="1:7">
      <c r="A893" s="168" t="s">
        <v>1108</v>
      </c>
      <c r="B893" s="169">
        <v>-3.0481026113764801E-2</v>
      </c>
      <c r="C893" s="169">
        <v>4.9024513689781557E-3</v>
      </c>
      <c r="D893" s="169">
        <v>-6.9617873932179553E-3</v>
      </c>
      <c r="E893" s="169">
        <v>-1.87036659933747E-2</v>
      </c>
      <c r="F893" s="169">
        <v>-1.0565312843029639E-2</v>
      </c>
      <c r="G893" s="169">
        <v>3.2996461512428969E-3</v>
      </c>
    </row>
    <row r="894" spans="1:7">
      <c r="A894" s="168" t="s">
        <v>1109</v>
      </c>
      <c r="B894" s="169">
        <v>-1.249648538813009E-2</v>
      </c>
      <c r="C894" s="169">
        <v>6.6552626054889874E-3</v>
      </c>
      <c r="D894" s="169">
        <v>2.7525404732385409E-2</v>
      </c>
      <c r="E894" s="169">
        <v>-3.6091515009710751E-3</v>
      </c>
      <c r="F894" s="169">
        <v>4.1603106365273312E-4</v>
      </c>
      <c r="G894" s="169">
        <v>1.541561066597197E-3</v>
      </c>
    </row>
    <row r="895" spans="1:7">
      <c r="A895" s="168" t="s">
        <v>1110</v>
      </c>
      <c r="B895" s="169">
        <v>-5.2986763995948698E-2</v>
      </c>
      <c r="C895" s="169">
        <v>-2.8551786896625631E-3</v>
      </c>
      <c r="D895" s="169">
        <v>-2.7216976417817729E-2</v>
      </c>
      <c r="E895" s="169">
        <v>-4.5225287328670483E-2</v>
      </c>
      <c r="F895" s="169">
        <v>4.4358192403659569E-3</v>
      </c>
      <c r="G895" s="169">
        <v>-9.2351298829107531E-4</v>
      </c>
    </row>
    <row r="896" spans="1:7">
      <c r="A896" s="168" t="s">
        <v>1111</v>
      </c>
      <c r="B896" s="169">
        <v>-7.440753987759674E-4</v>
      </c>
      <c r="C896" s="169">
        <v>6.9762152525698617E-3</v>
      </c>
      <c r="D896" s="169">
        <v>-1.2543273729666019E-2</v>
      </c>
      <c r="E896" s="169">
        <v>-3.5251506532764647E-2</v>
      </c>
      <c r="F896" s="169">
        <v>-7.4523875241512272E-3</v>
      </c>
      <c r="G896" s="169">
        <v>-1.02733526784804E-4</v>
      </c>
    </row>
    <row r="897" spans="1:7">
      <c r="A897" s="168" t="s">
        <v>1112</v>
      </c>
      <c r="B897" s="169">
        <v>8.6015582005924296E-2</v>
      </c>
      <c r="C897" s="169">
        <v>-1.514532772802224E-3</v>
      </c>
      <c r="D897" s="169">
        <v>-6.1582897230266784E-3</v>
      </c>
      <c r="E897" s="169">
        <v>5.9454431694792031E-2</v>
      </c>
      <c r="F897" s="169">
        <v>6.1179087875418148E-3</v>
      </c>
      <c r="G897" s="169">
        <v>2.0548816409338139E-4</v>
      </c>
    </row>
    <row r="898" spans="1:7">
      <c r="A898" s="168" t="s">
        <v>1113</v>
      </c>
      <c r="B898" s="169">
        <v>2.6923553693679821E-2</v>
      </c>
      <c r="C898" s="169">
        <v>1.8701968845122869E-3</v>
      </c>
      <c r="D898" s="169">
        <v>-2.3091962190419871E-2</v>
      </c>
      <c r="E898" s="169">
        <v>8.3254245509436497E-3</v>
      </c>
      <c r="F898" s="169">
        <v>-4.8369264787174737E-3</v>
      </c>
      <c r="G898" s="169">
        <v>-1.4378082129955509E-3</v>
      </c>
    </row>
    <row r="899" spans="1:7">
      <c r="A899" s="168" t="s">
        <v>1114</v>
      </c>
      <c r="B899" s="169">
        <v>6.2460143349022168E-2</v>
      </c>
      <c r="C899" s="169">
        <v>8.3665530264682708E-3</v>
      </c>
      <c r="D899" s="169">
        <v>2.5358629992178191E-2</v>
      </c>
      <c r="E899" s="169">
        <v>5.4365671853455311E-2</v>
      </c>
      <c r="F899" s="169">
        <v>5.9713928621025758E-3</v>
      </c>
      <c r="G899" s="169">
        <v>9.2560253814077953E-4</v>
      </c>
    </row>
    <row r="900" spans="1:7">
      <c r="A900" s="168" t="s">
        <v>1115</v>
      </c>
      <c r="B900" s="169">
        <v>-1.9801031019405779E-2</v>
      </c>
      <c r="C900" s="169">
        <v>3.8621622485013329E-3</v>
      </c>
      <c r="D900" s="169">
        <v>1.7707670548376742E-2</v>
      </c>
      <c r="E900" s="169">
        <v>2.4032925718172841E-2</v>
      </c>
      <c r="F900" s="169">
        <v>-9.6631695196025547E-4</v>
      </c>
      <c r="G900" s="169">
        <v>2.9798696715652721E-3</v>
      </c>
    </row>
    <row r="901" spans="1:7">
      <c r="A901" s="168" t="s">
        <v>1116</v>
      </c>
      <c r="B901" s="169">
        <v>-1.492359266777932E-3</v>
      </c>
      <c r="C901" s="10"/>
      <c r="D901" s="169">
        <v>1.686348606518662E-2</v>
      </c>
      <c r="E901" s="169">
        <v>3.7734946413492398E-3</v>
      </c>
      <c r="F901" s="10"/>
      <c r="G901" s="10"/>
    </row>
    <row r="902" spans="1:7">
      <c r="A902" s="168" t="s">
        <v>1117</v>
      </c>
      <c r="B902" s="169">
        <v>-1.6663557824745819E-2</v>
      </c>
      <c r="C902" s="169">
        <v>-2.6519776473655781E-3</v>
      </c>
      <c r="D902" s="169">
        <v>-4.8207670210657312E-2</v>
      </c>
      <c r="E902" s="169">
        <v>-4.3797722646008667E-2</v>
      </c>
      <c r="F902" s="169">
        <v>9.8106950393810344E-3</v>
      </c>
      <c r="G902" s="169">
        <v>-8.1960691071036873E-4</v>
      </c>
    </row>
    <row r="903" spans="1:7">
      <c r="A903" s="168" t="s">
        <v>1118</v>
      </c>
      <c r="B903" s="169">
        <v>-3.8141670734638922E-2</v>
      </c>
      <c r="C903" s="169">
        <v>2.8907607111805511E-4</v>
      </c>
      <c r="D903" s="169">
        <v>-2.2071148311928468E-3</v>
      </c>
      <c r="E903" s="169">
        <v>-2.7860779121385178E-2</v>
      </c>
      <c r="F903" s="169">
        <v>-7.1154898741105921E-3</v>
      </c>
      <c r="G903" s="169">
        <v>0</v>
      </c>
    </row>
    <row r="904" spans="1:7">
      <c r="A904" s="168" t="s">
        <v>1119</v>
      </c>
      <c r="B904" s="169">
        <v>1.2910943899506091E-2</v>
      </c>
      <c r="C904" s="169">
        <v>1.140976612478362E-3</v>
      </c>
      <c r="D904" s="169">
        <v>-2.2909121665969812E-2</v>
      </c>
      <c r="E904" s="169">
        <v>-2.2073350434560709E-2</v>
      </c>
      <c r="F904" s="169">
        <v>-1.185226019845642E-2</v>
      </c>
      <c r="G904" s="169">
        <v>1.6405584344509889E-3</v>
      </c>
    </row>
    <row r="905" spans="1:7">
      <c r="A905" s="168" t="s">
        <v>1120</v>
      </c>
      <c r="B905" s="169">
        <v>-2.9475091416739652E-3</v>
      </c>
      <c r="C905" s="169">
        <v>-9.0421609742074027E-3</v>
      </c>
      <c r="D905" s="169">
        <v>-3.4026891923445768E-2</v>
      </c>
      <c r="E905" s="169">
        <v>-4.4437538864459343E-2</v>
      </c>
      <c r="F905" s="169">
        <v>-3.6262203626220568E-3</v>
      </c>
      <c r="G905" s="169">
        <v>1.63779331268632E-3</v>
      </c>
    </row>
    <row r="906" spans="1:7">
      <c r="A906" s="168" t="s">
        <v>1121</v>
      </c>
      <c r="B906" s="169">
        <v>5.4854057185368843E-2</v>
      </c>
      <c r="C906" s="169">
        <v>-1.573071165918238E-2</v>
      </c>
      <c r="D906" s="169">
        <v>-3.1824848259049961E-3</v>
      </c>
      <c r="E906" s="169">
        <v>2.361229550899191E-2</v>
      </c>
      <c r="F906" s="169">
        <v>-9.0985442329227784E-3</v>
      </c>
      <c r="G906" s="169">
        <v>1.124175902574631E-3</v>
      </c>
    </row>
    <row r="907" spans="1:7">
      <c r="A907" s="168" t="s">
        <v>1122</v>
      </c>
      <c r="B907" s="169">
        <v>-1.2587318094218539E-2</v>
      </c>
      <c r="C907" s="169">
        <v>1.005358459504602E-2</v>
      </c>
      <c r="D907" s="169">
        <v>1.9422460824651822E-2</v>
      </c>
      <c r="E907" s="169">
        <v>-2.1315079770892861E-2</v>
      </c>
      <c r="F907" s="169">
        <v>-2.9665206950134641E-3</v>
      </c>
      <c r="G907" s="169">
        <v>6.1246997911879042E-4</v>
      </c>
    </row>
    <row r="908" spans="1:7">
      <c r="A908" s="168" t="s">
        <v>1123</v>
      </c>
      <c r="B908" s="169">
        <v>-5.1268953572351277E-2</v>
      </c>
      <c r="C908" s="169">
        <v>-8.6687419086839412E-4</v>
      </c>
      <c r="D908" s="169">
        <v>-1.8736472875827029E-2</v>
      </c>
      <c r="E908" s="169">
        <v>-4.1870337905812072E-2</v>
      </c>
      <c r="F908" s="169">
        <v>-1.218475488807025E-2</v>
      </c>
      <c r="G908" s="169">
        <v>-3.0604754462615352E-4</v>
      </c>
    </row>
    <row r="909" spans="1:7">
      <c r="A909" s="168" t="s">
        <v>1124</v>
      </c>
      <c r="B909" s="169">
        <v>-1.9489424774048469E-3</v>
      </c>
      <c r="C909" s="169">
        <v>3.134358792605374E-3</v>
      </c>
      <c r="D909" s="169">
        <v>1.6273609606540122E-2</v>
      </c>
      <c r="E909" s="169">
        <v>4.0020509837614959E-3</v>
      </c>
      <c r="F909" s="169">
        <v>5.020080321285203E-3</v>
      </c>
      <c r="G909" s="169">
        <v>-1.224564953601903E-3</v>
      </c>
    </row>
    <row r="910" spans="1:7">
      <c r="A910" s="168" t="s">
        <v>1125</v>
      </c>
      <c r="B910" s="169">
        <v>-1.5682872830147129E-2</v>
      </c>
      <c r="C910" s="169">
        <v>-1.770582037552626E-2</v>
      </c>
      <c r="D910" s="169">
        <v>-2.4247999480416001E-2</v>
      </c>
      <c r="E910" s="169">
        <v>1.2719287513329741E-2</v>
      </c>
      <c r="F910" s="169">
        <v>-5.7085771371485627E-3</v>
      </c>
      <c r="G910" s="169">
        <v>-4.9044992690608913E-3</v>
      </c>
    </row>
    <row r="911" spans="1:7">
      <c r="A911" s="168" t="s">
        <v>1126</v>
      </c>
      <c r="B911" s="169">
        <v>1.4136942241469001E-2</v>
      </c>
      <c r="C911" s="169">
        <v>7.2546138923517134E-3</v>
      </c>
      <c r="D911" s="169">
        <v>5.1359472573832672E-2</v>
      </c>
      <c r="E911" s="169">
        <v>7.7182139350717724E-3</v>
      </c>
      <c r="F911" s="169">
        <v>-2.009473230945891E-2</v>
      </c>
      <c r="G911" s="169">
        <v>4.2099154397670091E-3</v>
      </c>
    </row>
    <row r="912" spans="1:7">
      <c r="A912" s="168" t="s">
        <v>1127</v>
      </c>
      <c r="B912" s="169">
        <v>-3.1123188558096929E-2</v>
      </c>
      <c r="C912" s="169">
        <v>1.4980414164082131E-2</v>
      </c>
      <c r="D912" s="169">
        <v>-2.8882408312314371E-2</v>
      </c>
      <c r="E912" s="169">
        <v>-3.9011761238948561E-2</v>
      </c>
      <c r="F912" s="169">
        <v>3.0760216786289711E-3</v>
      </c>
      <c r="G912" s="169">
        <v>1.6359512037047439E-3</v>
      </c>
    </row>
    <row r="913" spans="1:7">
      <c r="A913" s="168" t="s">
        <v>1128</v>
      </c>
      <c r="B913" s="169">
        <v>-3.3504396338873699E-3</v>
      </c>
      <c r="C913" s="169">
        <v>1.125059589785371E-2</v>
      </c>
      <c r="D913" s="169">
        <v>1.079700896983171E-3</v>
      </c>
      <c r="E913" s="169">
        <v>-9.8879028950111802E-3</v>
      </c>
      <c r="F913" s="169">
        <v>9.3457943925232545E-3</v>
      </c>
      <c r="G913" s="169">
        <v>3.164532069119597E-3</v>
      </c>
    </row>
    <row r="914" spans="1:7">
      <c r="A914" s="168" t="s">
        <v>1129</v>
      </c>
      <c r="B914" s="169">
        <v>9.0945868314393774E-3</v>
      </c>
      <c r="C914" s="169">
        <v>3.3256728767856458E-3</v>
      </c>
      <c r="D914" s="169">
        <v>7.7741148929011414E-3</v>
      </c>
      <c r="E914" s="169">
        <v>1.76817253458732E-2</v>
      </c>
      <c r="F914" s="169">
        <v>1.678240740740744E-2</v>
      </c>
      <c r="G914" s="169">
        <v>2.3405247256598209E-3</v>
      </c>
    </row>
    <row r="915" spans="1:7">
      <c r="A915" s="168" t="s">
        <v>1130</v>
      </c>
      <c r="B915" s="169">
        <v>-1.8476932039683809E-3</v>
      </c>
      <c r="C915" s="169">
        <v>-5.4008536727301326E-3</v>
      </c>
      <c r="D915" s="169">
        <v>4.0939614496311449E-3</v>
      </c>
      <c r="E915" s="169">
        <v>3.3581529086484041E-2</v>
      </c>
      <c r="F915" s="169">
        <v>-1.138303927148554E-2</v>
      </c>
      <c r="G915" s="169">
        <v>1.827414265743954E-3</v>
      </c>
    </row>
    <row r="916" spans="1:7">
      <c r="A916" s="168" t="s">
        <v>1131</v>
      </c>
      <c r="B916" s="169">
        <v>-3.5819464306258042E-2</v>
      </c>
      <c r="C916" s="169">
        <v>7.3263978048905276E-3</v>
      </c>
      <c r="D916" s="169">
        <v>-4.8111762547375919E-4</v>
      </c>
      <c r="E916" s="169">
        <v>-7.1237956454736073E-3</v>
      </c>
      <c r="F916" s="169">
        <v>-7.1963154864709278E-3</v>
      </c>
      <c r="G916" s="169">
        <v>1.520080314298955E-3</v>
      </c>
    </row>
    <row r="917" spans="1:7">
      <c r="A917" s="168" t="s">
        <v>1132</v>
      </c>
      <c r="B917" s="169">
        <v>-3.5971236161144733E-2</v>
      </c>
      <c r="C917" s="169">
        <v>1.688472553235121E-3</v>
      </c>
      <c r="D917" s="169">
        <v>-2.3455761914382482E-2</v>
      </c>
      <c r="E917" s="169">
        <v>2.3722467575435502E-3</v>
      </c>
      <c r="F917" s="169">
        <v>1.464192519570884E-2</v>
      </c>
      <c r="G917" s="169">
        <v>-1.113028516781855E-3</v>
      </c>
    </row>
    <row r="918" spans="1:7">
      <c r="A918" s="168" t="s">
        <v>1133</v>
      </c>
      <c r="B918" s="169">
        <v>2.513180332456311E-2</v>
      </c>
      <c r="C918" s="169">
        <v>6.4626464661976524E-3</v>
      </c>
      <c r="D918" s="169">
        <v>1.7605250916778999E-2</v>
      </c>
      <c r="E918" s="169">
        <v>3.9352979230189433E-3</v>
      </c>
      <c r="F918" s="169">
        <v>-4.2863266180881432E-4</v>
      </c>
      <c r="G918" s="169">
        <v>3.3428061889597678E-3</v>
      </c>
    </row>
    <row r="919" spans="1:7">
      <c r="A919" s="168" t="s">
        <v>1134</v>
      </c>
      <c r="B919" s="169">
        <v>-7.5180807979286612E-2</v>
      </c>
      <c r="C919" s="169">
        <v>-1.630445736802377E-3</v>
      </c>
      <c r="D919" s="169">
        <v>-6.185529621062813E-2</v>
      </c>
      <c r="E919" s="169">
        <v>-2.4864147763593469E-2</v>
      </c>
      <c r="F919" s="169">
        <v>3.2875929102345052E-3</v>
      </c>
      <c r="G919" s="169">
        <v>2.018843255962022E-4</v>
      </c>
    </row>
    <row r="920" spans="1:7">
      <c r="A920" s="168" t="s">
        <v>1135</v>
      </c>
      <c r="B920" s="169">
        <v>4.4049928768565623E-2</v>
      </c>
      <c r="C920" s="169">
        <v>1.843533320433854E-3</v>
      </c>
      <c r="D920" s="169">
        <v>6.1897259578829189E-3</v>
      </c>
      <c r="E920" s="169">
        <v>3.2687678587898887E-2</v>
      </c>
      <c r="F920" s="169">
        <v>-8.6906966804387586E-3</v>
      </c>
      <c r="G920" s="169">
        <v>5.0472445656457587E-4</v>
      </c>
    </row>
    <row r="921" spans="1:7">
      <c r="A921" s="168" t="s">
        <v>1136</v>
      </c>
      <c r="B921" s="169">
        <v>4.0816374483864992E-2</v>
      </c>
      <c r="C921" s="10"/>
      <c r="D921" s="169">
        <v>1.428275719312766E-2</v>
      </c>
      <c r="E921" s="169">
        <v>1.255228923663965E-2</v>
      </c>
      <c r="F921" s="10"/>
      <c r="G921" s="10"/>
    </row>
    <row r="922" spans="1:7">
      <c r="A922" s="168" t="s">
        <v>1137</v>
      </c>
      <c r="B922" s="169">
        <v>-1.116962241022368E-2</v>
      </c>
      <c r="C922" s="169">
        <v>-2.9199426368901049E-3</v>
      </c>
      <c r="D922" s="169">
        <v>1.8070206470035539E-3</v>
      </c>
      <c r="E922" s="169">
        <v>7.9266922806651152E-3</v>
      </c>
      <c r="F922" s="169">
        <v>-1.1928715148031069E-2</v>
      </c>
      <c r="G922" s="169">
        <v>3.430148592306725E-3</v>
      </c>
    </row>
    <row r="923" spans="1:7">
      <c r="A923" s="168" t="s">
        <v>1138</v>
      </c>
      <c r="B923" s="169">
        <v>1.229193719707111E-2</v>
      </c>
      <c r="C923" s="169">
        <v>4.7057858811645481E-3</v>
      </c>
      <c r="D923" s="169">
        <v>1.849987580084278E-2</v>
      </c>
      <c r="E923" s="169">
        <v>-1.7607046766019759E-2</v>
      </c>
      <c r="F923" s="169">
        <v>0</v>
      </c>
      <c r="G923" s="169">
        <v>1.407594921949862E-3</v>
      </c>
    </row>
    <row r="924" spans="1:7">
      <c r="A924" s="168" t="s">
        <v>1139</v>
      </c>
      <c r="B924" s="169">
        <v>-1.544237865056308E-2</v>
      </c>
      <c r="C924" s="169">
        <v>-3.8155197636281502E-3</v>
      </c>
      <c r="D924" s="169">
        <v>2.1765555936794859E-2</v>
      </c>
      <c r="E924" s="169">
        <v>-1.9379119565131611E-3</v>
      </c>
      <c r="F924" s="169">
        <v>-5.3818181818181543E-3</v>
      </c>
      <c r="G924" s="169">
        <v>2.710886311219074E-3</v>
      </c>
    </row>
    <row r="925" spans="1:7">
      <c r="A925" s="168" t="s">
        <v>1140</v>
      </c>
      <c r="B925" s="169">
        <v>1.4781902755618409E-2</v>
      </c>
      <c r="C925" s="169">
        <v>-1.051810302712286E-2</v>
      </c>
      <c r="D925" s="169">
        <v>1.9723305170971091E-3</v>
      </c>
      <c r="E925" s="169">
        <v>-1.7565320226387241E-2</v>
      </c>
      <c r="F925" s="169">
        <v>-3.2173150043872671E-3</v>
      </c>
      <c r="G925" s="169">
        <v>-6.1079462659014983E-3</v>
      </c>
    </row>
    <row r="926" spans="1:7">
      <c r="A926" s="168" t="s">
        <v>1141</v>
      </c>
      <c r="B926" s="10"/>
      <c r="C926" s="169">
        <v>-3.3513626671223151E-2</v>
      </c>
      <c r="D926" s="10"/>
      <c r="E926" s="10"/>
      <c r="F926" s="169">
        <v>-6.3086854460093766E-3</v>
      </c>
      <c r="G926" s="169">
        <v>3.0222424593251418E-4</v>
      </c>
    </row>
    <row r="927" spans="1:7">
      <c r="A927" s="168" t="s">
        <v>1142</v>
      </c>
      <c r="B927" s="10"/>
      <c r="C927" s="169">
        <v>-3.027999556505612E-2</v>
      </c>
      <c r="D927" s="10"/>
      <c r="E927" s="10"/>
      <c r="F927" s="169">
        <v>2.509966041635892E-3</v>
      </c>
      <c r="G927" s="169">
        <v>-3.222879362207554E-3</v>
      </c>
    </row>
    <row r="928" spans="1:7">
      <c r="A928" s="168" t="s">
        <v>1143</v>
      </c>
      <c r="B928" s="169">
        <v>-5.7569229616858508E-2</v>
      </c>
      <c r="C928" s="169">
        <v>-3.7785406053220121E-3</v>
      </c>
      <c r="D928" s="169">
        <v>-7.3899277777853989E-2</v>
      </c>
      <c r="E928" s="169">
        <v>-3.3952941759363593E-2</v>
      </c>
      <c r="F928" s="169">
        <v>-7.6583210603828888E-3</v>
      </c>
      <c r="G928" s="169">
        <v>3.0310982041892309E-4</v>
      </c>
    </row>
    <row r="929" spans="1:7">
      <c r="A929" s="168" t="s">
        <v>1144</v>
      </c>
      <c r="B929" s="169">
        <v>-8.2050654170814141E-2</v>
      </c>
      <c r="C929" s="169">
        <v>-4.416324258407911E-2</v>
      </c>
      <c r="D929" s="169">
        <v>-4.0596783778732659E-2</v>
      </c>
      <c r="E929" s="169">
        <v>-8.5010570748509706E-2</v>
      </c>
      <c r="F929" s="169">
        <v>-4.4523597506673779E-4</v>
      </c>
      <c r="G929" s="169">
        <v>-5.6565409958965196E-3</v>
      </c>
    </row>
    <row r="930" spans="1:7">
      <c r="A930" s="168" t="s">
        <v>1145</v>
      </c>
      <c r="B930" s="169">
        <v>3.8618643051880668E-2</v>
      </c>
      <c r="C930" s="169">
        <v>-8.2383404443618913E-3</v>
      </c>
      <c r="D930" s="169">
        <v>1.194830559843485E-3</v>
      </c>
      <c r="E930" s="169">
        <v>2.5584428990344191E-2</v>
      </c>
      <c r="F930" s="169">
        <v>1.484780994802648E-4</v>
      </c>
      <c r="G930" s="169">
        <v>-3.1491789953256299E-3</v>
      </c>
    </row>
    <row r="931" spans="1:7">
      <c r="A931" s="168" t="s">
        <v>1146</v>
      </c>
      <c r="B931" s="169">
        <v>2.7683488101337691E-2</v>
      </c>
      <c r="C931" s="169">
        <v>4.6039229006110023E-2</v>
      </c>
      <c r="D931" s="169">
        <v>3.586833894845598E-2</v>
      </c>
      <c r="E931" s="169">
        <v>3.3500028941086717E-2</v>
      </c>
      <c r="F931" s="169">
        <v>1.425178147268413E-2</v>
      </c>
      <c r="G931" s="169">
        <v>-7.8466999349638966E-3</v>
      </c>
    </row>
    <row r="932" spans="1:7">
      <c r="A932" s="168" t="s">
        <v>1147</v>
      </c>
      <c r="B932" s="169">
        <v>-3.894296799986352E-2</v>
      </c>
      <c r="C932" s="169">
        <v>-2.8107896121075889E-2</v>
      </c>
      <c r="D932" s="169">
        <v>-3.4660115679604479E-3</v>
      </c>
      <c r="E932" s="169">
        <v>-5.1001990403975912E-2</v>
      </c>
      <c r="F932" s="169">
        <v>5.415690866510614E-3</v>
      </c>
      <c r="G932" s="169">
        <v>-2.1569338861562311E-3</v>
      </c>
    </row>
    <row r="933" spans="1:7">
      <c r="A933" s="168" t="s">
        <v>1148</v>
      </c>
      <c r="B933" s="169">
        <v>4.3607196548151261E-2</v>
      </c>
      <c r="C933" s="169">
        <v>4.2202590774491178E-2</v>
      </c>
      <c r="D933" s="169">
        <v>3.9682820750835963E-2</v>
      </c>
      <c r="E933" s="169">
        <v>3.7616138962986552E-2</v>
      </c>
      <c r="F933" s="169">
        <v>2.3293055757751539E-3</v>
      </c>
      <c r="G933" s="169">
        <v>1.9556851160842381E-3</v>
      </c>
    </row>
    <row r="934" spans="1:7">
      <c r="A934" s="168" t="s">
        <v>1149</v>
      </c>
      <c r="B934" s="169">
        <v>-6.2115652152852967E-2</v>
      </c>
      <c r="C934" s="169">
        <v>-3.3922077046888537E-2</v>
      </c>
      <c r="D934" s="169">
        <v>-3.2780416107283987E-2</v>
      </c>
      <c r="E934" s="169">
        <v>-2.987935291298693E-2</v>
      </c>
      <c r="F934" s="169">
        <v>-6.9716775599129033E-3</v>
      </c>
      <c r="G934" s="169">
        <v>-5.3420655704708997E-3</v>
      </c>
    </row>
    <row r="935" spans="1:7">
      <c r="A935" s="168" t="s">
        <v>1150</v>
      </c>
      <c r="B935" s="169">
        <v>-2.3112411680080491E-2</v>
      </c>
      <c r="C935" s="169">
        <v>-1.7053852000370129E-2</v>
      </c>
      <c r="D935" s="169">
        <v>-5.6993790573212411E-2</v>
      </c>
      <c r="E935" s="169">
        <v>-1.7902460438468659E-2</v>
      </c>
      <c r="F935" s="169">
        <v>-1.9891765394178699E-2</v>
      </c>
      <c r="G935" s="169">
        <v>-8.9857751427832033E-3</v>
      </c>
    </row>
    <row r="936" spans="1:7">
      <c r="A936" s="168" t="s">
        <v>1151</v>
      </c>
      <c r="B936" s="169">
        <v>-0.1195556525207314</v>
      </c>
      <c r="C936" s="169">
        <v>-7.596969747745097E-2</v>
      </c>
      <c r="D936" s="169">
        <v>-0.16399837712140189</v>
      </c>
      <c r="E936" s="169">
        <v>-0.15191106724007841</v>
      </c>
      <c r="F936" s="169">
        <v>-8.6554245634979932E-3</v>
      </c>
      <c r="G936" s="169">
        <v>-1.0943152222606891E-2</v>
      </c>
    </row>
    <row r="937" spans="1:7">
      <c r="A937" s="168" t="s">
        <v>1152</v>
      </c>
      <c r="B937" s="169">
        <v>4.7624434150327577E-2</v>
      </c>
      <c r="C937" s="169">
        <v>4.9396306281561442E-2</v>
      </c>
      <c r="D937" s="169">
        <v>0.1060702227190902</v>
      </c>
      <c r="E937" s="169">
        <v>9.8003338208896729E-2</v>
      </c>
      <c r="F937" s="169">
        <v>1.520397410808361E-2</v>
      </c>
      <c r="G937" s="169">
        <v>1.5911508028992879E-2</v>
      </c>
    </row>
    <row r="938" spans="1:7">
      <c r="A938" s="168" t="s">
        <v>1153</v>
      </c>
      <c r="B938" s="169">
        <v>-0.12474275837467511</v>
      </c>
      <c r="C938" s="169">
        <v>-4.8868445131273967E-2</v>
      </c>
      <c r="D938" s="169">
        <v>-7.9395222452687375E-2</v>
      </c>
      <c r="E938" s="169">
        <v>-0.1083508076218056</v>
      </c>
      <c r="F938" s="169">
        <v>-2.9655990510083501E-3</v>
      </c>
      <c r="G938" s="169">
        <v>1.0372209347855319E-3</v>
      </c>
    </row>
    <row r="939" spans="1:7">
      <c r="A939" s="168" t="s">
        <v>1154</v>
      </c>
      <c r="B939" s="169">
        <v>-0.13571918249113221</v>
      </c>
      <c r="C939" s="169">
        <v>-9.5112680978336583E-2</v>
      </c>
      <c r="D939" s="169">
        <v>-0.1253965926376194</v>
      </c>
      <c r="E939" s="169">
        <v>-0.10720238249408159</v>
      </c>
      <c r="F939" s="169">
        <v>-1.5169541939321849E-2</v>
      </c>
      <c r="G939" s="169">
        <v>9.9471460286317814E-3</v>
      </c>
    </row>
    <row r="940" spans="1:7">
      <c r="A940" s="168" t="s">
        <v>1155</v>
      </c>
      <c r="B940" s="169">
        <v>9.546685463043203E-2</v>
      </c>
      <c r="C940" s="169">
        <v>9.2871249729718386E-2</v>
      </c>
      <c r="D940" s="169">
        <v>3.7515169708714817E-2</v>
      </c>
      <c r="E940" s="169">
        <v>9.093221174035615E-2</v>
      </c>
      <c r="F940" s="169">
        <v>7.5505889459377418E-3</v>
      </c>
      <c r="G940" s="169">
        <v>1.3132233130874299E-2</v>
      </c>
    </row>
    <row r="941" spans="1:7">
      <c r="A941" s="168" t="s">
        <v>1156</v>
      </c>
      <c r="B941" s="169">
        <v>-0.17393291835166791</v>
      </c>
      <c r="C941" s="169">
        <v>-0.1198405524039344</v>
      </c>
      <c r="D941" s="169">
        <v>-0.14777904947051701</v>
      </c>
      <c r="E941" s="169">
        <v>-0.1222102026616974</v>
      </c>
      <c r="F941" s="169">
        <v>5.8453237410072134E-3</v>
      </c>
      <c r="G941" s="169">
        <v>-6.6835813884493778E-3</v>
      </c>
    </row>
    <row r="942" spans="1:7">
      <c r="A942" s="168" t="s">
        <v>1157</v>
      </c>
      <c r="B942" s="169">
        <v>3.4747422260322791E-2</v>
      </c>
      <c r="C942" s="169">
        <v>5.9954849744024319E-2</v>
      </c>
      <c r="D942" s="169">
        <v>6.9615257591338464E-2</v>
      </c>
      <c r="E942" s="169">
        <v>9.423934813282786E-2</v>
      </c>
      <c r="F942" s="169">
        <v>-1.4751899865891869E-2</v>
      </c>
      <c r="G942" s="169">
        <v>1.5190188080254741E-2</v>
      </c>
    </row>
    <row r="943" spans="1:7">
      <c r="A943" s="168" t="s">
        <v>1158</v>
      </c>
      <c r="B943" s="169">
        <v>-0.23012724752308239</v>
      </c>
      <c r="C943" s="169">
        <v>-5.1830762729157882E-2</v>
      </c>
      <c r="D943" s="169">
        <v>-0.1792713499468038</v>
      </c>
      <c r="E943" s="169">
        <v>-0.15090690653002001</v>
      </c>
      <c r="F943" s="169">
        <v>-1.3006654567453089E-2</v>
      </c>
      <c r="G943" s="169">
        <v>1.5866657983550692E-2</v>
      </c>
    </row>
    <row r="944" spans="1:7">
      <c r="A944" s="168" t="s">
        <v>1159</v>
      </c>
      <c r="B944" s="169">
        <v>0.1176283138703316</v>
      </c>
      <c r="C944" s="169">
        <v>4.7078080405855696E-3</v>
      </c>
      <c r="D944" s="169">
        <v>1.2611042677105781E-2</v>
      </c>
      <c r="E944" s="169">
        <v>4.127145766450302E-2</v>
      </c>
      <c r="F944" s="169">
        <v>-3.677597303095359E-3</v>
      </c>
      <c r="G944" s="169">
        <v>1.5816512615651309E-2</v>
      </c>
    </row>
    <row r="945" spans="1:7">
      <c r="A945" s="168" t="s">
        <v>1160</v>
      </c>
      <c r="B945" s="169">
        <v>0.12519336021373451</v>
      </c>
      <c r="C945" s="169">
        <v>-4.3359512308461912E-2</v>
      </c>
      <c r="D945" s="169">
        <v>8.078691988630271E-2</v>
      </c>
      <c r="E945" s="169">
        <v>0.1114834629445325</v>
      </c>
      <c r="F945" s="169">
        <v>-2.2916025838203621E-2</v>
      </c>
      <c r="G945" s="169">
        <v>5.8386100959983978E-4</v>
      </c>
    </row>
    <row r="946" spans="1:7">
      <c r="A946" s="168" t="s">
        <v>1161</v>
      </c>
      <c r="B946" s="10"/>
      <c r="C946" s="169">
        <v>-2.9293867821804431E-2</v>
      </c>
      <c r="D946" s="10"/>
      <c r="E946" s="10"/>
      <c r="F946" s="169">
        <v>-1.8416496143554228E-2</v>
      </c>
      <c r="G946" s="169">
        <v>-3.2095101345472892E-3</v>
      </c>
    </row>
    <row r="947" spans="1:7">
      <c r="A947" s="168" t="s">
        <v>1162</v>
      </c>
      <c r="B947" s="10"/>
      <c r="C947" s="169">
        <v>9.3827739762275542E-2</v>
      </c>
      <c r="D947" s="10"/>
      <c r="E947" s="10"/>
      <c r="F947" s="169">
        <v>1.6035920461843209E-4</v>
      </c>
      <c r="G947" s="169">
        <v>-7.317787253707464E-3</v>
      </c>
    </row>
    <row r="948" spans="1:7">
      <c r="A948" s="168" t="s">
        <v>1163</v>
      </c>
      <c r="B948" s="169">
        <v>9.5132240237019383E-2</v>
      </c>
      <c r="C948" s="169">
        <v>1.1535011448222001E-2</v>
      </c>
      <c r="D948" s="169">
        <v>0.13250092883124329</v>
      </c>
      <c r="E948" s="169">
        <v>9.7977938738250225E-2</v>
      </c>
      <c r="F948" s="169">
        <v>-7.535674202340914E-3</v>
      </c>
      <c r="G948" s="169">
        <v>-6.7819424660852112E-3</v>
      </c>
    </row>
    <row r="949" spans="1:7">
      <c r="A949" s="168" t="s">
        <v>1164</v>
      </c>
      <c r="B949" s="169">
        <v>7.9741909479474904E-2</v>
      </c>
      <c r="C949" s="169">
        <v>6.2414163303876842E-2</v>
      </c>
      <c r="D949" s="169">
        <v>1.199858369765883E-2</v>
      </c>
      <c r="E949" s="169">
        <v>5.7630716094385637E-2</v>
      </c>
      <c r="F949" s="169">
        <v>-1.082390953150247E-2</v>
      </c>
      <c r="G949" s="169">
        <v>-1.613067623538433E-2</v>
      </c>
    </row>
    <row r="950" spans="1:7">
      <c r="A950" s="168" t="s">
        <v>1165</v>
      </c>
      <c r="B950" s="169">
        <v>-0.1091127668295552</v>
      </c>
      <c r="C950" s="169">
        <v>-3.3687352562252533E-2</v>
      </c>
      <c r="D950" s="169">
        <v>-0.1076723444561893</v>
      </c>
      <c r="E950" s="169">
        <v>-7.8384273378171665E-2</v>
      </c>
      <c r="F950" s="169">
        <v>5.3895149436551382E-3</v>
      </c>
      <c r="G950" s="169">
        <v>-1.056120943171834E-2</v>
      </c>
    </row>
    <row r="951" spans="1:7">
      <c r="A951" s="168" t="s">
        <v>1166</v>
      </c>
      <c r="B951" s="169">
        <v>4.5103950985549091E-2</v>
      </c>
      <c r="C951" s="169">
        <v>3.3516009483700149E-2</v>
      </c>
      <c r="D951" s="169">
        <v>3.9073443010857252E-2</v>
      </c>
      <c r="E951" s="169">
        <v>5.1437271649809269E-2</v>
      </c>
      <c r="F951" s="169">
        <v>-5.8479532163743242E-3</v>
      </c>
      <c r="G951" s="169">
        <v>8.2341927008016125E-3</v>
      </c>
    </row>
    <row r="952" spans="1:7">
      <c r="A952" s="168" t="s">
        <v>1167</v>
      </c>
      <c r="B952" s="10"/>
      <c r="C952" s="169">
        <v>-1.6012721914555609E-2</v>
      </c>
      <c r="D952" s="10"/>
      <c r="E952" s="10"/>
      <c r="F952" s="169">
        <v>-1.1764705882352899E-2</v>
      </c>
      <c r="G952" s="169">
        <v>-1.310720437769364E-3</v>
      </c>
    </row>
    <row r="953" spans="1:7">
      <c r="A953" s="168" t="s">
        <v>1168</v>
      </c>
      <c r="B953" s="169">
        <v>1.163408198271099E-2</v>
      </c>
      <c r="C953" s="169">
        <v>-4.4142430331665428E-2</v>
      </c>
      <c r="D953" s="169">
        <v>9.4848078327551821E-3</v>
      </c>
      <c r="E953" s="169">
        <v>-9.1382387505757334E-3</v>
      </c>
      <c r="F953" s="169">
        <v>-1.5376984126984071E-2</v>
      </c>
      <c r="G953" s="169">
        <v>6.2594154274131508E-3</v>
      </c>
    </row>
    <row r="954" spans="1:7">
      <c r="A954" s="168" t="s">
        <v>1169</v>
      </c>
      <c r="B954" s="169">
        <v>2.3820454624990269E-2</v>
      </c>
      <c r="C954" s="169">
        <v>2.2829347234871511E-2</v>
      </c>
      <c r="D954" s="169">
        <v>1.933419238766421E-2</v>
      </c>
      <c r="E954" s="169">
        <v>1.6995463829294399E-2</v>
      </c>
      <c r="F954" s="169">
        <v>2.51889168765751E-3</v>
      </c>
      <c r="G954" s="169">
        <v>5.1169072499228641E-3</v>
      </c>
    </row>
    <row r="955" spans="1:7">
      <c r="A955" s="168" t="s">
        <v>1170</v>
      </c>
      <c r="B955" s="169">
        <v>4.0045311239236492E-2</v>
      </c>
      <c r="C955" s="169">
        <v>-1.513712512494947E-2</v>
      </c>
      <c r="D955" s="169">
        <v>2.6345415383263852E-2</v>
      </c>
      <c r="E955" s="169">
        <v>3.6285761887043362E-2</v>
      </c>
      <c r="F955" s="169">
        <v>-9.7152428810720615E-3</v>
      </c>
      <c r="G955" s="169">
        <v>3.9928281559231671E-3</v>
      </c>
    </row>
    <row r="956" spans="1:7">
      <c r="A956" s="168" t="s">
        <v>1171</v>
      </c>
      <c r="B956" s="169">
        <v>4.051921807871417E-2</v>
      </c>
      <c r="C956" s="169">
        <v>7.0331318652750552E-2</v>
      </c>
      <c r="D956" s="169">
        <v>-1.32106407910445E-2</v>
      </c>
      <c r="E956" s="169">
        <v>1.6536799090681731E-2</v>
      </c>
      <c r="F956" s="169">
        <v>-1.3870094722598149E-2</v>
      </c>
      <c r="G956" s="169">
        <v>1.0936628390236789E-3</v>
      </c>
    </row>
    <row r="957" spans="1:7">
      <c r="A957" s="168" t="s">
        <v>1172</v>
      </c>
      <c r="B957" s="169">
        <v>4.4189656889847218E-2</v>
      </c>
      <c r="C957" s="169">
        <v>-1.6030527844311799E-3</v>
      </c>
      <c r="D957" s="169">
        <v>-3.384377098814118E-3</v>
      </c>
      <c r="E957" s="169">
        <v>2.4894815925281529E-2</v>
      </c>
      <c r="F957" s="169">
        <v>1.063464837049732E-2</v>
      </c>
      <c r="G957" s="169">
        <v>-7.0513364510624843E-3</v>
      </c>
    </row>
    <row r="958" spans="1:7">
      <c r="A958" s="168" t="s">
        <v>1173</v>
      </c>
      <c r="B958" s="169">
        <v>-3.4632977904012212E-3</v>
      </c>
      <c r="C958" s="169">
        <v>3.4056452879630328E-2</v>
      </c>
      <c r="D958" s="169">
        <v>1.4598808982669411E-2</v>
      </c>
      <c r="E958" s="169">
        <v>1.8097996489781391E-2</v>
      </c>
      <c r="F958" s="169">
        <v>-1.4256619144602861E-2</v>
      </c>
      <c r="G958" s="169">
        <v>1.400273904258897E-3</v>
      </c>
    </row>
    <row r="959" spans="1:7">
      <c r="A959" s="168" t="s">
        <v>1174</v>
      </c>
      <c r="B959" s="10"/>
      <c r="C959" s="169">
        <v>1.448741015337651E-2</v>
      </c>
      <c r="D959" s="10"/>
      <c r="E959" s="10"/>
      <c r="F959" s="169">
        <v>5.6818181818181213E-3</v>
      </c>
      <c r="G959" s="169">
        <v>-5.9928694272445293E-3</v>
      </c>
    </row>
    <row r="960" spans="1:7">
      <c r="A960" s="168" t="s">
        <v>1175</v>
      </c>
      <c r="B960" s="169">
        <v>-3.5665243037434569E-2</v>
      </c>
      <c r="C960" s="169">
        <v>-1.0104660822607411E-2</v>
      </c>
      <c r="D960" s="169">
        <v>-5.6369913492663959E-2</v>
      </c>
      <c r="E960" s="169">
        <v>-6.1471026783556433E-2</v>
      </c>
      <c r="F960" s="169">
        <v>0</v>
      </c>
      <c r="G960" s="169">
        <v>-1.708181015670829E-3</v>
      </c>
    </row>
    <row r="961" spans="1:7">
      <c r="A961" s="168" t="s">
        <v>1176</v>
      </c>
      <c r="B961" s="169">
        <v>-4.8334238309163391E-3</v>
      </c>
      <c r="C961" s="169">
        <v>3.057258914625605E-2</v>
      </c>
      <c r="D961" s="169">
        <v>9.4797004049318456E-3</v>
      </c>
      <c r="E961" s="169">
        <v>1.282252104624226E-2</v>
      </c>
      <c r="F961" s="169">
        <v>1.010101010101017E-2</v>
      </c>
      <c r="G961" s="169">
        <v>-4.6300864774796446E-3</v>
      </c>
    </row>
    <row r="962" spans="1:7">
      <c r="A962" s="168" t="s">
        <v>1177</v>
      </c>
      <c r="B962" s="169">
        <v>-1.119199699221307E-2</v>
      </c>
      <c r="C962" s="169">
        <v>-2.2030438529415771E-2</v>
      </c>
      <c r="D962" s="169">
        <v>3.2206982194179057E-2</v>
      </c>
      <c r="E962" s="169">
        <v>2.3882696618099612E-2</v>
      </c>
      <c r="F962" s="169">
        <v>1.6949152542378171E-4</v>
      </c>
      <c r="G962" s="169">
        <v>5.7639771295607822E-3</v>
      </c>
    </row>
    <row r="963" spans="1:7">
      <c r="A963" s="168" t="s">
        <v>1178</v>
      </c>
      <c r="B963" s="169">
        <v>-2.2568497906224061E-2</v>
      </c>
      <c r="C963" s="169">
        <v>5.8166894621645149E-3</v>
      </c>
      <c r="D963" s="169">
        <v>-3.672959582949975E-2</v>
      </c>
      <c r="E963" s="169">
        <v>-1.032695318022603E-2</v>
      </c>
      <c r="F963" s="169">
        <v>1.64378918827317E-2</v>
      </c>
      <c r="G963" s="169">
        <v>5.7309440988442262E-3</v>
      </c>
    </row>
    <row r="964" spans="1:7">
      <c r="A964" s="168" t="s">
        <v>1179</v>
      </c>
      <c r="B964" s="169">
        <v>7.2289873917002589E-2</v>
      </c>
      <c r="C964" s="169">
        <v>2.6793594848223409E-2</v>
      </c>
      <c r="D964" s="169">
        <v>2.172780448447886E-2</v>
      </c>
      <c r="E964" s="169">
        <v>3.7037103097779189E-2</v>
      </c>
      <c r="F964" s="169">
        <v>2.0006668889629431E-3</v>
      </c>
      <c r="G964" s="169">
        <v>-2.4992502554318512E-3</v>
      </c>
    </row>
    <row r="965" spans="1:7">
      <c r="A965" s="168" t="s">
        <v>1180</v>
      </c>
      <c r="B965" s="169">
        <v>-5.2484018672793731E-4</v>
      </c>
      <c r="C965" s="169">
        <v>-1.788104803401469E-2</v>
      </c>
      <c r="D965" s="169">
        <v>-9.5749061522610868E-3</v>
      </c>
      <c r="E965" s="169">
        <v>-1.8639285339319019E-2</v>
      </c>
      <c r="F965" s="169">
        <v>-7.6539101497503648E-3</v>
      </c>
      <c r="G965" s="169">
        <v>1.8039718117648369E-3</v>
      </c>
    </row>
    <row r="966" spans="1:7">
      <c r="A966" s="168" t="s">
        <v>1181</v>
      </c>
      <c r="B966" s="169">
        <v>-3.2643110596633267E-2</v>
      </c>
      <c r="C966" s="169">
        <v>-3.0674795694063391E-2</v>
      </c>
      <c r="D966" s="169">
        <v>-4.211519960408705E-2</v>
      </c>
      <c r="E966" s="169">
        <v>-2.8662221796534659E-2</v>
      </c>
      <c r="F966" s="169">
        <v>-4.6948356807511296E-3</v>
      </c>
      <c r="G966" s="169">
        <v>3.0012310374702982E-3</v>
      </c>
    </row>
    <row r="967" spans="1:7">
      <c r="A967" s="168" t="s">
        <v>1182</v>
      </c>
      <c r="B967" s="169">
        <v>1.7803745761744819E-2</v>
      </c>
      <c r="C967" s="169">
        <v>2.2930247703843779E-2</v>
      </c>
      <c r="D967" s="169">
        <v>-3.5152044090063228E-3</v>
      </c>
      <c r="E967" s="169">
        <v>4.3005668385669438E-3</v>
      </c>
      <c r="F967" s="169">
        <v>1.7520215633423101E-2</v>
      </c>
      <c r="G967" s="169">
        <v>1.2966013429895899E-3</v>
      </c>
    </row>
    <row r="968" spans="1:7">
      <c r="A968" s="168" t="s">
        <v>1183</v>
      </c>
      <c r="B968" s="169">
        <v>-6.2191508560998088E-3</v>
      </c>
      <c r="C968" s="169">
        <v>-5.3942211974311594E-4</v>
      </c>
      <c r="D968" s="169">
        <v>-2.0909519728261938E-2</v>
      </c>
      <c r="E968" s="169">
        <v>6.1402271461052926E-4</v>
      </c>
      <c r="F968" s="169">
        <v>-5.7947019867549132E-3</v>
      </c>
      <c r="G968" s="169">
        <v>3.9845518249359563E-4</v>
      </c>
    </row>
    <row r="969" spans="1:7">
      <c r="A969" s="168" t="s">
        <v>1184</v>
      </c>
      <c r="B969" s="169">
        <v>-1.443868641991264E-2</v>
      </c>
      <c r="C969" s="169">
        <v>1.391805730454543E-2</v>
      </c>
      <c r="D969" s="169">
        <v>-2.2419099048092139E-2</v>
      </c>
      <c r="E969" s="169">
        <v>2.976410911928129E-3</v>
      </c>
      <c r="F969" s="169">
        <v>-1.165695253955046E-3</v>
      </c>
      <c r="G969" s="169">
        <v>-4.9788959081820128E-4</v>
      </c>
    </row>
    <row r="970" spans="1:7">
      <c r="A970" s="168" t="s">
        <v>1185</v>
      </c>
      <c r="B970" s="169">
        <v>-1.249220433536569E-2</v>
      </c>
      <c r="C970" s="169">
        <v>1.471406980479961E-2</v>
      </c>
      <c r="D970" s="169">
        <v>-2.4392351050957051E-2</v>
      </c>
      <c r="E970" s="169">
        <v>-2.1370949507160009E-2</v>
      </c>
      <c r="F970" s="169">
        <v>-1.5005001667222071E-3</v>
      </c>
      <c r="G970" s="169">
        <v>-3.387092520358181E-3</v>
      </c>
    </row>
    <row r="971" spans="1:7">
      <c r="A971" s="168" t="s">
        <v>1186</v>
      </c>
      <c r="B971" s="169">
        <v>4.3667899120539262E-2</v>
      </c>
      <c r="C971" s="169">
        <v>-5.2423806984989163E-3</v>
      </c>
      <c r="D971" s="169">
        <v>0.1108039641317182</v>
      </c>
      <c r="E971" s="169">
        <v>9.9659198920174719E-2</v>
      </c>
      <c r="F971" s="169">
        <v>-3.506428452162313E-3</v>
      </c>
      <c r="G971" s="169">
        <v>-1.6993019531142961E-3</v>
      </c>
    </row>
    <row r="972" spans="1:7">
      <c r="A972" s="168" t="s">
        <v>1187</v>
      </c>
      <c r="B972" s="169">
        <v>7.4562022334543787E-2</v>
      </c>
      <c r="C972" s="169">
        <v>2.6583916282167049E-2</v>
      </c>
      <c r="D972" s="169">
        <v>6.1841680520384523E-2</v>
      </c>
      <c r="E972" s="169">
        <v>5.422338899468282E-2</v>
      </c>
      <c r="F972" s="169">
        <v>7.0375335120642646E-3</v>
      </c>
      <c r="G972" s="169">
        <v>-3.0039355512891941E-3</v>
      </c>
    </row>
    <row r="973" spans="1:7">
      <c r="A973" s="168" t="s">
        <v>1188</v>
      </c>
      <c r="B973" s="169">
        <v>1.4336318984977449E-2</v>
      </c>
      <c r="C973" s="169">
        <v>-9.2124463039876536E-3</v>
      </c>
      <c r="D973" s="169">
        <v>-3.8680102873954618E-2</v>
      </c>
      <c r="E973" s="169">
        <v>-1.348079025811344E-2</v>
      </c>
      <c r="F973" s="169">
        <v>-7.4875207986688794E-3</v>
      </c>
      <c r="G973" s="169">
        <v>-5.5237828004773837E-3</v>
      </c>
    </row>
    <row r="974" spans="1:7">
      <c r="A974" s="168" t="s">
        <v>1189</v>
      </c>
      <c r="B974" s="10"/>
      <c r="C974" s="169">
        <v>-2.8059034078492199E-2</v>
      </c>
      <c r="D974" s="10"/>
      <c r="E974" s="10"/>
      <c r="F974" s="169">
        <v>-1.1735121542330029E-3</v>
      </c>
      <c r="G974" s="169">
        <v>-2.2217087332531138E-3</v>
      </c>
    </row>
    <row r="975" spans="1:7">
      <c r="A975" s="168" t="s">
        <v>1190</v>
      </c>
      <c r="B975" s="169">
        <v>-2.6240144820690259E-2</v>
      </c>
      <c r="C975" s="169">
        <v>4.2498275919764517E-3</v>
      </c>
      <c r="D975" s="169">
        <v>-2.8840910427799349E-2</v>
      </c>
      <c r="E975" s="169">
        <v>-3.5543524078396123E-2</v>
      </c>
      <c r="F975" s="169">
        <v>-7.0493454179254567E-3</v>
      </c>
      <c r="G975" s="169">
        <v>6.8825939693499816E-3</v>
      </c>
    </row>
    <row r="976" spans="1:7">
      <c r="A976" s="168" t="s">
        <v>1191</v>
      </c>
      <c r="B976" s="169">
        <v>1.7535624842259789E-3</v>
      </c>
      <c r="C976" s="169">
        <v>9.0405563857973714E-3</v>
      </c>
      <c r="D976" s="169">
        <v>-1.3102781414909391E-2</v>
      </c>
      <c r="E976" s="169">
        <v>-1.117722637690222E-2</v>
      </c>
      <c r="F976" s="169">
        <v>2.1974306964165362E-3</v>
      </c>
      <c r="G976" s="169">
        <v>2.3119794911328211E-3</v>
      </c>
    </row>
    <row r="977" spans="1:7">
      <c r="A977" s="168" t="s">
        <v>1192</v>
      </c>
      <c r="B977" s="169">
        <v>1.9103737296416901E-2</v>
      </c>
      <c r="C977" s="169">
        <v>-6.9794103903862981E-3</v>
      </c>
      <c r="D977" s="169">
        <v>3.280810582234972E-2</v>
      </c>
      <c r="E977" s="169">
        <v>2.1347865097582241E-2</v>
      </c>
      <c r="F977" s="169">
        <v>-3.0359251138472039E-3</v>
      </c>
      <c r="G977" s="169">
        <v>3.811024540237407E-3</v>
      </c>
    </row>
    <row r="978" spans="1:7">
      <c r="A978" s="168" t="s">
        <v>1193</v>
      </c>
      <c r="B978" s="169">
        <v>-9.0149566487469635E-3</v>
      </c>
      <c r="C978" s="169">
        <v>1.1504630788313991E-2</v>
      </c>
      <c r="D978" s="169">
        <v>4.4963997155043289E-2</v>
      </c>
      <c r="E978" s="169">
        <v>1.627456037756625E-2</v>
      </c>
      <c r="F978" s="169">
        <v>1.0150566739977049E-3</v>
      </c>
      <c r="G978" s="169">
        <v>-1.9981712015156861E-3</v>
      </c>
    </row>
    <row r="979" spans="1:7">
      <c r="A979" s="168" t="s">
        <v>1194</v>
      </c>
      <c r="B979" s="169">
        <v>-1.288164943258174E-2</v>
      </c>
      <c r="C979" s="169">
        <v>1.687153863870194E-2</v>
      </c>
      <c r="D979" s="169">
        <v>3.8920505634796099E-2</v>
      </c>
      <c r="E979" s="169">
        <v>3.8024348943882291E-2</v>
      </c>
      <c r="F979" s="169">
        <v>0</v>
      </c>
      <c r="G979" s="169">
        <v>-1.60172223137911E-3</v>
      </c>
    </row>
    <row r="980" spans="1:7">
      <c r="A980" s="168" t="s">
        <v>1195</v>
      </c>
      <c r="B980" s="169">
        <v>1.511638860518061E-2</v>
      </c>
      <c r="C980" s="169">
        <v>1.330782209116865E-4</v>
      </c>
      <c r="D980" s="169">
        <v>4.4592781924269083E-2</v>
      </c>
      <c r="E980" s="169">
        <v>9.2055497570913136E-3</v>
      </c>
      <c r="F980" s="169">
        <v>2.3660638837248449E-3</v>
      </c>
      <c r="G980" s="169">
        <v>5.1137520271675729E-3</v>
      </c>
    </row>
    <row r="981" spans="1:7">
      <c r="A981" s="168" t="s">
        <v>1196</v>
      </c>
      <c r="B981" s="169">
        <v>-2.606452808907456E-2</v>
      </c>
      <c r="C981" s="169">
        <v>-2.0500317528877151E-2</v>
      </c>
      <c r="D981" s="169">
        <v>-5.8180075402034506E-3</v>
      </c>
      <c r="E981" s="169">
        <v>-6.9247682963266333E-2</v>
      </c>
      <c r="F981" s="169">
        <v>-8.7674928342607039E-3</v>
      </c>
      <c r="G981" s="169">
        <v>-3.0925535235450941E-3</v>
      </c>
    </row>
    <row r="982" spans="1:7">
      <c r="A982" s="168" t="s">
        <v>1197</v>
      </c>
      <c r="B982" s="169">
        <v>-6.9525457516736111E-2</v>
      </c>
      <c r="C982" s="169">
        <v>-1.7462724604228042E-2</v>
      </c>
      <c r="D982" s="169">
        <v>-6.7447657553614926E-2</v>
      </c>
      <c r="E982" s="169">
        <v>-4.0588021395132179E-2</v>
      </c>
      <c r="F982" s="169">
        <v>-1.5308725973804951E-3</v>
      </c>
      <c r="G982" s="169">
        <v>3.1021470794261319E-3</v>
      </c>
    </row>
    <row r="983" spans="1:7">
      <c r="A983" s="168" t="s">
        <v>1198</v>
      </c>
      <c r="B983" s="169">
        <v>5.7120121430493047E-2</v>
      </c>
      <c r="C983" s="169">
        <v>1.1524822695035519E-2</v>
      </c>
      <c r="D983" s="169">
        <v>5.555835294510425E-2</v>
      </c>
      <c r="E983" s="169">
        <v>5.1644453789682299E-2</v>
      </c>
      <c r="F983" s="169">
        <v>0</v>
      </c>
      <c r="G983" s="169">
        <v>2.2945267541423231E-3</v>
      </c>
    </row>
    <row r="984" spans="1:7">
      <c r="A984" s="168" t="s">
        <v>1199</v>
      </c>
      <c r="B984" s="169">
        <v>2.0099840758504909E-2</v>
      </c>
      <c r="C984" s="169">
        <v>3.9263632504382704E-3</v>
      </c>
      <c r="D984" s="169">
        <v>1.3003245823321571E-2</v>
      </c>
      <c r="E984" s="169">
        <v>4.2464697824306168E-2</v>
      </c>
      <c r="F984" s="169">
        <v>0</v>
      </c>
      <c r="G984" s="169">
        <v>-6.9672234471707117E-4</v>
      </c>
    </row>
    <row r="985" spans="1:7">
      <c r="A985" s="168" t="s">
        <v>1200</v>
      </c>
      <c r="B985" s="169">
        <v>1.7404957618232689E-2</v>
      </c>
      <c r="C985" s="169">
        <v>3.1501191631680747E-2</v>
      </c>
      <c r="D985" s="169">
        <v>4.3919565203893507E-2</v>
      </c>
      <c r="E985" s="169">
        <v>7.4552770256348646E-3</v>
      </c>
      <c r="F985" s="169">
        <v>9.3696763202726352E-3</v>
      </c>
      <c r="G985" s="169">
        <v>-7.2709496597510581E-3</v>
      </c>
    </row>
    <row r="986" spans="1:7">
      <c r="A986" s="168" t="s">
        <v>1201</v>
      </c>
      <c r="B986" s="169">
        <v>-4.1292737683386038E-3</v>
      </c>
      <c r="C986" s="169">
        <v>-1.048439919449318E-2</v>
      </c>
      <c r="D986" s="169">
        <v>-2.3236321273304439E-2</v>
      </c>
      <c r="E986" s="169">
        <v>-5.8649998370545742E-3</v>
      </c>
      <c r="F986" s="169">
        <v>-1.856540084388181E-3</v>
      </c>
      <c r="G986" s="169">
        <v>-3.0098869055337212E-3</v>
      </c>
    </row>
    <row r="987" spans="1:7">
      <c r="A987" s="168" t="s">
        <v>1202</v>
      </c>
      <c r="B987" s="169">
        <v>-2.334261890265665E-2</v>
      </c>
      <c r="C987" s="169">
        <v>1.665110025908012E-2</v>
      </c>
      <c r="D987" s="169">
        <v>1.4445318173873071E-2</v>
      </c>
      <c r="E987" s="169">
        <v>1.6927899780242232E-2</v>
      </c>
      <c r="F987" s="169">
        <v>1.3696313831585981E-2</v>
      </c>
      <c r="G987" s="169">
        <v>-2.515849784542779E-3</v>
      </c>
    </row>
    <row r="988" spans="1:7">
      <c r="A988" s="168" t="s">
        <v>1203</v>
      </c>
      <c r="B988" s="169">
        <v>3.7354717369746833E-2</v>
      </c>
      <c r="C988" s="169">
        <v>-7.7735964077371156E-3</v>
      </c>
      <c r="D988" s="169">
        <v>5.1092019206952388E-2</v>
      </c>
      <c r="E988" s="169">
        <v>4.8653269804891819E-2</v>
      </c>
      <c r="F988" s="169">
        <v>5.3377814845705363E-3</v>
      </c>
      <c r="G988" s="169">
        <v>2.5221952489162809E-3</v>
      </c>
    </row>
    <row r="989" spans="1:7">
      <c r="A989" s="168" t="s">
        <v>1204</v>
      </c>
      <c r="B989" s="169">
        <v>2.5885121657920559E-2</v>
      </c>
      <c r="C989" s="169">
        <v>2.353711326488428E-3</v>
      </c>
      <c r="D989" s="169">
        <v>1.856494323946856E-2</v>
      </c>
      <c r="E989" s="169">
        <v>3.8805983915657372E-2</v>
      </c>
      <c r="F989" s="169">
        <v>-1.128256180520992E-2</v>
      </c>
      <c r="G989" s="169">
        <v>4.9310440799639199E-3</v>
      </c>
    </row>
    <row r="990" spans="1:7">
      <c r="A990" s="168" t="s">
        <v>1205</v>
      </c>
      <c r="B990" s="169">
        <v>8.0952624436880782E-3</v>
      </c>
      <c r="C990" s="169">
        <v>1.2289184036080149E-2</v>
      </c>
      <c r="D990" s="169">
        <v>1.048242257495402E-2</v>
      </c>
      <c r="E990" s="169">
        <v>1.745829562819079E-2</v>
      </c>
      <c r="F990" s="169">
        <v>8.726296358449348E-3</v>
      </c>
      <c r="G990" s="169">
        <v>-9.5132880275959897E-3</v>
      </c>
    </row>
    <row r="991" spans="1:7">
      <c r="A991" s="168" t="s">
        <v>1206</v>
      </c>
      <c r="B991" s="169">
        <v>4.9646916804346963E-2</v>
      </c>
      <c r="C991" s="169">
        <v>1.48272972159138E-2</v>
      </c>
      <c r="D991" s="169">
        <v>7.8735318050193737E-3</v>
      </c>
      <c r="E991" s="169">
        <v>3.7656555248156483E-2</v>
      </c>
      <c r="F991" s="169">
        <v>6.8208284811179798E-3</v>
      </c>
      <c r="G991" s="169">
        <v>1.516468415032834E-3</v>
      </c>
    </row>
    <row r="992" spans="1:7">
      <c r="A992" s="168" t="s">
        <v>1207</v>
      </c>
      <c r="B992" s="169">
        <v>3.9486763305158767E-3</v>
      </c>
      <c r="C992" s="169">
        <v>-2.1079145460738409E-3</v>
      </c>
      <c r="D992" s="169">
        <v>-5.4024297862504511E-2</v>
      </c>
      <c r="E992" s="169">
        <v>-2.932725388119695E-2</v>
      </c>
      <c r="F992" s="169">
        <v>1.1731658955717039E-2</v>
      </c>
      <c r="G992" s="169">
        <v>-6.8645297994638366E-3</v>
      </c>
    </row>
    <row r="993" spans="1:7">
      <c r="A993" s="168" t="s">
        <v>1208</v>
      </c>
      <c r="B993" s="169">
        <v>3.484493014879186E-3</v>
      </c>
      <c r="C993" s="169">
        <v>4.8123358249714254E-3</v>
      </c>
      <c r="D993" s="169">
        <v>-5.2323341555571057E-2</v>
      </c>
      <c r="E993" s="169">
        <v>-3.8195420977469312E-3</v>
      </c>
      <c r="F993" s="169">
        <v>9.7991180793721711E-4</v>
      </c>
      <c r="G993" s="169">
        <v>-4.0659602199732969E-4</v>
      </c>
    </row>
    <row r="994" spans="1:7">
      <c r="A994" s="168" t="s">
        <v>1209</v>
      </c>
      <c r="B994" s="169">
        <v>4.6573504482642518E-2</v>
      </c>
      <c r="C994" s="169">
        <v>3.7512348135377849E-3</v>
      </c>
      <c r="D994" s="169">
        <v>5.4201719243745387E-2</v>
      </c>
      <c r="E994" s="169">
        <v>6.6671012253547435E-2</v>
      </c>
      <c r="F994" s="169">
        <v>2.284222548539772E-3</v>
      </c>
      <c r="G994" s="169">
        <v>-5.1860334129322228E-3</v>
      </c>
    </row>
    <row r="995" spans="1:7">
      <c r="A995" s="168" t="s">
        <v>1210</v>
      </c>
      <c r="B995" s="169">
        <v>5.5196643265663203E-2</v>
      </c>
      <c r="C995" s="169">
        <v>8.210832780053412E-3</v>
      </c>
      <c r="D995" s="169">
        <v>6.6431094589821438E-2</v>
      </c>
      <c r="E995" s="169">
        <v>3.3645120820137819E-2</v>
      </c>
      <c r="F995" s="169">
        <v>1.399967442617611E-2</v>
      </c>
      <c r="G995" s="169">
        <v>-1.635527538736969E-3</v>
      </c>
    </row>
    <row r="996" spans="1:7">
      <c r="A996" s="168" t="s">
        <v>1211</v>
      </c>
      <c r="B996" s="169">
        <v>1.421277723887115E-2</v>
      </c>
      <c r="C996" s="169">
        <v>1.3648979133831011E-2</v>
      </c>
      <c r="D996" s="169">
        <v>3.8304911044336087E-2</v>
      </c>
      <c r="E996" s="169">
        <v>-3.2994882930228449E-3</v>
      </c>
      <c r="F996" s="169">
        <v>9.7929041579707388E-3</v>
      </c>
      <c r="G996" s="169">
        <v>-3.9930316060192714E-3</v>
      </c>
    </row>
    <row r="997" spans="1:7">
      <c r="A997" s="168" t="s">
        <v>1212</v>
      </c>
      <c r="B997" s="169">
        <v>2.108493685927804E-2</v>
      </c>
      <c r="C997" s="169">
        <v>-3.368702231114407E-3</v>
      </c>
      <c r="D997" s="169">
        <v>-2.9249148170154E-3</v>
      </c>
      <c r="E997" s="169">
        <v>-4.3848926457125126E-3</v>
      </c>
      <c r="F997" s="169">
        <v>-2.0667726550079868E-3</v>
      </c>
      <c r="G997" s="169">
        <v>-6.167747549856939E-3</v>
      </c>
    </row>
    <row r="998" spans="1:7">
      <c r="A998" s="168" t="s">
        <v>1213</v>
      </c>
      <c r="B998" s="169">
        <v>3.1765357345732603E-2</v>
      </c>
      <c r="C998" s="169">
        <v>2.6211650818398709E-2</v>
      </c>
      <c r="D998" s="169">
        <v>1.9564792783362431E-2</v>
      </c>
      <c r="E998" s="169">
        <v>2.898817550211108E-2</v>
      </c>
      <c r="F998" s="169">
        <v>1.7524295045403759E-2</v>
      </c>
      <c r="G998" s="169">
        <v>2.6893063240562838E-3</v>
      </c>
    </row>
    <row r="999" spans="1:7">
      <c r="A999" s="168" t="s">
        <v>1214</v>
      </c>
      <c r="B999" s="169">
        <v>5.3676611213843373E-2</v>
      </c>
      <c r="C999" s="169">
        <v>1.204157942116924E-2</v>
      </c>
      <c r="D999" s="169">
        <v>9.0948029795154817E-2</v>
      </c>
      <c r="E999" s="169">
        <v>6.4573357016054267E-2</v>
      </c>
      <c r="F999" s="169">
        <v>1.299514639110688E-2</v>
      </c>
      <c r="G999" s="169">
        <v>-3.3010077033744918E-3</v>
      </c>
    </row>
    <row r="1000" spans="1:7">
      <c r="A1000" s="168" t="s">
        <v>1215</v>
      </c>
      <c r="B1000" s="169">
        <v>-2.03370216947707E-2</v>
      </c>
      <c r="C1000" s="169">
        <v>-7.7991708226116119E-3</v>
      </c>
      <c r="D1000" s="169">
        <v>-5.7402908745034953E-2</v>
      </c>
      <c r="E1000" s="169">
        <v>-9.0521774719372616E-2</v>
      </c>
      <c r="F1000" s="169">
        <v>-2.782071097372496E-3</v>
      </c>
      <c r="G1000" s="169">
        <v>-3.104978712789586E-3</v>
      </c>
    </row>
    <row r="1001" spans="1:7">
      <c r="A1001" s="168" t="s">
        <v>1216</v>
      </c>
      <c r="B1001" s="169">
        <v>2.144097813372436E-3</v>
      </c>
      <c r="C1001" s="169">
        <v>-5.3130910724373806E-3</v>
      </c>
      <c r="D1001" s="169">
        <v>-4.9498330856100337E-3</v>
      </c>
      <c r="E1001" s="169">
        <v>3.0282657916099739E-2</v>
      </c>
      <c r="F1001" s="169">
        <v>1.2399256044637321E-2</v>
      </c>
      <c r="G1001" s="169">
        <v>-3.7375478767874841E-3</v>
      </c>
    </row>
    <row r="1002" spans="1:7">
      <c r="A1002" s="168" t="s">
        <v>1217</v>
      </c>
      <c r="B1002" s="169">
        <v>-4.3423123210899577E-2</v>
      </c>
      <c r="C1002" s="169">
        <v>-5.8944059274438243E-2</v>
      </c>
      <c r="D1002" s="169">
        <v>-6.6835531143353943E-2</v>
      </c>
      <c r="E1002" s="169">
        <v>-6.4515561487721973E-2</v>
      </c>
      <c r="F1002" s="169">
        <v>-1.7758726270667439E-2</v>
      </c>
      <c r="G1002" s="169">
        <v>8.024221340218185E-3</v>
      </c>
    </row>
    <row r="1003" spans="1:7">
      <c r="A1003" s="168" t="s">
        <v>1218</v>
      </c>
      <c r="B1003" s="169">
        <v>5.0135289260818887E-2</v>
      </c>
      <c r="C1003" s="169">
        <v>1.3060843963234699E-2</v>
      </c>
      <c r="D1003" s="169">
        <v>5.8890887961284388E-2</v>
      </c>
      <c r="E1003" s="169">
        <v>8.146035119330719E-2</v>
      </c>
      <c r="F1003" s="169">
        <v>0</v>
      </c>
      <c r="G1003" s="169">
        <v>6.0994140123571414E-3</v>
      </c>
    </row>
    <row r="1004" spans="1:7">
      <c r="A1004" s="168" t="s">
        <v>1219</v>
      </c>
      <c r="B1004" s="10"/>
      <c r="C1004" s="169">
        <v>8.3122170412852636E-3</v>
      </c>
      <c r="D1004" s="10"/>
      <c r="E1004" s="10"/>
      <c r="F1004" s="169">
        <v>-1.995012468827928E-2</v>
      </c>
      <c r="G1004" s="169">
        <v>-6.5762370700302997E-3</v>
      </c>
    </row>
    <row r="1005" spans="1:7">
      <c r="A1005" s="168" t="s">
        <v>1220</v>
      </c>
      <c r="B1005" s="169">
        <v>1.7949862393410902E-2</v>
      </c>
      <c r="C1005" s="169">
        <v>1.8962398193802521E-2</v>
      </c>
      <c r="D1005" s="169">
        <v>-2.739802882946674E-2</v>
      </c>
      <c r="E1005" s="169">
        <v>-2.7116075508492269E-2</v>
      </c>
      <c r="F1005" s="169">
        <v>1.3676844783715E-2</v>
      </c>
      <c r="G1005" s="169">
        <v>2.8961396194977511E-3</v>
      </c>
    </row>
    <row r="1006" spans="1:7">
      <c r="A1006" s="168" t="s">
        <v>1221</v>
      </c>
      <c r="B1006" s="169">
        <v>-1.891767334585126E-2</v>
      </c>
      <c r="C1006" s="169">
        <v>-3.6002995561740252E-3</v>
      </c>
      <c r="D1006" s="169">
        <v>-2.439395113223608E-2</v>
      </c>
      <c r="E1006" s="169">
        <v>-4.0272154247698588E-2</v>
      </c>
      <c r="F1006" s="169">
        <v>5.4910574207718277E-3</v>
      </c>
      <c r="G1006" s="169">
        <v>2.0627535017041509E-3</v>
      </c>
    </row>
    <row r="1007" spans="1:7">
      <c r="A1007" s="168" t="s">
        <v>1222</v>
      </c>
      <c r="B1007" s="169">
        <v>-4.5727484095328452E-2</v>
      </c>
      <c r="C1007" s="169">
        <v>5.942198825281686E-4</v>
      </c>
      <c r="D1007" s="169">
        <v>-6.7028685817980493E-2</v>
      </c>
      <c r="E1007" s="169">
        <v>-4.3489237276586157E-2</v>
      </c>
      <c r="F1007" s="169">
        <v>3.4326728038696071E-3</v>
      </c>
      <c r="G1007" s="169">
        <v>2.6759417150714619E-3</v>
      </c>
    </row>
    <row r="1008" spans="1:7">
      <c r="A1008" s="168" t="s">
        <v>1223</v>
      </c>
      <c r="B1008" s="169">
        <v>4.1738609013111772E-2</v>
      </c>
      <c r="C1008" s="169">
        <v>-5.6494948094629738E-3</v>
      </c>
      <c r="D1008" s="169">
        <v>6.3155256624468858E-2</v>
      </c>
      <c r="E1008" s="169">
        <v>0.10032383351448231</v>
      </c>
      <c r="F1008" s="169">
        <v>-1.383921629606588E-2</v>
      </c>
      <c r="G1008" s="169">
        <v>2.0530135639078568E-3</v>
      </c>
    </row>
    <row r="1009" spans="1:7">
      <c r="A1009" s="168" t="s">
        <v>1224</v>
      </c>
      <c r="B1009" s="169">
        <v>1.221004781964519E-2</v>
      </c>
      <c r="C1009" s="169">
        <v>6.4950955376916752E-3</v>
      </c>
      <c r="D1009" s="169">
        <v>-1.775692999517009E-2</v>
      </c>
      <c r="E1009" s="169">
        <v>1.3802917845753271E-2</v>
      </c>
      <c r="F1009" s="169">
        <v>6.1494796594134824E-3</v>
      </c>
      <c r="G1009" s="169">
        <v>-5.941424039500931E-3</v>
      </c>
    </row>
    <row r="1010" spans="1:7">
      <c r="A1010" s="168" t="s">
        <v>1225</v>
      </c>
      <c r="B1010" s="169">
        <v>2.890555900014458E-2</v>
      </c>
      <c r="C1010" s="169">
        <v>4.3074195691641393E-3</v>
      </c>
      <c r="D1010" s="169">
        <v>3.5466288974005389E-2</v>
      </c>
      <c r="E1010" s="169">
        <v>5.7637489749534858E-2</v>
      </c>
      <c r="F1010" s="169">
        <v>-5.798464190565733E-3</v>
      </c>
      <c r="G1010" s="169">
        <v>-3.6067443406742061E-3</v>
      </c>
    </row>
    <row r="1011" spans="1:7">
      <c r="A1011" s="168" t="s">
        <v>1226</v>
      </c>
      <c r="B1011" s="169">
        <v>-7.5523709048936896E-3</v>
      </c>
      <c r="C1011" s="169">
        <v>-2.5855145939064569E-2</v>
      </c>
      <c r="D1011" s="169">
        <v>-1.652730412556069E-2</v>
      </c>
      <c r="E1011" s="169">
        <v>-1.2845419758727109E-2</v>
      </c>
      <c r="F1011" s="169">
        <v>-1.182219419924335E-2</v>
      </c>
      <c r="G1011" s="169">
        <v>4.757462745452079E-3</v>
      </c>
    </row>
    <row r="1012" spans="1:7">
      <c r="A1012" s="168" t="s">
        <v>1227</v>
      </c>
      <c r="B1012" s="169">
        <v>2.1476706696261338E-2</v>
      </c>
      <c r="C1012" s="169">
        <v>1.0959447267809839E-2</v>
      </c>
      <c r="D1012" s="169">
        <v>4.9205758877673533E-2</v>
      </c>
      <c r="E1012" s="169">
        <v>7.4742482656484643E-3</v>
      </c>
      <c r="F1012" s="169">
        <v>-2.552241186792203E-3</v>
      </c>
      <c r="G1012" s="169">
        <v>2.882128408637108E-3</v>
      </c>
    </row>
    <row r="1013" spans="1:7">
      <c r="A1013" s="168" t="s">
        <v>1228</v>
      </c>
      <c r="B1013" s="169">
        <v>-2.5828191399939419E-2</v>
      </c>
      <c r="C1013" s="169">
        <v>-2.422690504478597E-2</v>
      </c>
      <c r="D1013" s="169">
        <v>-2.616342089191603E-2</v>
      </c>
      <c r="E1013" s="169">
        <v>8.2182102336547658E-4</v>
      </c>
      <c r="F1013" s="169">
        <v>1.615224692147765E-2</v>
      </c>
      <c r="G1013" s="169">
        <v>7.1846140413600601E-4</v>
      </c>
    </row>
    <row r="1014" spans="1:7">
      <c r="A1014" s="168" t="s">
        <v>1229</v>
      </c>
      <c r="B1014" s="169">
        <v>3.0629698784945258E-3</v>
      </c>
      <c r="C1014" s="169">
        <v>1.468567843311863E-2</v>
      </c>
      <c r="D1014" s="169">
        <v>1.021409500153769E-2</v>
      </c>
      <c r="E1014" s="169">
        <v>-3.36511512810449E-2</v>
      </c>
      <c r="F1014" s="169">
        <v>5.8231035568145906E-3</v>
      </c>
      <c r="G1014" s="169">
        <v>4.1026580028047382E-4</v>
      </c>
    </row>
    <row r="1015" spans="1:7">
      <c r="A1015" s="168" t="s">
        <v>1230</v>
      </c>
      <c r="B1015" s="169">
        <v>-7.0456910590816935E-2</v>
      </c>
      <c r="C1015" s="169">
        <v>1.540987573155461E-2</v>
      </c>
      <c r="D1015" s="169">
        <v>-4.1111935340849122E-2</v>
      </c>
      <c r="E1015" s="169">
        <v>-6.9246353524466508E-2</v>
      </c>
      <c r="F1015" s="169">
        <v>1.236113284306062E-2</v>
      </c>
      <c r="G1015" s="169">
        <v>-1.537846262773868E-3</v>
      </c>
    </row>
    <row r="1016" spans="1:7">
      <c r="A1016" s="168" t="s">
        <v>1231</v>
      </c>
      <c r="B1016" s="169">
        <v>1.9120866523480769E-2</v>
      </c>
      <c r="C1016" s="169">
        <v>5.0221328208643889E-3</v>
      </c>
      <c r="D1016" s="169">
        <v>1.0490405232100651E-2</v>
      </c>
      <c r="E1016" s="169">
        <v>-2.3426634726032462E-2</v>
      </c>
      <c r="F1016" s="169">
        <v>1.391035548686137E-3</v>
      </c>
      <c r="G1016" s="169">
        <v>-1.9509440660951951E-3</v>
      </c>
    </row>
    <row r="1017" spans="1:7">
      <c r="A1017" s="168" t="s">
        <v>1232</v>
      </c>
      <c r="B1017" s="169">
        <v>-3.8368652699901973E-2</v>
      </c>
      <c r="C1017" s="169">
        <v>4.5412508443640753E-3</v>
      </c>
      <c r="D1017" s="169">
        <v>-3.2529309232972807E-2</v>
      </c>
      <c r="E1017" s="169">
        <v>-3.4549026565764751E-2</v>
      </c>
      <c r="F1017" s="169">
        <v>-1.2347584503781259E-3</v>
      </c>
      <c r="G1017" s="169">
        <v>1.2345961970134931E-3</v>
      </c>
    </row>
    <row r="1018" spans="1:7">
      <c r="A1018" s="168" t="s">
        <v>1233</v>
      </c>
      <c r="B1018" s="169">
        <v>-8.1192451241300923E-3</v>
      </c>
      <c r="C1018" s="10"/>
      <c r="D1018" s="169">
        <v>6.5061644009012376E-3</v>
      </c>
      <c r="E1018" s="169">
        <v>1.8633521833273381E-2</v>
      </c>
      <c r="F1018" s="10"/>
      <c r="G1018" s="10"/>
    </row>
    <row r="1019" spans="1:7">
      <c r="A1019" s="168" t="s">
        <v>1234</v>
      </c>
      <c r="B1019" s="169">
        <v>5.2998854644798372E-2</v>
      </c>
      <c r="C1019" s="169">
        <v>1.588172586745884E-2</v>
      </c>
      <c r="D1019" s="169">
        <v>0.1188666117493291</v>
      </c>
      <c r="E1019" s="169">
        <v>1.8570524378020311E-2</v>
      </c>
      <c r="F1019" s="169">
        <v>3.0907124092105498E-4</v>
      </c>
      <c r="G1019" s="169">
        <v>-5.4459389740941777E-3</v>
      </c>
    </row>
    <row r="1020" spans="1:7">
      <c r="A1020" s="168" t="s">
        <v>1235</v>
      </c>
      <c r="B1020" s="169">
        <v>-3.3721649764206441E-2</v>
      </c>
      <c r="C1020" s="169">
        <v>-1.081853202819716E-2</v>
      </c>
      <c r="D1020" s="169">
        <v>-3.5826345569654361E-2</v>
      </c>
      <c r="E1020" s="169">
        <v>-4.9952507613562853E-2</v>
      </c>
      <c r="F1020" s="169">
        <v>-5.2525876718677589E-3</v>
      </c>
      <c r="G1020" s="169">
        <v>9.2981028039429425E-4</v>
      </c>
    </row>
    <row r="1021" spans="1:7">
      <c r="A1021" s="168" t="s">
        <v>1236</v>
      </c>
      <c r="B1021" s="169">
        <v>-2.7303979275726808E-3</v>
      </c>
      <c r="C1021" s="169">
        <v>7.8274619154155012E-3</v>
      </c>
      <c r="D1021" s="169">
        <v>9.9693937972196167E-3</v>
      </c>
      <c r="E1021" s="169">
        <v>-3.9185137374692092E-3</v>
      </c>
      <c r="F1021" s="169">
        <v>2.034477403323498E-2</v>
      </c>
      <c r="G1021" s="169">
        <v>-4.6448901837299328E-3</v>
      </c>
    </row>
    <row r="1022" spans="1:7">
      <c r="A1022" s="168" t="s">
        <v>1237</v>
      </c>
      <c r="B1022" s="10"/>
      <c r="C1022" s="169">
        <v>-5.6436061593611031E-3</v>
      </c>
      <c r="D1022" s="10"/>
      <c r="E1022" s="10"/>
      <c r="F1022" s="169">
        <v>-4.109589041095929E-3</v>
      </c>
      <c r="G1022" s="169">
        <v>2.7999236981430808E-3</v>
      </c>
    </row>
    <row r="1023" spans="1:7">
      <c r="A1023" s="168" t="s">
        <v>1238</v>
      </c>
      <c r="B1023" s="10"/>
      <c r="C1023" s="169">
        <v>1.046620127324438E-2</v>
      </c>
      <c r="D1023" s="10"/>
      <c r="E1023" s="10"/>
      <c r="F1023" s="169">
        <v>1.1462631820265971E-2</v>
      </c>
      <c r="G1023" s="169">
        <v>-5.1701575947349365E-4</v>
      </c>
    </row>
    <row r="1024" spans="1:7">
      <c r="A1024" s="168" t="s">
        <v>1239</v>
      </c>
      <c r="B1024" s="169">
        <v>-1.9645834245338389E-2</v>
      </c>
      <c r="C1024" s="169">
        <v>-9.3625411277882264E-3</v>
      </c>
      <c r="D1024" s="169">
        <v>-2.9980328182821481E-3</v>
      </c>
      <c r="E1024" s="169">
        <v>-3.1650484125184668E-2</v>
      </c>
      <c r="F1024" s="169">
        <v>-4.5330915684493878E-4</v>
      </c>
      <c r="G1024" s="169">
        <v>-1.9658814113455709E-3</v>
      </c>
    </row>
    <row r="1025" spans="1:7">
      <c r="A1025" s="168" t="s">
        <v>1240</v>
      </c>
      <c r="B1025" s="169">
        <v>-1.439940139430196E-2</v>
      </c>
      <c r="C1025" s="169">
        <v>1.340637078266793E-2</v>
      </c>
      <c r="D1025" s="169">
        <v>-2.427294484540599E-3</v>
      </c>
      <c r="E1025" s="169">
        <v>1.380978498511576E-2</v>
      </c>
      <c r="F1025" s="169">
        <v>-9.8261526832955637E-3</v>
      </c>
      <c r="G1025" s="169">
        <v>-2.0733666819449099E-3</v>
      </c>
    </row>
    <row r="1026" spans="1:7">
      <c r="A1026" s="168" t="s">
        <v>1241</v>
      </c>
      <c r="B1026" s="169">
        <v>2.2748825880106519E-2</v>
      </c>
      <c r="C1026" s="169">
        <v>9.0820507409230533E-3</v>
      </c>
      <c r="D1026" s="169">
        <v>3.0506819594238399E-2</v>
      </c>
      <c r="E1026" s="169">
        <v>4.616269867696543E-2</v>
      </c>
      <c r="F1026" s="169">
        <v>-9.92366412213741E-3</v>
      </c>
      <c r="G1026" s="169">
        <v>-1.8699387199372359E-3</v>
      </c>
    </row>
    <row r="1027" spans="1:7">
      <c r="A1027" s="168" t="s">
        <v>1242</v>
      </c>
      <c r="B1027" s="169">
        <v>-1.6991580445584801E-2</v>
      </c>
      <c r="C1027" s="169">
        <v>-3.4061012455366409E-3</v>
      </c>
      <c r="D1027" s="169">
        <v>-1.296905145541916E-2</v>
      </c>
      <c r="E1027" s="169">
        <v>-1.7165509589846532E-2</v>
      </c>
      <c r="F1027" s="169">
        <v>5.2428681572860292E-3</v>
      </c>
      <c r="G1027" s="169">
        <v>2.8101232090020911E-3</v>
      </c>
    </row>
    <row r="1028" spans="1:7">
      <c r="A1028" s="168" t="s">
        <v>1243</v>
      </c>
      <c r="B1028" s="169">
        <v>5.2560128620020574E-3</v>
      </c>
      <c r="C1028" s="169">
        <v>2.8486121946174059E-3</v>
      </c>
      <c r="D1028" s="169">
        <v>-1.6013990357021779E-2</v>
      </c>
      <c r="E1028" s="169">
        <v>-4.649189185600755E-3</v>
      </c>
      <c r="F1028" s="169">
        <v>1.3805798435342349E-3</v>
      </c>
      <c r="G1028" s="169">
        <v>-4.2552780405592516E-3</v>
      </c>
    </row>
    <row r="1029" spans="1:7">
      <c r="A1029" s="168" t="s">
        <v>1244</v>
      </c>
      <c r="B1029" s="169">
        <v>1.1178941004295281E-2</v>
      </c>
      <c r="C1029" s="169">
        <v>8.4069387471426005E-3</v>
      </c>
      <c r="D1029" s="169">
        <v>-1.0043367377041699E-2</v>
      </c>
      <c r="E1029" s="169">
        <v>3.8398773561975963E-2</v>
      </c>
      <c r="F1029" s="169">
        <v>2.1446078431373028E-3</v>
      </c>
      <c r="G1029" s="169">
        <v>-1.146556259665976E-3</v>
      </c>
    </row>
    <row r="1030" spans="1:7">
      <c r="A1030" s="168" t="s">
        <v>1245</v>
      </c>
      <c r="B1030" s="169">
        <v>2.7131747298452021E-2</v>
      </c>
      <c r="C1030" s="169">
        <v>1.6790373419135469E-3</v>
      </c>
      <c r="D1030" s="169">
        <v>2.699352294423463E-2</v>
      </c>
      <c r="E1030" s="169">
        <v>2.9878822701735919E-2</v>
      </c>
      <c r="F1030" s="169">
        <v>1.161724243350659E-2</v>
      </c>
      <c r="G1030" s="169">
        <v>-7.4089436596731506E-3</v>
      </c>
    </row>
    <row r="1031" spans="1:7">
      <c r="A1031" s="168" t="s">
        <v>1246</v>
      </c>
      <c r="B1031" s="169">
        <v>7.9583439446845539E-2</v>
      </c>
      <c r="C1031" s="169">
        <v>5.7470820687397506E-3</v>
      </c>
      <c r="D1031" s="169">
        <v>5.918904151218829E-2</v>
      </c>
      <c r="E1031" s="169">
        <v>4.5533423917496478E-2</v>
      </c>
      <c r="F1031" s="169">
        <v>-1.6621335750982571E-3</v>
      </c>
      <c r="G1031" s="169">
        <v>-1.576971420811923E-3</v>
      </c>
    </row>
    <row r="1032" spans="1:7">
      <c r="A1032" s="168" t="s">
        <v>1247</v>
      </c>
      <c r="B1032" s="169">
        <v>-1.639379120511486E-2</v>
      </c>
      <c r="C1032" s="169">
        <v>-1.2319859824193039E-2</v>
      </c>
      <c r="D1032" s="169">
        <v>9.8153662693967192E-3</v>
      </c>
      <c r="E1032" s="169">
        <v>-1.410602294300267E-2</v>
      </c>
      <c r="F1032" s="169">
        <v>5.7514757075829426E-3</v>
      </c>
      <c r="G1032" s="169">
        <v>-2.9482865715266811E-3</v>
      </c>
    </row>
    <row r="1033" spans="1:7">
      <c r="A1033" s="168" t="s">
        <v>1248</v>
      </c>
      <c r="B1033" s="169">
        <v>-2.367867979422678E-3</v>
      </c>
      <c r="C1033" s="169">
        <v>-6.1904000546884053E-3</v>
      </c>
      <c r="D1033" s="169">
        <v>-9.0918134481001722E-3</v>
      </c>
      <c r="E1033" s="169">
        <v>-2.1881521172063541E-3</v>
      </c>
      <c r="F1033" s="169">
        <v>-6.0195635816406856E-4</v>
      </c>
      <c r="G1033" s="169">
        <v>-2.6401942502293219E-3</v>
      </c>
    </row>
    <row r="1034" spans="1:7">
      <c r="A1034" s="168" t="s">
        <v>1249</v>
      </c>
      <c r="B1034" s="169">
        <v>9.5655763557038753E-3</v>
      </c>
      <c r="C1034" s="169">
        <v>7.395138795039502E-3</v>
      </c>
      <c r="D1034" s="169">
        <v>7.8052153870089569E-4</v>
      </c>
      <c r="E1034" s="169">
        <v>2.9431878422075949E-2</v>
      </c>
      <c r="F1034" s="169">
        <v>4.9691311549464601E-3</v>
      </c>
      <c r="G1034" s="169">
        <v>-8.1533698915210451E-3</v>
      </c>
    </row>
    <row r="1035" spans="1:7">
      <c r="A1035" s="168" t="s">
        <v>1250</v>
      </c>
      <c r="B1035" s="169">
        <v>-2.0846452062740269E-2</v>
      </c>
      <c r="C1035" s="169">
        <v>-6.4733921522979188E-3</v>
      </c>
      <c r="D1035" s="169">
        <v>-2.194415222062274E-2</v>
      </c>
      <c r="E1035" s="169">
        <v>5.1649765189079036E-3</v>
      </c>
      <c r="F1035" s="169">
        <v>1.2136649685346111E-2</v>
      </c>
      <c r="G1035" s="169">
        <v>9.6086227228076027E-4</v>
      </c>
    </row>
    <row r="1036" spans="1:7">
      <c r="A1036" s="168" t="s">
        <v>1251</v>
      </c>
      <c r="B1036" s="169">
        <v>3.7715061993149453E-2</v>
      </c>
      <c r="C1036" s="169">
        <v>1.242838167815008E-2</v>
      </c>
      <c r="D1036" s="169">
        <v>8.2087925556226793E-3</v>
      </c>
      <c r="E1036" s="169">
        <v>2.6082948728960661E-2</v>
      </c>
      <c r="F1036" s="169">
        <v>-2.9607698001477001E-4</v>
      </c>
      <c r="G1036" s="169">
        <v>-5.3327643836176284E-3</v>
      </c>
    </row>
    <row r="1037" spans="1:7">
      <c r="A1037" s="168" t="s">
        <v>1252</v>
      </c>
      <c r="B1037" s="169">
        <v>3.9951480128914696E-3</v>
      </c>
      <c r="C1037" s="169">
        <v>-3.750251937389204E-3</v>
      </c>
      <c r="D1037" s="169">
        <v>-1.3521886571108749E-2</v>
      </c>
      <c r="E1037" s="169">
        <v>-1.528677376301135E-2</v>
      </c>
      <c r="F1037" s="169">
        <v>1.0365763364430509E-3</v>
      </c>
      <c r="G1037" s="169">
        <v>-2.5735094109634589E-3</v>
      </c>
    </row>
    <row r="1038" spans="1:7">
      <c r="A1038" s="168" t="s">
        <v>1253</v>
      </c>
      <c r="B1038" s="169">
        <v>-8.5463380127097643E-3</v>
      </c>
      <c r="C1038" s="169">
        <v>7.6705049901413247E-3</v>
      </c>
      <c r="D1038" s="169">
        <v>-2.7817624845134281E-2</v>
      </c>
      <c r="E1038" s="169">
        <v>-3.0927615981817699E-2</v>
      </c>
      <c r="F1038" s="169">
        <v>1.7751479289940251E-3</v>
      </c>
      <c r="G1038" s="169">
        <v>5.0526901490504086E-3</v>
      </c>
    </row>
    <row r="1039" spans="1:7">
      <c r="A1039" s="168" t="s">
        <v>1254</v>
      </c>
      <c r="B1039" s="169">
        <v>3.1295407978961347E-2</v>
      </c>
      <c r="C1039" s="169">
        <v>7.1810234393261396E-3</v>
      </c>
      <c r="D1039" s="169">
        <v>6.8937496521924047E-2</v>
      </c>
      <c r="E1039" s="169">
        <v>2.4122213718547059E-4</v>
      </c>
      <c r="F1039" s="169">
        <v>2.3331364441819161E-2</v>
      </c>
      <c r="G1039" s="169">
        <v>1.069861638571812E-4</v>
      </c>
    </row>
    <row r="1040" spans="1:7">
      <c r="A1040" s="168" t="s">
        <v>1255</v>
      </c>
      <c r="B1040" s="169">
        <v>2.9316125936879489E-2</v>
      </c>
      <c r="C1040" s="169">
        <v>3.611930381972162E-3</v>
      </c>
      <c r="D1040" s="169">
        <v>8.0680109258330912E-3</v>
      </c>
      <c r="E1040" s="169">
        <v>-1.175478863867041E-3</v>
      </c>
      <c r="F1040" s="169">
        <v>1.558441558441559E-2</v>
      </c>
      <c r="G1040" s="169">
        <v>-1.2834518351019231E-3</v>
      </c>
    </row>
    <row r="1041" spans="1:7">
      <c r="A1041" s="168" t="s">
        <v>1256</v>
      </c>
      <c r="B1041" s="169">
        <v>-2.0398984269035299E-2</v>
      </c>
      <c r="C1041" s="169">
        <v>6.4297430531994326E-3</v>
      </c>
      <c r="D1041" s="169">
        <v>-2.122896503205951E-2</v>
      </c>
      <c r="E1041" s="169">
        <v>-2.0208824887585349E-2</v>
      </c>
      <c r="F1041" s="169">
        <v>-4.2625745950554128E-3</v>
      </c>
      <c r="G1041" s="169">
        <v>-5.8898633384051324E-3</v>
      </c>
    </row>
    <row r="1042" spans="1:7">
      <c r="A1042" s="168" t="s">
        <v>1257</v>
      </c>
      <c r="B1042" s="169">
        <v>-8.908930551729255E-3</v>
      </c>
      <c r="C1042" s="169">
        <v>6.4276955596642704E-3</v>
      </c>
      <c r="D1042" s="169">
        <v>-8.2228789426255222E-3</v>
      </c>
      <c r="E1042" s="169">
        <v>1.341631240212315E-2</v>
      </c>
      <c r="F1042" s="169">
        <v>3.9954337899543724E-3</v>
      </c>
      <c r="G1042" s="169">
        <v>-4.3090503865483848E-4</v>
      </c>
    </row>
    <row r="1043" spans="1:7">
      <c r="A1043" s="168" t="s">
        <v>1258</v>
      </c>
      <c r="B1043" s="169">
        <v>3.0785761823126641E-3</v>
      </c>
      <c r="C1043" s="169">
        <v>6.3302954864430383E-4</v>
      </c>
      <c r="D1043" s="169">
        <v>1.726140989894764E-3</v>
      </c>
      <c r="E1043" s="169">
        <v>2.6846752900374419E-2</v>
      </c>
      <c r="F1043" s="169">
        <v>-3.2689027856737112E-3</v>
      </c>
      <c r="G1043" s="169">
        <v>7.0050815763074148E-3</v>
      </c>
    </row>
    <row r="1044" spans="1:7">
      <c r="A1044" s="168" t="s">
        <v>1259</v>
      </c>
      <c r="B1044" s="169">
        <v>1.3355069058013541E-2</v>
      </c>
      <c r="C1044" s="169">
        <v>2.7422182944760731E-3</v>
      </c>
      <c r="D1044" s="169">
        <v>-1.5153732260239529E-2</v>
      </c>
      <c r="E1044" s="169">
        <v>1.169983711904354E-2</v>
      </c>
      <c r="F1044" s="169">
        <v>6.5592471125053287E-3</v>
      </c>
      <c r="G1044" s="169">
        <v>1.498281100069887E-3</v>
      </c>
    </row>
    <row r="1045" spans="1:7">
      <c r="A1045" s="168" t="s">
        <v>1260</v>
      </c>
      <c r="B1045" s="169">
        <v>3.0056714998638601E-2</v>
      </c>
      <c r="C1045" s="169">
        <v>-7.9691321542361138E-3</v>
      </c>
      <c r="D1045" s="169">
        <v>-4.2930741703623321E-2</v>
      </c>
      <c r="E1045" s="169">
        <v>-1.8414545500967772E-2</v>
      </c>
      <c r="F1045" s="169">
        <v>5.6665250035425885E-4</v>
      </c>
      <c r="G1045" s="169">
        <v>5.3425327404399425E-4</v>
      </c>
    </row>
    <row r="1046" spans="1:7">
      <c r="A1046" s="168" t="s">
        <v>1261</v>
      </c>
      <c r="B1046" s="169">
        <v>-2.3965005554458799E-2</v>
      </c>
      <c r="C1046" s="169">
        <v>1.399654949023765E-2</v>
      </c>
      <c r="D1046" s="169">
        <v>-3.8603124563053481E-2</v>
      </c>
      <c r="E1046" s="169">
        <v>-4.0456938181526847E-2</v>
      </c>
      <c r="F1046" s="169">
        <v>-2.4069092453631309E-3</v>
      </c>
      <c r="G1046" s="169">
        <v>-2.0292087748062788E-3</v>
      </c>
    </row>
    <row r="1047" spans="1:7">
      <c r="A1047" s="168" t="s">
        <v>1262</v>
      </c>
      <c r="B1047" s="169">
        <v>2.196562522030221E-2</v>
      </c>
      <c r="C1047" s="169">
        <v>-2.0471743504979489E-3</v>
      </c>
      <c r="D1047" s="169">
        <v>1.55067356366827E-2</v>
      </c>
      <c r="E1047" s="169">
        <v>1.3272678997276129E-2</v>
      </c>
      <c r="F1047" s="169">
        <v>-1.6321317059324492E-2</v>
      </c>
      <c r="G1047" s="169">
        <v>-1.070270771646564E-3</v>
      </c>
    </row>
    <row r="1048" spans="1:7">
      <c r="A1048" s="168" t="s">
        <v>1263</v>
      </c>
      <c r="B1048" s="169">
        <v>-3.113983902453776E-2</v>
      </c>
      <c r="C1048" s="169">
        <v>-1.7188262276812691E-4</v>
      </c>
      <c r="D1048" s="169">
        <v>-2.729555214549428E-3</v>
      </c>
      <c r="E1048" s="169">
        <v>-1.558830074909745E-2</v>
      </c>
      <c r="F1048" s="169">
        <v>-1.6159284374549169E-2</v>
      </c>
      <c r="G1048" s="169">
        <v>-2.571222125408501E-3</v>
      </c>
    </row>
    <row r="1049" spans="1:7">
      <c r="A1049" s="168" t="s">
        <v>1264</v>
      </c>
      <c r="B1049" s="10"/>
      <c r="C1049" s="169">
        <v>2.7098425110787532E-3</v>
      </c>
      <c r="D1049" s="10"/>
      <c r="E1049" s="10"/>
      <c r="F1049" s="169">
        <v>9.9721366769320863E-3</v>
      </c>
      <c r="G1049" s="169">
        <v>-2.6852846841828319E-3</v>
      </c>
    </row>
    <row r="1050" spans="1:7">
      <c r="A1050" s="168" t="s">
        <v>1265</v>
      </c>
      <c r="B1050" s="169">
        <v>-6.0213695573774761E-2</v>
      </c>
      <c r="C1050" s="169">
        <v>2.3033891540169549E-3</v>
      </c>
      <c r="D1050" s="169">
        <v>-5.149095115845792E-2</v>
      </c>
      <c r="E1050" s="169">
        <v>-6.3641574670898926E-2</v>
      </c>
      <c r="F1050" s="169">
        <v>1.58269202845942E-2</v>
      </c>
      <c r="G1050" s="169">
        <v>-6.2466541797127073E-3</v>
      </c>
    </row>
    <row r="1051" spans="1:7">
      <c r="A1051" s="168" t="s">
        <v>1266</v>
      </c>
      <c r="B1051" s="169">
        <v>2.9502925852582522E-3</v>
      </c>
      <c r="C1051" s="169">
        <v>-4.4043954214108014E-3</v>
      </c>
      <c r="D1051" s="169">
        <v>-1.314645257780123E-2</v>
      </c>
      <c r="E1051" s="169">
        <v>9.3275863122885827E-3</v>
      </c>
      <c r="F1051" s="169">
        <v>1.357918810749004E-2</v>
      </c>
      <c r="G1051" s="169">
        <v>6.7194404371815342E-3</v>
      </c>
    </row>
    <row r="1052" spans="1:7">
      <c r="A1052" s="168" t="s">
        <v>1267</v>
      </c>
      <c r="B1052" s="169">
        <v>2.7363163989258869E-2</v>
      </c>
      <c r="C1052" s="169">
        <v>3.158632769134861E-3</v>
      </c>
      <c r="D1052" s="169">
        <v>-3.1690166487527982E-3</v>
      </c>
      <c r="E1052" s="169">
        <v>1.6813319681745931E-2</v>
      </c>
      <c r="F1052" s="169">
        <v>-2.2563813284445229E-3</v>
      </c>
      <c r="G1052" s="169">
        <v>-1.0765257269690349E-3</v>
      </c>
    </row>
    <row r="1053" spans="1:7">
      <c r="A1053" s="168" t="s">
        <v>1268</v>
      </c>
      <c r="B1053" s="169">
        <v>-1.318623154060539E-2</v>
      </c>
      <c r="C1053" s="169">
        <v>3.4411070444764209E-3</v>
      </c>
      <c r="D1053" s="169">
        <v>-5.9670063789989403E-3</v>
      </c>
      <c r="E1053" s="169">
        <v>-7.9225169188079647E-3</v>
      </c>
      <c r="F1053" s="169">
        <v>-1.286219081272089E-2</v>
      </c>
      <c r="G1053" s="169">
        <v>4.9574208420519739E-3</v>
      </c>
    </row>
    <row r="1054" spans="1:7">
      <c r="A1054" s="168" t="s">
        <v>1269</v>
      </c>
      <c r="B1054" s="169">
        <v>1.878880098786118E-2</v>
      </c>
      <c r="C1054" s="169">
        <v>1.004371830300865E-2</v>
      </c>
      <c r="D1054" s="169">
        <v>-1.473804430262371E-2</v>
      </c>
      <c r="E1054" s="169">
        <v>-5.5900663330707978E-3</v>
      </c>
      <c r="F1054" s="169">
        <v>-2.8636884306987298E-3</v>
      </c>
      <c r="G1054" s="169">
        <v>5.362257561158934E-4</v>
      </c>
    </row>
    <row r="1055" spans="1:7">
      <c r="A1055" s="168" t="s">
        <v>1270</v>
      </c>
      <c r="B1055" s="169">
        <v>4.0734901164182213E-2</v>
      </c>
      <c r="C1055" s="169">
        <v>3.5963511532906001E-3</v>
      </c>
      <c r="D1055" s="169">
        <v>1.6918831058989389E-2</v>
      </c>
      <c r="E1055" s="169">
        <v>8.9556028600634718E-4</v>
      </c>
      <c r="F1055" s="169">
        <v>2.58472142446875E-3</v>
      </c>
      <c r="G1055" s="169">
        <v>-3.0011404022792791E-3</v>
      </c>
    </row>
    <row r="1056" spans="1:7">
      <c r="A1056" s="168" t="s">
        <v>1271</v>
      </c>
      <c r="B1056" s="169">
        <v>-9.5740889396417339E-3</v>
      </c>
      <c r="C1056" s="169">
        <v>1.019562613948399E-2</v>
      </c>
      <c r="D1056" s="169">
        <v>-1.020999141866596E-3</v>
      </c>
      <c r="E1056" s="169">
        <v>-5.8078146733063774E-3</v>
      </c>
      <c r="F1056" s="169">
        <v>-4.296763105127166E-4</v>
      </c>
      <c r="G1056" s="169">
        <v>-1.074447129286726E-4</v>
      </c>
    </row>
    <row r="1057" spans="1:7">
      <c r="A1057" s="168" t="s">
        <v>1272</v>
      </c>
      <c r="B1057" s="169">
        <v>-3.9140609642834834E-3</v>
      </c>
      <c r="C1057" s="169">
        <v>1.673044010903846E-3</v>
      </c>
      <c r="D1057" s="169">
        <v>-6.2934965066689941E-3</v>
      </c>
      <c r="E1057" s="169">
        <v>-1.722789527229085E-2</v>
      </c>
      <c r="F1057" s="169">
        <v>8.5972202321249469E-4</v>
      </c>
      <c r="G1057" s="169">
        <v>0</v>
      </c>
    </row>
    <row r="1058" spans="1:7">
      <c r="A1058" s="168" t="s">
        <v>1273</v>
      </c>
      <c r="B1058" s="169">
        <v>-5.0509869621583334E-3</v>
      </c>
      <c r="C1058" s="169">
        <v>6.73256535528588E-3</v>
      </c>
      <c r="D1058" s="169">
        <v>5.2925991852600163E-2</v>
      </c>
      <c r="E1058" s="169">
        <v>2.799618058140374E-2</v>
      </c>
      <c r="F1058" s="169">
        <v>1.7752326413743798E-2</v>
      </c>
      <c r="G1058" s="169">
        <v>-6.8809738194720582E-3</v>
      </c>
    </row>
    <row r="1059" spans="1:7">
      <c r="A1059" s="168" t="s">
        <v>1274</v>
      </c>
      <c r="B1059" s="169">
        <v>-2.029781770037653E-4</v>
      </c>
      <c r="C1059" s="169">
        <v>-2.194962714028748E-3</v>
      </c>
      <c r="D1059" s="169">
        <v>-1.8485281087142539E-2</v>
      </c>
      <c r="E1059" s="169">
        <v>-1.4489183162773591E-2</v>
      </c>
      <c r="F1059" s="169">
        <v>0</v>
      </c>
      <c r="G1059" s="169">
        <v>-2.490022194376329E-3</v>
      </c>
    </row>
    <row r="1060" spans="1:7">
      <c r="A1060" s="168" t="s">
        <v>1275</v>
      </c>
      <c r="B1060" s="169">
        <v>2.3669094230930551E-2</v>
      </c>
      <c r="C1060" s="169">
        <v>7.5250030166134074E-3</v>
      </c>
      <c r="D1060" s="169">
        <v>1.1180482783918141E-2</v>
      </c>
      <c r="E1060" s="169">
        <v>-1.5845761867491199E-3</v>
      </c>
      <c r="F1060" s="169">
        <v>8.8620059080040114E-3</v>
      </c>
      <c r="G1060" s="169">
        <v>2.1705768348925241E-3</v>
      </c>
    </row>
    <row r="1061" spans="1:7">
      <c r="A1061" s="168" t="s">
        <v>1276</v>
      </c>
      <c r="B1061" s="169">
        <v>-9.6217983687777453E-3</v>
      </c>
      <c r="C1061" s="169">
        <v>1.536591015480759E-2</v>
      </c>
      <c r="D1061" s="169">
        <v>-1.7290598157824522E-2</v>
      </c>
      <c r="E1061" s="169">
        <v>-2.0622825872540501E-4</v>
      </c>
      <c r="F1061" s="169">
        <v>-1.2688232013385431E-2</v>
      </c>
      <c r="G1061" s="169">
        <v>5.523090280015408E-3</v>
      </c>
    </row>
    <row r="1062" spans="1:7">
      <c r="A1062" s="168" t="s">
        <v>1277</v>
      </c>
      <c r="B1062" s="169">
        <v>9.5536120905463928E-3</v>
      </c>
      <c r="C1062" s="169">
        <v>-3.5125843715341221E-2</v>
      </c>
      <c r="D1062" s="169">
        <v>1.625902902088772E-2</v>
      </c>
      <c r="E1062" s="169">
        <v>7.1757566341998702E-2</v>
      </c>
      <c r="F1062" s="169">
        <v>-4.3779127241915239E-3</v>
      </c>
      <c r="G1062" s="169">
        <v>-1.184713108877689E-3</v>
      </c>
    </row>
    <row r="1063" spans="1:7">
      <c r="A1063" s="168" t="s">
        <v>1278</v>
      </c>
      <c r="B1063" s="169">
        <v>3.7045642400932439E-3</v>
      </c>
      <c r="C1063" s="169">
        <v>-8.1330272642748946E-3</v>
      </c>
      <c r="D1063" s="169">
        <v>-6.8091777340976156E-3</v>
      </c>
      <c r="E1063" s="169">
        <v>-2.4503140574841931E-3</v>
      </c>
      <c r="F1063" s="169">
        <v>3.829787234042481E-3</v>
      </c>
      <c r="G1063" s="169">
        <v>-2.1562048228407349E-4</v>
      </c>
    </row>
    <row r="1064" spans="1:7">
      <c r="A1064" s="168" t="s">
        <v>1279</v>
      </c>
      <c r="B1064" s="169">
        <v>1.5479931273277179E-2</v>
      </c>
      <c r="C1064" s="10"/>
      <c r="D1064" s="169">
        <v>1.366611203549639E-2</v>
      </c>
      <c r="E1064" s="169">
        <v>-1.1749366602751389E-2</v>
      </c>
      <c r="F1064" s="10"/>
      <c r="G1064" s="10"/>
    </row>
    <row r="1065" spans="1:7">
      <c r="A1065" s="168" t="s">
        <v>1280</v>
      </c>
      <c r="B1065" s="169">
        <v>-1.827587260031627E-3</v>
      </c>
      <c r="C1065" s="169">
        <v>-2.7756342102361001E-2</v>
      </c>
      <c r="D1065" s="169">
        <v>-1.2415161100975181E-2</v>
      </c>
      <c r="E1065" s="169">
        <v>-1.3119136268789241E-2</v>
      </c>
      <c r="F1065" s="169">
        <v>6.923837784371889E-3</v>
      </c>
      <c r="G1065" s="169">
        <v>8.1967442431478688E-3</v>
      </c>
    </row>
    <row r="1066" spans="1:7">
      <c r="A1066" s="168" t="s">
        <v>1281</v>
      </c>
      <c r="B1066" s="169">
        <v>2.0574469519381018E-3</v>
      </c>
      <c r="C1066" s="169">
        <v>2.014498633677464E-2</v>
      </c>
      <c r="D1066" s="169">
        <v>-1.3018189066029699E-3</v>
      </c>
      <c r="E1066" s="169">
        <v>-2.8387152975550829E-3</v>
      </c>
      <c r="F1066" s="169">
        <v>-8.700533258490073E-3</v>
      </c>
      <c r="G1066" s="169">
        <v>-2.353457561004801E-3</v>
      </c>
    </row>
    <row r="1067" spans="1:7">
      <c r="A1067" s="168" t="s">
        <v>1282</v>
      </c>
      <c r="B1067" s="169">
        <v>-8.2702075003010522E-3</v>
      </c>
      <c r="C1067" s="169">
        <v>-1.7584796590179419E-2</v>
      </c>
      <c r="D1067" s="169">
        <v>-8.63616683641244E-3</v>
      </c>
      <c r="E1067" s="169">
        <v>-5.7816737474952751E-3</v>
      </c>
      <c r="F1067" s="169">
        <v>5.3793884484711896E-3</v>
      </c>
      <c r="G1067" s="169">
        <v>8.5775466253257271E-4</v>
      </c>
    </row>
    <row r="1068" spans="1:7">
      <c r="A1068" s="168" t="s">
        <v>1283</v>
      </c>
      <c r="B1068" s="169">
        <v>-2.7426425087521359E-2</v>
      </c>
      <c r="C1068" s="169">
        <v>5.3307219059406385E-4</v>
      </c>
      <c r="D1068" s="169">
        <v>-2.9830508267380321E-2</v>
      </c>
      <c r="E1068" s="169">
        <v>-1.060570345426348E-2</v>
      </c>
      <c r="F1068" s="169">
        <v>-6.1954379048155817E-3</v>
      </c>
      <c r="G1068" s="169">
        <v>-1.0707635770368371E-4</v>
      </c>
    </row>
    <row r="1069" spans="1:7">
      <c r="A1069" s="168" t="s">
        <v>1284</v>
      </c>
      <c r="B1069" s="169">
        <v>-3.6609275860198802E-3</v>
      </c>
      <c r="C1069" s="169">
        <v>1.27418290893575E-2</v>
      </c>
      <c r="D1069" s="169">
        <v>-3.0308216041071031E-2</v>
      </c>
      <c r="E1069" s="169">
        <v>-2.0373783012628821E-2</v>
      </c>
      <c r="F1069" s="169">
        <v>1.2468121280816201E-2</v>
      </c>
      <c r="G1069" s="169">
        <v>-2.7858366134089212E-3</v>
      </c>
    </row>
    <row r="1070" spans="1:7">
      <c r="A1070" s="168" t="s">
        <v>1285</v>
      </c>
      <c r="B1070" s="169">
        <v>1.9099366109939231E-2</v>
      </c>
      <c r="C1070" s="169">
        <v>5.2193595776890422E-3</v>
      </c>
      <c r="D1070" s="169">
        <v>1.739255599499279E-2</v>
      </c>
      <c r="E1070" s="169">
        <v>4.3768270683205879E-2</v>
      </c>
      <c r="F1070" s="169">
        <v>-7.5566750629723067E-3</v>
      </c>
      <c r="G1070" s="169">
        <v>-2.1485594855463749E-4</v>
      </c>
    </row>
    <row r="1071" spans="1:7">
      <c r="A1071" s="168" t="s">
        <v>1286</v>
      </c>
      <c r="B1071" s="169">
        <v>-1.5813479847111341E-2</v>
      </c>
      <c r="C1071" s="169">
        <v>-4.6189465962115372E-3</v>
      </c>
      <c r="D1071" s="169">
        <v>-5.3122127521746387E-2</v>
      </c>
      <c r="E1071" s="169">
        <v>1.365023864303172E-2</v>
      </c>
      <c r="F1071" s="169">
        <v>7.0501974055270367E-4</v>
      </c>
      <c r="G1071" s="169">
        <v>1.7194629496770639E-3</v>
      </c>
    </row>
    <row r="1072" spans="1:7">
      <c r="A1072" s="168" t="s">
        <v>1287</v>
      </c>
      <c r="B1072" s="169">
        <v>-0.1228191067761626</v>
      </c>
      <c r="C1072" s="169">
        <v>-8.4123658764024833E-3</v>
      </c>
      <c r="D1072" s="169">
        <v>-5.9785377980042582E-2</v>
      </c>
      <c r="E1072" s="169">
        <v>-9.7037750012902158E-2</v>
      </c>
      <c r="F1072" s="169">
        <v>-8.7360856700013922E-3</v>
      </c>
      <c r="G1072" s="169">
        <v>-2.574808133535389E-3</v>
      </c>
    </row>
    <row r="1073" spans="1:7">
      <c r="A1073" s="168" t="s">
        <v>1288</v>
      </c>
      <c r="B1073" s="169">
        <v>-3.0888211599364172E-2</v>
      </c>
      <c r="C1073" s="169">
        <v>-1.11825818074105E-2</v>
      </c>
      <c r="D1073" s="169">
        <v>-1.258287769285427E-2</v>
      </c>
      <c r="E1073" s="169">
        <v>-1.963494595459836E-2</v>
      </c>
      <c r="F1073" s="169">
        <v>7.3916133617626389E-3</v>
      </c>
      <c r="G1073" s="169">
        <v>-4.3025615792324778E-4</v>
      </c>
    </row>
    <row r="1074" spans="1:7">
      <c r="A1074" s="168" t="s">
        <v>1289</v>
      </c>
      <c r="B1074" s="169">
        <v>-5.020268770746239E-2</v>
      </c>
      <c r="C1074" s="169">
        <v>-1.1571097930805799E-2</v>
      </c>
      <c r="D1074" s="169">
        <v>-3.4580296251195193E-2</v>
      </c>
      <c r="E1074" s="169">
        <v>-6.2110094570564052E-2</v>
      </c>
      <c r="F1074" s="169">
        <v>-7.4784817271059678E-3</v>
      </c>
      <c r="G1074" s="169">
        <v>6.5640870369993998E-3</v>
      </c>
    </row>
    <row r="1075" spans="1:7">
      <c r="A1075" s="168" t="s">
        <v>1290</v>
      </c>
      <c r="B1075" s="169">
        <v>1.28402368334446E-3</v>
      </c>
      <c r="C1075" s="169">
        <v>1.0517945160813721E-2</v>
      </c>
      <c r="D1075" s="169">
        <v>-2.9897773508000158E-2</v>
      </c>
      <c r="E1075" s="169">
        <v>-1.8274257024171629E-2</v>
      </c>
      <c r="F1075" s="169">
        <v>1.563832812055743E-3</v>
      </c>
      <c r="G1075" s="169">
        <v>4.8107434663011714E-3</v>
      </c>
    </row>
    <row r="1076" spans="1:7">
      <c r="A1076" s="168" t="s">
        <v>1291</v>
      </c>
      <c r="B1076" s="169">
        <v>-4.6120181949027561E-4</v>
      </c>
      <c r="C1076" s="169">
        <v>-2.372145509302814E-2</v>
      </c>
      <c r="D1076" s="169">
        <v>-4.1654082212762789E-2</v>
      </c>
      <c r="E1076" s="169">
        <v>1.3531521680572031E-2</v>
      </c>
      <c r="F1076" s="169">
        <v>-9.3683463449254489E-3</v>
      </c>
      <c r="G1076" s="169">
        <v>4.2557882218348109E-3</v>
      </c>
    </row>
    <row r="1077" spans="1:7">
      <c r="A1077" s="168" t="s">
        <v>1292</v>
      </c>
      <c r="B1077" s="169">
        <v>4.961531824678489E-2</v>
      </c>
      <c r="C1077" s="169">
        <v>2.9874591429570612E-3</v>
      </c>
      <c r="D1077" s="169">
        <v>6.019500349904372E-2</v>
      </c>
      <c r="E1077" s="169">
        <v>4.4165409469801631E-2</v>
      </c>
      <c r="F1077" s="169">
        <v>-6.8777761856999584E-3</v>
      </c>
      <c r="G1077" s="169">
        <v>-4.2378340699222861E-4</v>
      </c>
    </row>
    <row r="1078" spans="1:7">
      <c r="A1078" s="168" t="s">
        <v>1293</v>
      </c>
      <c r="B1078" s="169">
        <v>5.692733973832631E-3</v>
      </c>
      <c r="C1078" s="169">
        <v>1.5976723775614099E-2</v>
      </c>
      <c r="D1078" s="169">
        <v>2.2555497863361311E-3</v>
      </c>
      <c r="E1078" s="169">
        <v>1.2591386516045411E-2</v>
      </c>
      <c r="F1078" s="169">
        <v>6.3482902900013896E-3</v>
      </c>
      <c r="G1078" s="169">
        <v>2.4377674685038819E-3</v>
      </c>
    </row>
    <row r="1079" spans="1:7">
      <c r="A1079" s="168" t="s">
        <v>1294</v>
      </c>
      <c r="B1079" s="169">
        <v>1.17349589035316E-2</v>
      </c>
      <c r="C1079" s="169">
        <v>1.61105901990839E-2</v>
      </c>
      <c r="D1079" s="169">
        <v>-8.3221750737201283E-3</v>
      </c>
      <c r="E1079" s="169">
        <v>1.632473158243242E-2</v>
      </c>
      <c r="F1079" s="169">
        <v>1.4336917562723929E-2</v>
      </c>
      <c r="G1079" s="169">
        <v>-3.383375857782589E-3</v>
      </c>
    </row>
    <row r="1080" spans="1:7">
      <c r="A1080" s="168" t="s">
        <v>1295</v>
      </c>
      <c r="B1080" s="169">
        <v>6.5175081014676728E-3</v>
      </c>
      <c r="C1080" s="169">
        <v>-4.8126645432444706E-3</v>
      </c>
      <c r="D1080" s="169">
        <v>-1.79981364848949E-2</v>
      </c>
      <c r="E1080" s="169">
        <v>5.0016817963853821E-3</v>
      </c>
      <c r="F1080" s="169">
        <v>1.003533568904591E-2</v>
      </c>
      <c r="G1080" s="169">
        <v>-3.9253420135433306E-3</v>
      </c>
    </row>
    <row r="1081" spans="1:7">
      <c r="A1081" s="168" t="s">
        <v>1296</v>
      </c>
      <c r="B1081" s="169">
        <v>-3.8075819831934643E-2</v>
      </c>
      <c r="C1081" s="169">
        <v>8.2537182282207411E-3</v>
      </c>
      <c r="D1081" s="169">
        <v>8.8119547120912856E-4</v>
      </c>
      <c r="E1081" s="169">
        <v>-3.1404984581511419E-2</v>
      </c>
      <c r="F1081" s="169">
        <v>-4.478029666946548E-3</v>
      </c>
      <c r="G1081" s="169">
        <v>0</v>
      </c>
    </row>
    <row r="1082" spans="1:7">
      <c r="A1082" s="168" t="s">
        <v>1297</v>
      </c>
      <c r="B1082" s="169">
        <v>2.1714137887570258E-2</v>
      </c>
      <c r="C1082" s="169">
        <v>5.2929077692909221E-3</v>
      </c>
      <c r="D1082" s="169">
        <v>3.6128059503309551E-2</v>
      </c>
      <c r="E1082" s="169">
        <v>3.4732485898651737E-2</v>
      </c>
      <c r="F1082" s="169">
        <v>-1.996064098959793E-2</v>
      </c>
      <c r="G1082" s="169">
        <v>-1.9171403381180729E-3</v>
      </c>
    </row>
    <row r="1083" spans="1:7">
      <c r="A1083" s="168" t="s">
        <v>1298</v>
      </c>
      <c r="B1083" s="169">
        <v>1.670383627642269E-2</v>
      </c>
      <c r="C1083" s="169">
        <v>-9.5776521786163915E-3</v>
      </c>
      <c r="D1083" s="169">
        <v>-5.1904882122647544E-3</v>
      </c>
      <c r="E1083" s="169">
        <v>-3.785005899691551E-3</v>
      </c>
      <c r="F1083" s="169">
        <v>2.180149168100964E-2</v>
      </c>
      <c r="G1083" s="169">
        <v>1.387229267826529E-3</v>
      </c>
    </row>
    <row r="1084" spans="1:7">
      <c r="A1084" s="168" t="s">
        <v>1299</v>
      </c>
      <c r="B1084" s="169">
        <v>1.150179315069288E-2</v>
      </c>
      <c r="C1084" s="169">
        <v>1.7972708676142091E-2</v>
      </c>
      <c r="D1084" s="169">
        <v>5.6904944836326798E-3</v>
      </c>
      <c r="E1084" s="169">
        <v>2.5490210490877189E-2</v>
      </c>
      <c r="F1084" s="169">
        <v>1.4037057832678721E-3</v>
      </c>
      <c r="G1084" s="169">
        <v>-3.5165623885143882E-3</v>
      </c>
    </row>
    <row r="1085" spans="1:7">
      <c r="A1085" s="168" t="s">
        <v>1300</v>
      </c>
      <c r="B1085" s="169">
        <v>3.9429483591208132E-2</v>
      </c>
      <c r="C1085" s="169">
        <v>-1.3973515692226711E-2</v>
      </c>
      <c r="D1085" s="169">
        <v>-1.80186851017361E-3</v>
      </c>
      <c r="E1085" s="169">
        <v>0.1117667387346883</v>
      </c>
      <c r="F1085" s="169">
        <v>-2.523128679562614E-3</v>
      </c>
      <c r="G1085" s="169">
        <v>3.422090551960633E-3</v>
      </c>
    </row>
    <row r="1086" spans="1:7">
      <c r="A1086" s="168" t="s">
        <v>1301</v>
      </c>
      <c r="B1086" s="169">
        <v>2.441251721169202E-2</v>
      </c>
      <c r="C1086" s="169">
        <v>1.739675486921799E-2</v>
      </c>
      <c r="D1086" s="169">
        <v>1.6094771677843681E-2</v>
      </c>
      <c r="E1086" s="169">
        <v>1.455891445462365E-2</v>
      </c>
      <c r="F1086" s="169">
        <v>1.2085441259134241E-2</v>
      </c>
      <c r="G1086" s="169">
        <v>-2.1315631859075701E-3</v>
      </c>
    </row>
    <row r="1087" spans="1:7">
      <c r="A1087" s="168" t="s">
        <v>1302</v>
      </c>
      <c r="B1087" s="169">
        <v>-2.3730394932027551E-2</v>
      </c>
      <c r="C1087" s="169">
        <v>8.0101236424949818E-3</v>
      </c>
      <c r="D1087" s="169">
        <v>1.118639113962216E-2</v>
      </c>
      <c r="E1087" s="169">
        <v>-3.0360221641581919E-2</v>
      </c>
      <c r="F1087" s="169">
        <v>1.444043321299637E-2</v>
      </c>
      <c r="G1087" s="169">
        <v>-2.1357090305451629E-4</v>
      </c>
    </row>
    <row r="1088" spans="1:7">
      <c r="A1088" s="168" t="s">
        <v>1303</v>
      </c>
      <c r="B1088" s="169">
        <v>7.8604549917216104E-4</v>
      </c>
      <c r="C1088" s="169">
        <v>8.79353312061526E-3</v>
      </c>
      <c r="D1088" s="169">
        <v>1.2837595280613011E-2</v>
      </c>
      <c r="E1088" s="169">
        <v>1.214646403262476E-2</v>
      </c>
      <c r="F1088" s="169">
        <v>2.4089789214344352E-2</v>
      </c>
      <c r="G1088" s="169">
        <v>-5.8754732205075211E-3</v>
      </c>
    </row>
    <row r="1089" spans="1:7">
      <c r="A1089" s="168" t="s">
        <v>1304</v>
      </c>
      <c r="B1089" s="10"/>
      <c r="C1089" s="169">
        <v>1.641581296364758E-2</v>
      </c>
      <c r="D1089" s="10"/>
      <c r="E1089" s="10"/>
      <c r="F1089" s="169">
        <v>2.8067361668002722E-3</v>
      </c>
      <c r="G1089" s="169">
        <v>1.074805124958722E-4</v>
      </c>
    </row>
    <row r="1090" spans="1:7">
      <c r="A1090" s="168" t="s">
        <v>1305</v>
      </c>
      <c r="B1090" s="169">
        <v>-6.9209314413056333E-2</v>
      </c>
      <c r="C1090" s="169">
        <v>-6.3069189940844206E-3</v>
      </c>
      <c r="D1090" s="169">
        <v>-3.532824773548171E-2</v>
      </c>
      <c r="E1090" s="169">
        <v>-5.7766436347141743E-2</v>
      </c>
      <c r="F1090" s="169">
        <v>-4.7980807676929471E-3</v>
      </c>
      <c r="G1090" s="169">
        <v>4.942506564746818E-3</v>
      </c>
    </row>
    <row r="1091" spans="1:7">
      <c r="A1091" s="168" t="s">
        <v>1306</v>
      </c>
      <c r="B1091" s="169">
        <v>4.4374470142658504E-3</v>
      </c>
      <c r="C1091" s="169">
        <v>-6.6231417535027592E-3</v>
      </c>
      <c r="D1091" s="169">
        <v>1.469679717486905E-3</v>
      </c>
      <c r="E1091" s="169">
        <v>1.1115639457297769E-2</v>
      </c>
      <c r="F1091" s="169">
        <v>-3.7498325967590951E-3</v>
      </c>
      <c r="G1091" s="169">
        <v>-1.603779833600383E-3</v>
      </c>
    </row>
    <row r="1092" spans="1:7">
      <c r="A1092" s="168" t="s">
        <v>1307</v>
      </c>
      <c r="B1092" s="169">
        <v>6.9047833778101975E-4</v>
      </c>
      <c r="C1092" s="169">
        <v>-1.5277553060997211E-3</v>
      </c>
      <c r="D1092" s="169">
        <v>-5.7487528939679233E-3</v>
      </c>
      <c r="E1092" s="169">
        <v>1.575223100255219E-2</v>
      </c>
      <c r="F1092" s="169">
        <v>9.4098669175957106E-4</v>
      </c>
      <c r="G1092" s="169">
        <v>5.1403230997206784E-3</v>
      </c>
    </row>
    <row r="1093" spans="1:7">
      <c r="A1093" s="168" t="s">
        <v>1308</v>
      </c>
      <c r="B1093" s="169">
        <v>-1.829645602225782E-2</v>
      </c>
      <c r="C1093" s="169">
        <v>1.3491955745537079E-4</v>
      </c>
      <c r="D1093" s="169">
        <v>5.1102566840044439E-3</v>
      </c>
      <c r="E1093" s="169">
        <v>1.8925635046436851E-2</v>
      </c>
      <c r="F1093" s="169">
        <v>5.5063121138867466E-3</v>
      </c>
      <c r="G1093" s="169">
        <v>-1.9177530791101289E-3</v>
      </c>
    </row>
    <row r="1094" spans="1:7">
      <c r="A1094" s="168" t="s">
        <v>1309</v>
      </c>
      <c r="B1094" s="169">
        <v>-4.270785534525845E-2</v>
      </c>
      <c r="C1094" s="169">
        <v>-1.6329861778318081E-2</v>
      </c>
      <c r="D1094" s="169">
        <v>1.279567772148793E-2</v>
      </c>
      <c r="E1094" s="169">
        <v>-1.9693665231073409E-2</v>
      </c>
      <c r="F1094" s="169">
        <v>-7.3460665152931259E-3</v>
      </c>
      <c r="G1094" s="169">
        <v>-2.6686592568914151E-3</v>
      </c>
    </row>
    <row r="1095" spans="1:7">
      <c r="A1095" s="168" t="s">
        <v>1310</v>
      </c>
      <c r="B1095" s="169">
        <v>-2.5233101158337431E-2</v>
      </c>
      <c r="C1095" s="169">
        <v>4.727334073110212E-3</v>
      </c>
      <c r="D1095" s="169">
        <v>-1.6814682218837081E-2</v>
      </c>
      <c r="E1095" s="169">
        <v>6.1994336452269039E-3</v>
      </c>
      <c r="F1095" s="169">
        <v>-9.1496232508073705E-3</v>
      </c>
      <c r="G1095" s="169">
        <v>-3.853158612604823E-3</v>
      </c>
    </row>
    <row r="1096" spans="1:7">
      <c r="A1096" s="168" t="s">
        <v>1311</v>
      </c>
      <c r="B1096" s="169">
        <v>-5.9752083554611701E-3</v>
      </c>
      <c r="C1096" s="169">
        <v>-2.1956999281005358E-3</v>
      </c>
      <c r="D1096" s="169">
        <v>-2.0909799141369919E-2</v>
      </c>
      <c r="E1096" s="169">
        <v>-4.2156794611490911E-3</v>
      </c>
      <c r="F1096" s="169">
        <v>5.7034220532319324E-3</v>
      </c>
      <c r="G1096" s="169">
        <v>-4.942506564746818E-3</v>
      </c>
    </row>
    <row r="1097" spans="1:7">
      <c r="A1097" s="168" t="s">
        <v>1312</v>
      </c>
      <c r="B1097" s="169">
        <v>-2.274279288172287E-2</v>
      </c>
      <c r="C1097" s="169">
        <v>5.2189253963921267E-3</v>
      </c>
      <c r="D1097" s="169">
        <v>6.2146492371950579E-3</v>
      </c>
      <c r="E1097" s="169">
        <v>-9.7764072517375622E-3</v>
      </c>
      <c r="F1097" s="169">
        <v>-3.3756413718606382E-3</v>
      </c>
      <c r="G1097" s="169">
        <v>3.6712702262160501E-3</v>
      </c>
    </row>
    <row r="1098" spans="1:7">
      <c r="A1098" s="168" t="s">
        <v>1313</v>
      </c>
      <c r="B1098" s="169">
        <v>2.662731966883913E-2</v>
      </c>
      <c r="C1098" s="169">
        <v>3.445761353703114E-3</v>
      </c>
      <c r="D1098" s="169">
        <v>3.345629567726105E-2</v>
      </c>
      <c r="E1098" s="169">
        <v>9.6886650374517158E-2</v>
      </c>
      <c r="F1098" s="169">
        <v>1.3548299688381779E-4</v>
      </c>
      <c r="G1098" s="169">
        <v>-1.9365283602538199E-3</v>
      </c>
    </row>
    <row r="1099" spans="1:7">
      <c r="A1099" s="168" t="s">
        <v>1314</v>
      </c>
      <c r="B1099" s="169">
        <v>3.9572285490081523E-2</v>
      </c>
      <c r="C1099" s="169">
        <v>-1.858951629453565E-2</v>
      </c>
      <c r="D1099" s="169">
        <v>1.055472771586952E-2</v>
      </c>
      <c r="E1099" s="169">
        <v>4.2105363615750679E-2</v>
      </c>
      <c r="F1099" s="169">
        <v>-7.7214846924952294E-3</v>
      </c>
      <c r="G1099" s="169">
        <v>3.0182862867693672E-3</v>
      </c>
    </row>
    <row r="1100" spans="1:7">
      <c r="A1100" s="168" t="s">
        <v>1315</v>
      </c>
      <c r="B1100" s="169">
        <v>-3.0892456776280611E-2</v>
      </c>
      <c r="C1100" s="169">
        <v>-3.025618911998929E-3</v>
      </c>
      <c r="D1100" s="169">
        <v>-5.7012548322524233E-2</v>
      </c>
      <c r="E1100" s="169">
        <v>-8.7930170600202029E-2</v>
      </c>
      <c r="F1100" s="169">
        <v>-3.4129692832765009E-3</v>
      </c>
      <c r="G1100" s="169">
        <v>-1.1821666495849259E-3</v>
      </c>
    </row>
    <row r="1101" spans="1:7">
      <c r="A1101" s="168" t="s">
        <v>1316</v>
      </c>
      <c r="B1101" s="169">
        <v>-1.376799949651542E-2</v>
      </c>
      <c r="C1101" s="169">
        <v>-3.5287878760604803E-2</v>
      </c>
      <c r="D1101" s="169">
        <v>-2.8980688056429619E-2</v>
      </c>
      <c r="E1101" s="169">
        <v>4.2968566397405539E-5</v>
      </c>
      <c r="F1101" s="169">
        <v>-7.3972602739725826E-3</v>
      </c>
      <c r="G1101" s="169">
        <v>5.0570390397766118E-3</v>
      </c>
    </row>
    <row r="1102" spans="1:7">
      <c r="A1102" s="168" t="s">
        <v>1317</v>
      </c>
      <c r="B1102" s="169">
        <v>4.2851187129568043E-2</v>
      </c>
      <c r="C1102" s="169">
        <v>1.194733089423838E-2</v>
      </c>
      <c r="D1102" s="169">
        <v>3.6247475169010057E-2</v>
      </c>
      <c r="E1102" s="169">
        <v>5.0457998904233303E-2</v>
      </c>
      <c r="F1102" s="169">
        <v>-5.6582942313000428E-3</v>
      </c>
      <c r="G1102" s="169">
        <v>5.887971317855456E-3</v>
      </c>
    </row>
    <row r="1103" spans="1:7">
      <c r="A1103" s="168" t="s">
        <v>1318</v>
      </c>
      <c r="B1103" s="169">
        <v>8.9916559778965954E-2</v>
      </c>
      <c r="C1103" s="169">
        <v>-1.2129550130175691E-2</v>
      </c>
      <c r="D1103" s="169">
        <v>4.3447439239565837E-2</v>
      </c>
      <c r="E1103" s="169">
        <v>0.16791502820369739</v>
      </c>
      <c r="F1103" s="169">
        <v>1.6099930603747481E-2</v>
      </c>
      <c r="G1103" s="169">
        <v>8.514456346766508E-4</v>
      </c>
    </row>
    <row r="1104" spans="1:7">
      <c r="A1104" s="168" t="s">
        <v>1319</v>
      </c>
      <c r="B1104" s="169">
        <v>-7.144408311009709E-3</v>
      </c>
      <c r="C1104" s="169">
        <v>1.231820260127181E-2</v>
      </c>
      <c r="D1104" s="169">
        <v>3.8581334140374901E-2</v>
      </c>
      <c r="E1104" s="169">
        <v>-1.2495424489608159E-2</v>
      </c>
      <c r="F1104" s="169">
        <v>2.349405818877193E-2</v>
      </c>
      <c r="G1104" s="169">
        <v>1.063604437803178E-4</v>
      </c>
    </row>
    <row r="1105" spans="1:7">
      <c r="A1105" s="168" t="s">
        <v>1320</v>
      </c>
      <c r="B1105" s="169">
        <v>-2.4752806974283059E-2</v>
      </c>
      <c r="C1105" s="169">
        <v>1.779929009643455E-2</v>
      </c>
      <c r="D1105" s="169">
        <v>1.705613019873153E-2</v>
      </c>
      <c r="E1105" s="169">
        <v>-2.2043443125429052E-3</v>
      </c>
      <c r="F1105" s="169">
        <v>1.521419991992534E-2</v>
      </c>
      <c r="G1105" s="169">
        <v>-5.3163209332894867E-3</v>
      </c>
    </row>
    <row r="1106" spans="1:7">
      <c r="A1106" s="168" t="s">
        <v>1321</v>
      </c>
      <c r="B1106" s="169">
        <v>5.5301058364531919E-4</v>
      </c>
      <c r="C1106" s="169">
        <v>2.204704770168342E-2</v>
      </c>
      <c r="D1106" s="169">
        <v>-1.0065507513608679E-2</v>
      </c>
      <c r="E1106" s="169">
        <v>-3.800044329454344E-2</v>
      </c>
      <c r="F1106" s="169">
        <v>3.6808202970948218E-3</v>
      </c>
      <c r="G1106" s="169">
        <v>-1.4965193488126749E-3</v>
      </c>
    </row>
    <row r="1107" spans="1:7">
      <c r="A1107" s="168" t="s">
        <v>1322</v>
      </c>
      <c r="B1107" s="169">
        <v>6.0321259223179444E-3</v>
      </c>
      <c r="C1107" s="169">
        <v>1.9460194138962938E-2</v>
      </c>
      <c r="D1107" s="169">
        <v>3.1286249092006058E-2</v>
      </c>
      <c r="E1107" s="169">
        <v>1.46439413896513E-2</v>
      </c>
      <c r="F1107" s="169">
        <v>-6.9417157825801823E-3</v>
      </c>
      <c r="G1107" s="169">
        <v>-9.4208847908381355E-3</v>
      </c>
    </row>
    <row r="1108" spans="1:7">
      <c r="A1108" s="168" t="s">
        <v>1323</v>
      </c>
      <c r="B1108" s="169">
        <v>1.383207811193898E-2</v>
      </c>
      <c r="C1108" s="169">
        <v>-2.8771518741854679E-4</v>
      </c>
      <c r="D1108" s="169">
        <v>9.6062769654743363E-3</v>
      </c>
      <c r="E1108" s="169">
        <v>-1.1830159518724239E-3</v>
      </c>
      <c r="F1108" s="169">
        <v>5.1437615404905657E-3</v>
      </c>
      <c r="G1108" s="169">
        <v>-3.2421422924562289E-3</v>
      </c>
    </row>
    <row r="1109" spans="1:7">
      <c r="A1109" s="168" t="s">
        <v>1324</v>
      </c>
      <c r="B1109" s="169">
        <v>1.081926646742337E-2</v>
      </c>
      <c r="C1109" s="169">
        <v>1.1699889235687211E-2</v>
      </c>
      <c r="D1109" s="169">
        <v>2.5695826337527979E-2</v>
      </c>
      <c r="E1109" s="169">
        <v>-1.8351957365004608E-2</v>
      </c>
      <c r="F1109" s="169">
        <v>-2.6243275160739992E-3</v>
      </c>
      <c r="G1109" s="169">
        <v>5.4212293375397458E-3</v>
      </c>
    </row>
    <row r="1110" spans="1:7">
      <c r="A1110" s="168" t="s">
        <v>1325</v>
      </c>
      <c r="B1110" s="169">
        <v>6.6169081902982541E-3</v>
      </c>
      <c r="C1110" s="169">
        <v>-1.399794593191062E-3</v>
      </c>
      <c r="D1110" s="169">
        <v>7.8407937508539582E-2</v>
      </c>
      <c r="E1110" s="169">
        <v>1.206368578093819E-2</v>
      </c>
      <c r="F1110" s="169">
        <v>2.7627943691619361E-3</v>
      </c>
      <c r="G1110" s="169">
        <v>2.1564372201554599E-4</v>
      </c>
    </row>
    <row r="1111" spans="1:7">
      <c r="A1111" s="168" t="s">
        <v>1326</v>
      </c>
      <c r="B1111" s="169">
        <v>-1.9176033118726291E-2</v>
      </c>
      <c r="C1111" s="169">
        <v>7.6518553187603366E-3</v>
      </c>
      <c r="D1111" s="169">
        <v>-4.1091588361075182E-2</v>
      </c>
      <c r="E1111" s="169">
        <v>-3.3932633756830088E-2</v>
      </c>
      <c r="F1111" s="169">
        <v>2.230385725531248E-3</v>
      </c>
      <c r="G1111" s="169">
        <v>3.1266945070334011E-3</v>
      </c>
    </row>
    <row r="1112" spans="1:7">
      <c r="A1112" s="168" t="s">
        <v>1327</v>
      </c>
      <c r="B1112" s="169">
        <v>-2.291464239140284E-4</v>
      </c>
      <c r="C1112" s="169">
        <v>-9.9785323038770191E-3</v>
      </c>
      <c r="D1112" s="169">
        <v>-3.09790560884502E-2</v>
      </c>
      <c r="E1112" s="169">
        <v>-2.8661445889576639E-2</v>
      </c>
      <c r="F1112" s="169">
        <v>3.5344940437229688E-3</v>
      </c>
      <c r="G1112" s="169">
        <v>-8.598648996932523E-4</v>
      </c>
    </row>
    <row r="1113" spans="1:7">
      <c r="A1113" s="168" t="s">
        <v>1328</v>
      </c>
      <c r="B1113" s="169">
        <v>2.8563994747722091E-2</v>
      </c>
      <c r="C1113" s="169">
        <v>1.3610335409063531E-2</v>
      </c>
      <c r="D1113" s="169">
        <v>3.8828269255911867E-2</v>
      </c>
      <c r="E1113" s="169">
        <v>-1.88864212939277E-3</v>
      </c>
      <c r="F1113" s="169">
        <v>3.130707018001555E-3</v>
      </c>
      <c r="G1113" s="169">
        <v>-2.151430187305126E-3</v>
      </c>
    </row>
    <row r="1114" spans="1:7">
      <c r="A1114" s="168" t="s">
        <v>1329</v>
      </c>
      <c r="B1114" s="169">
        <v>-3.6997522996568E-3</v>
      </c>
      <c r="C1114" s="169">
        <v>1.1648051240012339E-2</v>
      </c>
      <c r="D1114" s="169">
        <v>9.8208127608130358E-3</v>
      </c>
      <c r="E1114" s="169">
        <v>4.4148939047095048E-3</v>
      </c>
      <c r="F1114" s="169">
        <v>1.209362808842651E-2</v>
      </c>
      <c r="G1114" s="169">
        <v>-2.0483229520327222E-3</v>
      </c>
    </row>
    <row r="1115" spans="1:7">
      <c r="A1115" s="168" t="s">
        <v>1330</v>
      </c>
      <c r="B1115" s="169">
        <v>3.6111078247924588E-4</v>
      </c>
      <c r="C1115" s="169">
        <v>-4.7919256980916147E-3</v>
      </c>
      <c r="D1115" s="169">
        <v>1.8597122367791871E-2</v>
      </c>
      <c r="E1115" s="169">
        <v>2.544759226932691E-2</v>
      </c>
      <c r="F1115" s="169">
        <v>1.117820891687016E-2</v>
      </c>
      <c r="G1115" s="169">
        <v>-1.6204118653280199E-3</v>
      </c>
    </row>
    <row r="1116" spans="1:7">
      <c r="A1116" s="168" t="s">
        <v>1331</v>
      </c>
      <c r="B1116" s="169">
        <v>-3.2830872885673767E-2</v>
      </c>
      <c r="C1116" s="169">
        <v>-1.156382961094404E-2</v>
      </c>
      <c r="D1116" s="169">
        <v>-3.6569323079426841E-2</v>
      </c>
      <c r="E1116" s="169">
        <v>-3.072376364105767E-2</v>
      </c>
      <c r="F1116" s="169">
        <v>8.5133418043201736E-3</v>
      </c>
      <c r="G1116" s="169">
        <v>-1.082000390632887E-3</v>
      </c>
    </row>
    <row r="1117" spans="1:7">
      <c r="A1117" s="168" t="s">
        <v>1332</v>
      </c>
      <c r="B1117" s="169">
        <v>-1.822304651394091E-2</v>
      </c>
      <c r="C1117" s="169">
        <v>3.9464424674215959E-3</v>
      </c>
      <c r="D1117" s="169">
        <v>2.5525254497988929E-3</v>
      </c>
      <c r="E1117" s="169">
        <v>-4.5477159559675906E-3</v>
      </c>
      <c r="F1117" s="169">
        <v>-6.6775859896686107E-3</v>
      </c>
      <c r="G1117" s="169">
        <v>-3.2494345099698402E-4</v>
      </c>
    </row>
    <row r="1118" spans="1:7">
      <c r="A1118" s="168" t="s">
        <v>1333</v>
      </c>
      <c r="B1118" s="169">
        <v>-1.9949400157448501E-2</v>
      </c>
      <c r="C1118" s="169">
        <v>-6.7925629151801559E-3</v>
      </c>
      <c r="D1118" s="169">
        <v>-8.4920297352955032E-3</v>
      </c>
      <c r="E1118" s="169">
        <v>-1.3053831841761791E-2</v>
      </c>
      <c r="F1118" s="169">
        <v>3.8051750380518889E-4</v>
      </c>
      <c r="G1118" s="169">
        <v>1.083524467754948E-3</v>
      </c>
    </row>
    <row r="1119" spans="1:7">
      <c r="A1119" s="168" t="s">
        <v>1334</v>
      </c>
      <c r="B1119" s="10"/>
      <c r="C1119" s="169">
        <v>5.6359306172162338E-3</v>
      </c>
      <c r="D1119" s="10"/>
      <c r="E1119" s="10"/>
      <c r="F1119" s="169">
        <v>-1.229871941169014E-2</v>
      </c>
      <c r="G1119" s="169">
        <v>1.2988716027144691E-3</v>
      </c>
    </row>
    <row r="1120" spans="1:7">
      <c r="A1120" s="168" t="s">
        <v>1335</v>
      </c>
      <c r="B1120" s="169">
        <v>4.5542301578492823E-2</v>
      </c>
      <c r="C1120" s="169">
        <v>1.6161668273416249E-2</v>
      </c>
      <c r="D1120" s="169">
        <v>7.5697867648846673E-2</v>
      </c>
      <c r="E1120" s="169">
        <v>5.361205946873282E-2</v>
      </c>
      <c r="F1120" s="169">
        <v>6.4184852374840062E-3</v>
      </c>
      <c r="G1120" s="169">
        <v>-3.026686550980151E-3</v>
      </c>
    </row>
    <row r="1121" spans="1:7">
      <c r="A1121" s="168" t="s">
        <v>1336</v>
      </c>
      <c r="B1121" s="169">
        <v>3.5765288054773858E-2</v>
      </c>
      <c r="C1121" s="169">
        <v>-1.584418237524976E-3</v>
      </c>
      <c r="D1121" s="169">
        <v>-1.6040420904900321E-3</v>
      </c>
      <c r="E1121" s="169">
        <v>1.542776636263854E-2</v>
      </c>
      <c r="F1121" s="169">
        <v>-5.7397959183673741E-3</v>
      </c>
      <c r="G1121" s="169">
        <v>-2.6022496414234149E-3</v>
      </c>
    </row>
    <row r="1122" spans="1:7">
      <c r="A1122" s="168" t="s">
        <v>1337</v>
      </c>
      <c r="B1122" s="169">
        <v>3.9292732945596542E-2</v>
      </c>
      <c r="C1122" s="10"/>
      <c r="D1122" s="169">
        <v>5.817067090173822E-3</v>
      </c>
      <c r="E1122" s="169">
        <v>2.272733773805968E-2</v>
      </c>
      <c r="F1122" s="10"/>
      <c r="G1122" s="10"/>
    </row>
    <row r="1123" spans="1:7">
      <c r="A1123" s="168" t="s">
        <v>1338</v>
      </c>
      <c r="B1123" s="169">
        <v>9.0467764813677576E-3</v>
      </c>
      <c r="C1123" s="169">
        <v>2.396979198154181E-3</v>
      </c>
      <c r="D1123" s="169">
        <v>1.533451958376175E-2</v>
      </c>
      <c r="E1123" s="169">
        <v>-1.5203045574959551E-2</v>
      </c>
      <c r="F1123" s="169">
        <v>1.488133418858251E-2</v>
      </c>
      <c r="G1123" s="169">
        <v>-2.1741162396630149E-3</v>
      </c>
    </row>
    <row r="1124" spans="1:7">
      <c r="A1124" s="168" t="s">
        <v>1339</v>
      </c>
      <c r="B1124" s="169">
        <v>-2.7380502841052309E-2</v>
      </c>
      <c r="C1124" s="169">
        <v>-4.5955486401709766E-3</v>
      </c>
      <c r="D1124" s="169">
        <v>-2.5981043475003959E-2</v>
      </c>
      <c r="E1124" s="169">
        <v>7.8213777235038862E-3</v>
      </c>
      <c r="F1124" s="169">
        <v>2.6292504108203829E-2</v>
      </c>
      <c r="G1124" s="169">
        <v>8.7157457519060344E-4</v>
      </c>
    </row>
    <row r="1125" spans="1:7">
      <c r="A1125" s="168" t="s">
        <v>1340</v>
      </c>
      <c r="B1125" s="169">
        <v>2.0833244661645049E-2</v>
      </c>
      <c r="C1125" s="169">
        <v>1.1271187194776161E-2</v>
      </c>
      <c r="D1125" s="169">
        <v>2.3302318645620049E-2</v>
      </c>
      <c r="E1125" s="169">
        <v>2.633079306575414E-2</v>
      </c>
      <c r="F1125" s="169">
        <v>1.133144475920678E-2</v>
      </c>
      <c r="G1125" s="169">
        <v>-6.0956261156650537E-3</v>
      </c>
    </row>
    <row r="1126" spans="1:7">
      <c r="A1126" s="168" t="s">
        <v>1341</v>
      </c>
      <c r="B1126" s="169">
        <v>2.7027276616691239E-2</v>
      </c>
      <c r="C1126" s="169">
        <v>1.791166754825158E-3</v>
      </c>
      <c r="D1126" s="169">
        <v>2.9784751580004709E-2</v>
      </c>
      <c r="E1126" s="169">
        <v>3.6221077406311641E-2</v>
      </c>
      <c r="F1126" s="169">
        <v>2.8011204481792622E-3</v>
      </c>
      <c r="G1126" s="169">
        <v>-2.080766806392687E-3</v>
      </c>
    </row>
    <row r="1127" spans="1:7">
      <c r="A1127" s="168" t="s">
        <v>1342</v>
      </c>
      <c r="B1127" s="169">
        <v>-3.1658073017321153E-2</v>
      </c>
      <c r="C1127" s="169">
        <v>-6.2415721309150296E-4</v>
      </c>
      <c r="D1127" s="169">
        <v>-1.8898884987874509E-2</v>
      </c>
      <c r="E1127" s="169">
        <v>-1.6817567348325291E-2</v>
      </c>
      <c r="F1127" s="169">
        <v>-1.6881224192373031E-2</v>
      </c>
      <c r="G1127" s="169">
        <v>-4.4996010727705871E-3</v>
      </c>
    </row>
    <row r="1128" spans="1:7">
      <c r="A1128" s="168" t="s">
        <v>1343</v>
      </c>
      <c r="B1128" s="169">
        <v>3.403252588562955E-2</v>
      </c>
      <c r="C1128" s="169">
        <v>8.8362751296118258E-3</v>
      </c>
      <c r="D1128" s="169">
        <v>2.612054216928672E-2</v>
      </c>
      <c r="E1128" s="169">
        <v>7.9488472661111143E-3</v>
      </c>
      <c r="F1128" s="169">
        <v>9.759110562075346E-3</v>
      </c>
      <c r="G1128" s="169">
        <v>-1.102649799517019E-4</v>
      </c>
    </row>
    <row r="1129" spans="1:7">
      <c r="A1129" s="168" t="s">
        <v>1344</v>
      </c>
      <c r="B1129" s="10"/>
      <c r="C1129" s="169">
        <v>-1.93563767143734E-3</v>
      </c>
      <c r="D1129" s="10"/>
      <c r="E1129" s="10"/>
      <c r="F1129" s="169">
        <v>-1.260092977734284E-2</v>
      </c>
      <c r="G1129" s="169">
        <v>9.923260233020148E-4</v>
      </c>
    </row>
    <row r="1130" spans="1:7">
      <c r="A1130" s="168" t="s">
        <v>1345</v>
      </c>
      <c r="B1130" s="10"/>
      <c r="C1130" s="169">
        <v>2.787148065356293E-3</v>
      </c>
      <c r="D1130" s="10"/>
      <c r="E1130" s="10"/>
      <c r="F1130" s="169">
        <v>-1.288563994548386E-2</v>
      </c>
      <c r="G1130" s="169">
        <v>1.9826005436793799E-3</v>
      </c>
    </row>
    <row r="1131" spans="1:7">
      <c r="A1131" s="168" t="s">
        <v>1346</v>
      </c>
      <c r="B1131" s="169">
        <v>-5.2551494528132681E-2</v>
      </c>
      <c r="C1131" s="169">
        <v>-7.9492016045985547E-3</v>
      </c>
      <c r="D1131" s="169">
        <v>-4.0837879574299192E-2</v>
      </c>
      <c r="E1131" s="169">
        <v>-4.3805809580079069E-2</v>
      </c>
      <c r="F1131" s="169">
        <v>2.3346303501945439E-2</v>
      </c>
      <c r="G1131" s="169">
        <v>1.3190624994758871E-3</v>
      </c>
    </row>
    <row r="1132" spans="1:7">
      <c r="A1132" s="168" t="s">
        <v>1347</v>
      </c>
      <c r="B1132" s="169">
        <v>5.0103548609517157E-2</v>
      </c>
      <c r="C1132" s="169">
        <v>-1.2851080682624309E-3</v>
      </c>
      <c r="D1132" s="169">
        <v>6.0221233420973068E-2</v>
      </c>
      <c r="E1132" s="169">
        <v>8.4112770571879381E-2</v>
      </c>
      <c r="F1132" s="169">
        <v>8.0951796884582983E-3</v>
      </c>
      <c r="G1132" s="169">
        <v>-3.2933959207822609E-3</v>
      </c>
    </row>
    <row r="1133" spans="1:7">
      <c r="A1133" s="168" t="s">
        <v>1348</v>
      </c>
      <c r="B1133" s="169">
        <v>-4.6294642821809402E-2</v>
      </c>
      <c r="C1133" s="169">
        <v>-1.2649972997506029E-3</v>
      </c>
      <c r="D1133" s="169">
        <v>-3.1383056575526307E-2</v>
      </c>
      <c r="E1133" s="169">
        <v>-2.1256389691097222E-2</v>
      </c>
      <c r="F1133" s="169">
        <v>-1.7885387516729519E-2</v>
      </c>
      <c r="G1133" s="169">
        <v>2.0927683609457399E-3</v>
      </c>
    </row>
    <row r="1134" spans="1:7">
      <c r="A1134" s="168" t="s">
        <v>1349</v>
      </c>
      <c r="B1134" s="169">
        <v>-3.6403969547491137E-2</v>
      </c>
      <c r="C1134" s="169">
        <v>-4.359258971957769E-3</v>
      </c>
      <c r="D1134" s="169">
        <v>-2.1829407063771011E-2</v>
      </c>
      <c r="E1134" s="169">
        <v>-5.2582980548802949E-2</v>
      </c>
      <c r="F1134" s="169">
        <v>1.585728444003975E-2</v>
      </c>
      <c r="G1134" s="169">
        <v>-2.9677320564789329E-3</v>
      </c>
    </row>
    <row r="1135" spans="1:7">
      <c r="A1135" s="168" t="s">
        <v>1350</v>
      </c>
      <c r="B1135" s="169">
        <v>1.8754773264076929E-2</v>
      </c>
      <c r="C1135" s="169">
        <v>1.292124915470882E-2</v>
      </c>
      <c r="D1135" s="169">
        <v>2.348030168401416E-2</v>
      </c>
      <c r="E1135" s="169">
        <v>3.8233812423312592E-2</v>
      </c>
      <c r="F1135" s="169">
        <v>-1.219512195121952E-2</v>
      </c>
      <c r="G1135" s="169">
        <v>-2.6457707660876299E-3</v>
      </c>
    </row>
    <row r="1136" spans="1:7">
      <c r="A1136" s="168" t="s">
        <v>1351</v>
      </c>
      <c r="B1136" s="169">
        <v>2.9726991169395811E-2</v>
      </c>
      <c r="C1136" s="169">
        <v>1.7727951669590509E-3</v>
      </c>
      <c r="D1136" s="169">
        <v>4.2369494060889856E-3</v>
      </c>
      <c r="E1136" s="169">
        <v>9.4071437639520195E-3</v>
      </c>
      <c r="F1136" s="169">
        <v>9.5061728395062772E-3</v>
      </c>
      <c r="G1136" s="169">
        <v>-2.2111497945198619E-4</v>
      </c>
    </row>
    <row r="1137" spans="1:7">
      <c r="A1137" s="168" t="s">
        <v>1352</v>
      </c>
      <c r="B1137" s="169">
        <v>5.0652299738018769E-3</v>
      </c>
      <c r="C1137" s="169">
        <v>5.7576547533797484E-3</v>
      </c>
      <c r="D1137" s="169">
        <v>-1.1715567538969299E-2</v>
      </c>
      <c r="E1137" s="169">
        <v>-2.6694555369421891E-2</v>
      </c>
      <c r="F1137" s="169">
        <v>8.1937140760670601E-3</v>
      </c>
      <c r="G1137" s="169">
        <v>-6.9651439986059271E-3</v>
      </c>
    </row>
    <row r="1138" spans="1:7">
      <c r="A1138" s="168" t="s">
        <v>1353</v>
      </c>
      <c r="B1138" s="169">
        <v>1.933638343966337E-2</v>
      </c>
      <c r="C1138" s="169">
        <v>-3.5111185091528658E-3</v>
      </c>
      <c r="D1138" s="169">
        <v>3.5733090584479932E-3</v>
      </c>
      <c r="E1138" s="169">
        <v>-6.8512980219881392E-3</v>
      </c>
      <c r="F1138" s="169">
        <v>4.9733139252789993E-3</v>
      </c>
      <c r="G1138" s="169">
        <v>2.2266416045613191E-3</v>
      </c>
    </row>
    <row r="1139" spans="1:7">
      <c r="A1139" s="168" t="s">
        <v>1354</v>
      </c>
      <c r="B1139" s="169">
        <v>-6.4967822783368101E-2</v>
      </c>
      <c r="C1139" s="169">
        <v>-3.9062790518439314E-3</v>
      </c>
      <c r="D1139" s="169">
        <v>-5.2834274890447668E-2</v>
      </c>
      <c r="E1139" s="169">
        <v>-6.0671434055210249E-2</v>
      </c>
      <c r="F1139" s="169">
        <v>-1.738080869040437E-2</v>
      </c>
      <c r="G1139" s="169">
        <v>2.222203200057393E-4</v>
      </c>
    </row>
    <row r="1140" spans="1:7">
      <c r="A1140" s="168" t="s">
        <v>1355</v>
      </c>
      <c r="B1140" s="169">
        <v>2.391955183885397E-2</v>
      </c>
      <c r="C1140" s="169">
        <v>-2.0730928602880061E-3</v>
      </c>
      <c r="D1140" s="169">
        <v>-5.7581585045874961E-3</v>
      </c>
      <c r="E1140" s="169">
        <v>5.6056492400373692E-3</v>
      </c>
      <c r="F1140" s="169">
        <v>-1.3634688613192499E-2</v>
      </c>
      <c r="G1140" s="169">
        <v>6.7747734801095749E-3</v>
      </c>
    </row>
    <row r="1141" spans="1:7">
      <c r="A1141" s="168" t="s">
        <v>1356</v>
      </c>
      <c r="B1141" s="169">
        <v>-2.121885609726426E-2</v>
      </c>
      <c r="C1141" s="169">
        <v>7.4581125082495703E-4</v>
      </c>
      <c r="D1141" s="169">
        <v>1.1624676573603219E-2</v>
      </c>
      <c r="E1141" s="169">
        <v>-3.2064756874419453E-2</v>
      </c>
      <c r="F1141" s="169">
        <v>7.5965130759652064E-3</v>
      </c>
      <c r="G1141" s="169">
        <v>-2.6475218944261858E-3</v>
      </c>
    </row>
    <row r="1142" spans="1:7">
      <c r="A1142" s="168" t="s">
        <v>1357</v>
      </c>
      <c r="B1142" s="10"/>
      <c r="C1142" s="169">
        <v>3.5365890047962529E-3</v>
      </c>
      <c r="D1142" s="10"/>
      <c r="E1142" s="10"/>
      <c r="F1142" s="169">
        <v>0</v>
      </c>
      <c r="G1142" s="169">
        <v>-8.8487808665160816E-4</v>
      </c>
    </row>
    <row r="1143" spans="1:7">
      <c r="A1143" s="168" t="s">
        <v>1358</v>
      </c>
      <c r="B1143" s="169">
        <v>-3.08752591811613E-2</v>
      </c>
      <c r="C1143" s="169">
        <v>8.722529021144565E-3</v>
      </c>
      <c r="D1143" s="169">
        <v>-2.1902728222201521E-2</v>
      </c>
      <c r="E1143" s="169">
        <v>-3.1841455297976662E-2</v>
      </c>
      <c r="F1143" s="169">
        <v>0</v>
      </c>
      <c r="G1143" s="169">
        <v>1.106443776524024E-4</v>
      </c>
    </row>
    <row r="1144" spans="1:7">
      <c r="A1144" s="168" t="s">
        <v>1359</v>
      </c>
      <c r="B1144" s="169">
        <v>3.5293135834646439E-2</v>
      </c>
      <c r="C1144" s="169">
        <v>-2.22738052560012E-3</v>
      </c>
      <c r="D1144" s="169">
        <v>4.4649780268243289E-2</v>
      </c>
      <c r="E1144" s="169">
        <v>2.3259592378877429E-2</v>
      </c>
      <c r="F1144" s="169">
        <v>-1.0134717587442889E-2</v>
      </c>
      <c r="G1144" s="169">
        <v>-3.6528029116351668E-3</v>
      </c>
    </row>
    <row r="1145" spans="1:7">
      <c r="A1145" s="168" t="s">
        <v>1360</v>
      </c>
      <c r="B1145" s="169">
        <v>-8.9855260791795732E-3</v>
      </c>
      <c r="C1145" s="169">
        <v>1.3415471654707469E-3</v>
      </c>
      <c r="D1145" s="169">
        <v>-8.6856741259788706E-3</v>
      </c>
      <c r="E1145" s="169">
        <v>-1.855716955832731E-2</v>
      </c>
      <c r="F1145" s="169">
        <v>1.111249843925588E-2</v>
      </c>
      <c r="G1145" s="169">
        <v>-4.2218072857876932E-3</v>
      </c>
    </row>
    <row r="1146" spans="1:7">
      <c r="A1146" s="168" t="s">
        <v>1361</v>
      </c>
      <c r="B1146" s="10"/>
      <c r="C1146" s="169">
        <v>6.4388455229198449E-3</v>
      </c>
      <c r="D1146" s="10"/>
      <c r="E1146" s="10"/>
      <c r="F1146" s="169">
        <v>-1.7041244751790589E-2</v>
      </c>
      <c r="G1146" s="169">
        <v>3.4587213822150349E-3</v>
      </c>
    </row>
    <row r="1147" spans="1:7">
      <c r="A1147" s="168" t="s">
        <v>1362</v>
      </c>
      <c r="B1147" s="169">
        <v>-2.7490369418079589E-2</v>
      </c>
      <c r="C1147" s="169">
        <v>-1.475482752105106E-2</v>
      </c>
      <c r="D1147" s="169">
        <v>-5.7865190364795982E-2</v>
      </c>
      <c r="E1147" s="169">
        <v>2.3339851923869229E-2</v>
      </c>
      <c r="F1147" s="169">
        <v>1.6708542713567809E-2</v>
      </c>
      <c r="G1147" s="169">
        <v>-6.6716907226427313E-4</v>
      </c>
    </row>
    <row r="1148" spans="1:7">
      <c r="A1148" s="168" t="s">
        <v>1363</v>
      </c>
      <c r="B1148" s="169">
        <v>4.2123330396377723E-2</v>
      </c>
      <c r="C1148" s="169">
        <v>7.0825951575492763E-3</v>
      </c>
      <c r="D1148" s="169">
        <v>2.721823328511785E-3</v>
      </c>
      <c r="E1148" s="169">
        <v>3.6465581391753599E-2</v>
      </c>
      <c r="F1148" s="169">
        <v>1.322130236006425E-2</v>
      </c>
      <c r="G1148" s="169">
        <v>-4.8953585386873888E-3</v>
      </c>
    </row>
    <row r="1149" spans="1:7">
      <c r="A1149" s="168" t="s">
        <v>1364</v>
      </c>
      <c r="B1149" s="169">
        <v>5.5585523634156482E-2</v>
      </c>
      <c r="C1149" s="169">
        <v>5.709842747752214E-3</v>
      </c>
      <c r="D1149" s="169">
        <v>2.5231731920204451E-2</v>
      </c>
      <c r="E1149" s="169">
        <v>6.8337706144275367E-2</v>
      </c>
      <c r="F1149" s="169">
        <v>-5.8536585365853711E-3</v>
      </c>
      <c r="G1149" s="169">
        <v>1.00622020834118E-3</v>
      </c>
    </row>
    <row r="1150" spans="1:7">
      <c r="A1150" s="168" t="s">
        <v>1365</v>
      </c>
      <c r="B1150" s="169">
        <v>-1.6049752514901708E-5</v>
      </c>
      <c r="C1150" s="169">
        <v>1.484740380010119E-2</v>
      </c>
      <c r="D1150" s="169">
        <v>6.2365588771799976E-3</v>
      </c>
      <c r="E1150" s="169">
        <v>1.5924359975951761E-3</v>
      </c>
      <c r="F1150" s="169">
        <v>6.133464180568815E-4</v>
      </c>
      <c r="G1150" s="169">
        <v>3.350866255425355E-3</v>
      </c>
    </row>
    <row r="1151" spans="1:7">
      <c r="A1151" s="168" t="s">
        <v>1366</v>
      </c>
      <c r="B1151" s="169">
        <v>3.6887780998573478E-3</v>
      </c>
      <c r="C1151" s="169">
        <v>5.4918626852689112E-3</v>
      </c>
      <c r="D1151" s="169">
        <v>-1.7671247132709959E-2</v>
      </c>
      <c r="E1151" s="169">
        <v>-1.94988090169923E-3</v>
      </c>
      <c r="F1151" s="169">
        <v>-8.3363981856074965E-3</v>
      </c>
      <c r="G1151" s="169">
        <v>3.0056399595115302E-3</v>
      </c>
    </row>
    <row r="1152" spans="1:7">
      <c r="A1152" s="168" t="s">
        <v>1367</v>
      </c>
      <c r="B1152" s="169">
        <v>-7.4048457297700709E-3</v>
      </c>
      <c r="C1152" s="169">
        <v>-6.5547508985924763E-3</v>
      </c>
      <c r="D1152" s="169">
        <v>-2.8245361709431479E-2</v>
      </c>
      <c r="E1152" s="169">
        <v>8.4176834114453314E-3</v>
      </c>
      <c r="F1152" s="169">
        <v>-1.0631722091729469E-2</v>
      </c>
      <c r="G1152" s="169">
        <v>4.8834899984224736E-3</v>
      </c>
    </row>
    <row r="1153" spans="1:7">
      <c r="A1153" s="168" t="s">
        <v>1368</v>
      </c>
      <c r="B1153" s="169">
        <v>4.0084792365835398E-5</v>
      </c>
      <c r="C1153" s="169">
        <v>4.1578844663270331E-4</v>
      </c>
      <c r="D1153" s="169">
        <v>1.5961728073614619E-2</v>
      </c>
      <c r="E1153" s="169">
        <v>5.9487778120348436E-3</v>
      </c>
      <c r="F1153" s="169">
        <v>7.3722354117204958E-3</v>
      </c>
      <c r="G1153" s="169">
        <v>-5.4119489597387327E-3</v>
      </c>
    </row>
    <row r="1154" spans="1:7">
      <c r="A1154" s="168" t="s">
        <v>1369</v>
      </c>
      <c r="B1154" s="169">
        <v>-6.6981731620363583E-3</v>
      </c>
      <c r="C1154" s="169">
        <v>2.27564173790662E-3</v>
      </c>
      <c r="D1154" s="169">
        <v>-3.8839294060011298E-3</v>
      </c>
      <c r="E1154" s="169">
        <v>-1.8762348802862091E-2</v>
      </c>
      <c r="F1154" s="169">
        <v>-3.9692384023815031E-3</v>
      </c>
      <c r="G1154" s="169">
        <v>2.9982968785822179E-3</v>
      </c>
    </row>
    <row r="1155" spans="1:7">
      <c r="A1155" s="168" t="s">
        <v>1370</v>
      </c>
      <c r="B1155" s="169">
        <v>-4.1501436613410334E-3</v>
      </c>
      <c r="C1155" s="169">
        <v>-3.7534511943366771E-3</v>
      </c>
      <c r="D1155" s="169">
        <v>2.34720296550841E-2</v>
      </c>
      <c r="E1155" s="169">
        <v>2.0987728359650459E-2</v>
      </c>
      <c r="F1155" s="169">
        <v>-4.8567870485678446E-3</v>
      </c>
      <c r="G1155" s="169">
        <v>-8.8575986852301725E-4</v>
      </c>
    </row>
    <row r="1156" spans="1:7">
      <c r="A1156" s="168" t="s">
        <v>1371</v>
      </c>
      <c r="B1156" s="169">
        <v>-1.769287997795066E-2</v>
      </c>
      <c r="C1156" s="169">
        <v>-7.1900279753709384E-3</v>
      </c>
      <c r="D1156" s="169">
        <v>-3.4546345058102057E-2</v>
      </c>
      <c r="E1156" s="169">
        <v>-3.9333682942425792E-2</v>
      </c>
      <c r="F1156" s="169">
        <v>-1.22637967713678E-2</v>
      </c>
      <c r="G1156" s="169">
        <v>5.9840528403221072E-3</v>
      </c>
    </row>
    <row r="1157" spans="1:7">
      <c r="A1157" s="168" t="s">
        <v>1372</v>
      </c>
      <c r="B1157" s="169">
        <v>1.3513520066923411E-2</v>
      </c>
      <c r="C1157" s="10"/>
      <c r="D1157" s="169">
        <v>-5.5642462525494762E-3</v>
      </c>
      <c r="E1157" s="169">
        <v>-3.6900331612377268E-3</v>
      </c>
      <c r="F1157" s="10"/>
      <c r="G1157" s="10"/>
    </row>
    <row r="1158" spans="1:7">
      <c r="A1158" s="168" t="s">
        <v>1373</v>
      </c>
      <c r="B1158" s="169">
        <v>1.1588901983471621E-2</v>
      </c>
      <c r="C1158" s="169">
        <v>8.1363795155244834E-3</v>
      </c>
      <c r="D1158" s="169">
        <v>4.1822340534169999E-3</v>
      </c>
      <c r="E1158" s="169">
        <v>1.861367535095804E-2</v>
      </c>
      <c r="F1158" s="169">
        <v>-1.013556315722797E-2</v>
      </c>
      <c r="G1158" s="169">
        <v>-3.0843664139895699E-3</v>
      </c>
    </row>
    <row r="1159" spans="1:7">
      <c r="A1159" s="168" t="s">
        <v>1374</v>
      </c>
      <c r="B1159" s="169">
        <v>9.5015503408300006E-3</v>
      </c>
      <c r="C1159" s="169">
        <v>1.3935625421946259E-2</v>
      </c>
      <c r="D1159" s="169">
        <v>-1.9615185629989762E-3</v>
      </c>
      <c r="E1159" s="169">
        <v>3.8409152165848059E-3</v>
      </c>
      <c r="F1159" s="169">
        <v>-1.215922180980422E-2</v>
      </c>
      <c r="G1159" s="169">
        <v>-3.314782242748171E-4</v>
      </c>
    </row>
    <row r="1160" spans="1:7">
      <c r="A1160" s="168" t="s">
        <v>1375</v>
      </c>
      <c r="B1160" s="169">
        <v>-1.8476983479930761E-2</v>
      </c>
      <c r="C1160" s="169">
        <v>3.1672330755228018E-4</v>
      </c>
      <c r="D1160" s="169">
        <v>-4.1971385748008412E-2</v>
      </c>
      <c r="E1160" s="169">
        <v>-1.8153864653978839E-2</v>
      </c>
      <c r="F1160" s="169">
        <v>3.6667530448302621E-2</v>
      </c>
      <c r="G1160" s="169">
        <v>-3.7581956747818608E-3</v>
      </c>
    </row>
    <row r="1161" spans="1:7">
      <c r="A1161" s="168" t="s">
        <v>1376</v>
      </c>
      <c r="B1161" s="169">
        <v>-4.9458817174578902E-2</v>
      </c>
      <c r="C1161" s="169">
        <v>-3.0106116552376379E-3</v>
      </c>
      <c r="D1161" s="169">
        <v>-2.3501399035941169E-3</v>
      </c>
      <c r="E1161" s="169">
        <v>-5.9702230209172091E-3</v>
      </c>
      <c r="F1161" s="169">
        <v>-3.3745781777277939E-3</v>
      </c>
      <c r="G1161" s="169">
        <v>1.2204661456083339E-3</v>
      </c>
    </row>
    <row r="1162" spans="1:7">
      <c r="A1162" s="168" t="s">
        <v>1377</v>
      </c>
      <c r="B1162" s="169">
        <v>-2.5069869018671032E-2</v>
      </c>
      <c r="C1162" s="169">
        <v>3.6158389430824829E-3</v>
      </c>
      <c r="D1162" s="169">
        <v>-2.6860682429453608E-2</v>
      </c>
      <c r="E1162" s="169">
        <v>-6.6728245968751154E-2</v>
      </c>
      <c r="F1162" s="169">
        <v>1.1035866566340591E-2</v>
      </c>
      <c r="G1162" s="169">
        <v>1.662250991022463E-3</v>
      </c>
    </row>
    <row r="1163" spans="1:7">
      <c r="A1163" s="168" t="s">
        <v>1378</v>
      </c>
      <c r="B1163" s="169">
        <v>2.631973942774413E-2</v>
      </c>
      <c r="C1163" s="169">
        <v>-1.4888337468982331E-3</v>
      </c>
      <c r="D1163" s="169">
        <v>4.7195091141564387E-2</v>
      </c>
      <c r="E1163" s="169">
        <v>1.483319400037075E-2</v>
      </c>
      <c r="F1163" s="169">
        <v>2.356735301414004E-3</v>
      </c>
      <c r="G1163" s="169">
        <v>-2.433911076321071E-3</v>
      </c>
    </row>
    <row r="1164" spans="1:7">
      <c r="A1164" s="168" t="s">
        <v>1379</v>
      </c>
      <c r="B1164" s="169">
        <v>-1.344740432437508E-2</v>
      </c>
      <c r="C1164" s="169">
        <v>-2.5677883699462001E-2</v>
      </c>
      <c r="D1164" s="169">
        <v>-7.2867850298099501E-3</v>
      </c>
      <c r="E1164" s="169">
        <v>-2.68795053910964E-2</v>
      </c>
      <c r="F1164" s="169">
        <v>-1.1879717856700941E-2</v>
      </c>
      <c r="G1164" s="169">
        <v>5.3233155892300488E-3</v>
      </c>
    </row>
    <row r="1165" spans="1:7">
      <c r="A1165" s="168" t="s">
        <v>1380</v>
      </c>
      <c r="B1165" s="169">
        <v>-2.6322943759114481E-2</v>
      </c>
      <c r="C1165" s="169">
        <v>9.7606259756297664E-3</v>
      </c>
      <c r="D1165" s="169">
        <v>-7.4993520864605756E-3</v>
      </c>
      <c r="E1165" s="169">
        <v>-2.2253584985752362E-2</v>
      </c>
      <c r="F1165" s="169">
        <v>-5.7608015028177686E-3</v>
      </c>
      <c r="G1165" s="169">
        <v>-2.0960004214892751E-3</v>
      </c>
    </row>
    <row r="1166" spans="1:7">
      <c r="A1166" s="168" t="s">
        <v>1381</v>
      </c>
      <c r="B1166" s="169">
        <v>-3.3980453018645829E-2</v>
      </c>
      <c r="C1166" s="169">
        <v>-1.9311475173124589E-2</v>
      </c>
      <c r="D1166" s="169">
        <v>-3.3308918852996923E-2</v>
      </c>
      <c r="E1166" s="169">
        <v>-3.7682851038306153E-2</v>
      </c>
      <c r="F1166" s="169">
        <v>-1.385564932611105E-3</v>
      </c>
      <c r="G1166" s="169">
        <v>1.326583548491689E-3</v>
      </c>
    </row>
    <row r="1167" spans="1:7">
      <c r="A1167" s="168" t="s">
        <v>1382</v>
      </c>
      <c r="B1167" s="169">
        <v>3.6966490037855682E-2</v>
      </c>
      <c r="C1167" s="169">
        <v>1.6051767614439379E-2</v>
      </c>
      <c r="D1167" s="169">
        <v>5.1097541798768242E-2</v>
      </c>
      <c r="E1167" s="169">
        <v>6.3358550817709025E-2</v>
      </c>
      <c r="F1167" s="169">
        <v>-9.5862764883956064E-3</v>
      </c>
      <c r="G1167" s="169">
        <v>4.857527082328561E-3</v>
      </c>
    </row>
    <row r="1168" spans="1:7">
      <c r="A1168" s="168" t="s">
        <v>1383</v>
      </c>
      <c r="B1168" s="169">
        <v>-4.2499208450552661E-4</v>
      </c>
      <c r="C1168" s="169">
        <v>1.389822348441694E-2</v>
      </c>
      <c r="D1168" s="169">
        <v>-8.3983219725638492E-3</v>
      </c>
      <c r="E1168" s="169">
        <v>1.231974755741216E-3</v>
      </c>
      <c r="F1168" s="169">
        <v>1.782985226693734E-3</v>
      </c>
      <c r="G1168" s="169">
        <v>1.977590769220106E-3</v>
      </c>
    </row>
    <row r="1169" spans="1:7">
      <c r="A1169" s="168" t="s">
        <v>1384</v>
      </c>
      <c r="B1169" s="169">
        <v>-1.023590471457725E-2</v>
      </c>
      <c r="C1169" s="169">
        <v>1.008769080953265E-3</v>
      </c>
      <c r="D1169" s="169">
        <v>1.064846014083343E-2</v>
      </c>
      <c r="E1169" s="169">
        <v>-2.652272982674686E-2</v>
      </c>
      <c r="F1169" s="169">
        <v>3.4324942791761348E-3</v>
      </c>
      <c r="G1169" s="169">
        <v>-8.7712943351914152E-4</v>
      </c>
    </row>
    <row r="1170" spans="1:7">
      <c r="A1170" s="168" t="s">
        <v>1385</v>
      </c>
      <c r="B1170" s="169">
        <v>-2.094580502350574E-2</v>
      </c>
      <c r="C1170" s="169">
        <v>1.085332223042079E-2</v>
      </c>
      <c r="D1170" s="169">
        <v>4.6145502687242601E-3</v>
      </c>
      <c r="E1170" s="169">
        <v>-1.3750916195388929E-2</v>
      </c>
      <c r="F1170" s="169">
        <v>1.0515646775624001E-2</v>
      </c>
      <c r="G1170" s="169">
        <v>4.4995173436848113E-3</v>
      </c>
    </row>
    <row r="1171" spans="1:7">
      <c r="A1171" s="168" t="s">
        <v>1386</v>
      </c>
      <c r="B1171" s="169">
        <v>2.5566082441114801E-2</v>
      </c>
      <c r="C1171" s="169">
        <v>3.897495164625342E-3</v>
      </c>
      <c r="D1171" s="169">
        <v>1.606538190996876E-2</v>
      </c>
      <c r="E1171" s="169">
        <v>6.642960111659324E-3</v>
      </c>
      <c r="F1171" s="169">
        <v>1.2412236710130481E-2</v>
      </c>
      <c r="G1171" s="169">
        <v>-5.3534127641697848E-3</v>
      </c>
    </row>
    <row r="1172" spans="1:7">
      <c r="A1172" s="168" t="s">
        <v>1387</v>
      </c>
      <c r="B1172" s="169">
        <v>-7.2830778821808551E-5</v>
      </c>
      <c r="C1172" s="169">
        <v>7.3993483603735921E-3</v>
      </c>
      <c r="D1172" s="169">
        <v>1.7996956298352851E-2</v>
      </c>
      <c r="E1172" s="169">
        <v>-2.1208067100300099E-3</v>
      </c>
      <c r="F1172" s="169">
        <v>8.2972136222909665E-3</v>
      </c>
      <c r="G1172" s="169">
        <v>-1.208266797510515E-3</v>
      </c>
    </row>
    <row r="1173" spans="1:7">
      <c r="A1173" s="168" t="s">
        <v>1388</v>
      </c>
      <c r="B1173" s="169">
        <v>7.4473805647494729E-3</v>
      </c>
      <c r="C1173" s="169">
        <v>-1.1135249921484509E-3</v>
      </c>
      <c r="D1173" s="169">
        <v>-2.6128223171206782E-4</v>
      </c>
      <c r="E1173" s="169">
        <v>8.428270975895602E-3</v>
      </c>
      <c r="F1173" s="169">
        <v>1.375583394743307E-2</v>
      </c>
      <c r="G1173" s="169">
        <v>-5.3887370738482376E-3</v>
      </c>
    </row>
    <row r="1174" spans="1:7">
      <c r="A1174" s="168" t="s">
        <v>1389</v>
      </c>
      <c r="B1174" s="169">
        <v>-5.1034982820117314E-3</v>
      </c>
      <c r="C1174" s="169">
        <v>-3.4518493235935482E-4</v>
      </c>
      <c r="D1174" s="169">
        <v>-1.5303525519415381E-2</v>
      </c>
      <c r="E1174" s="169">
        <v>1.089456286563051E-2</v>
      </c>
      <c r="F1174" s="169">
        <v>8.3595832323721808E-3</v>
      </c>
      <c r="G1174" s="169">
        <v>-7.7399041281067671E-4</v>
      </c>
    </row>
    <row r="1175" spans="1:7">
      <c r="A1175" s="168" t="s">
        <v>1390</v>
      </c>
      <c r="B1175" s="169">
        <v>1.8137854881888901E-2</v>
      </c>
      <c r="C1175" s="169">
        <v>1.6624551635393561E-3</v>
      </c>
      <c r="D1175" s="169">
        <v>1.9741949476453691E-2</v>
      </c>
      <c r="E1175" s="169">
        <v>2.5387989502593689E-2</v>
      </c>
      <c r="F1175" s="169">
        <v>1.561936801633967E-3</v>
      </c>
      <c r="G1175" s="169">
        <v>5.5323028487097581E-4</v>
      </c>
    </row>
    <row r="1176" spans="1:7">
      <c r="A1176" s="168" t="s">
        <v>1391</v>
      </c>
      <c r="B1176" s="169">
        <v>1.213020403467424E-2</v>
      </c>
      <c r="C1176" s="169">
        <v>4.7110331133788366E-3</v>
      </c>
      <c r="D1176" s="169">
        <v>6.3795209928132479E-3</v>
      </c>
      <c r="E1176" s="169">
        <v>1.6075763289442602E-2</v>
      </c>
      <c r="F1176" s="169">
        <v>3.718809980806093E-3</v>
      </c>
      <c r="G1176" s="169">
        <v>6.6362739663139436E-4</v>
      </c>
    </row>
    <row r="1177" spans="1:7">
      <c r="A1177" s="168" t="s">
        <v>1392</v>
      </c>
      <c r="B1177" s="10"/>
      <c r="C1177" s="169">
        <v>-5.6927241835114106E-4</v>
      </c>
      <c r="D1177" s="10"/>
      <c r="E1177" s="10"/>
      <c r="F1177" s="169">
        <v>-4.1831002748894397E-3</v>
      </c>
      <c r="G1177" s="169">
        <v>3.3155148302244092E-4</v>
      </c>
    </row>
    <row r="1178" spans="1:7">
      <c r="A1178" s="168" t="s">
        <v>1393</v>
      </c>
      <c r="B1178" s="169">
        <v>4.3257669424108247E-3</v>
      </c>
      <c r="C1178" s="169">
        <v>-3.2040200922667239E-4</v>
      </c>
      <c r="D1178" s="169">
        <v>4.2405534275208767E-2</v>
      </c>
      <c r="E1178" s="169">
        <v>3.4158782628300743E-2</v>
      </c>
      <c r="F1178" s="169">
        <v>1.5962554008641439E-2</v>
      </c>
      <c r="G1178" s="169">
        <v>4.8612838540149639E-3</v>
      </c>
    </row>
    <row r="1179" spans="1:7">
      <c r="A1179" s="168" t="s">
        <v>1394</v>
      </c>
      <c r="B1179" s="169">
        <v>-2.1265610913098639E-2</v>
      </c>
      <c r="C1179" s="169">
        <v>-4.4158356273545918E-3</v>
      </c>
      <c r="D1179" s="169">
        <v>-2.057497839210265E-2</v>
      </c>
      <c r="E1179" s="169">
        <v>-1.385179218820975E-2</v>
      </c>
      <c r="F1179" s="169">
        <v>1.1931482575310071E-2</v>
      </c>
      <c r="G1179" s="169">
        <v>-3.9582256452018738E-3</v>
      </c>
    </row>
    <row r="1180" spans="1:7">
      <c r="A1180" s="168" t="s">
        <v>1395</v>
      </c>
      <c r="B1180" s="169">
        <v>-4.0396856006323922E-3</v>
      </c>
      <c r="C1180" s="169">
        <v>-1.854896644575166E-3</v>
      </c>
      <c r="D1180" s="169">
        <v>-9.6968582106057299E-3</v>
      </c>
      <c r="E1180" s="169">
        <v>3.0135803372807409E-2</v>
      </c>
      <c r="F1180" s="169">
        <v>-4.4361428904973188E-3</v>
      </c>
      <c r="G1180" s="169">
        <v>-2.5388645196673392E-3</v>
      </c>
    </row>
    <row r="1181" spans="1:7">
      <c r="A1181" s="168" t="s">
        <v>1396</v>
      </c>
      <c r="B1181" s="169">
        <v>-5.1696260496729603E-2</v>
      </c>
      <c r="C1181" s="169">
        <v>-7.7328394581538404E-3</v>
      </c>
      <c r="D1181" s="169">
        <v>-5.2700294292299173E-2</v>
      </c>
      <c r="E1181" s="169">
        <v>1.088817908622586E-3</v>
      </c>
      <c r="F1181" s="169">
        <v>1.641651031894931E-2</v>
      </c>
      <c r="G1181" s="169">
        <v>-3.8733783948314842E-3</v>
      </c>
    </row>
    <row r="1182" spans="1:7">
      <c r="A1182" s="168" t="s">
        <v>1397</v>
      </c>
      <c r="B1182" s="169">
        <v>3.535527688851348E-3</v>
      </c>
      <c r="C1182" s="169">
        <v>1.256318118792787E-3</v>
      </c>
      <c r="D1182" s="169">
        <v>1.3609277213281199E-2</v>
      </c>
      <c r="E1182" s="169">
        <v>2.4578180913530372E-3</v>
      </c>
      <c r="F1182" s="169">
        <v>-4.9607752653437753E-3</v>
      </c>
      <c r="G1182" s="169">
        <v>1.7775361506233709E-3</v>
      </c>
    </row>
    <row r="1183" spans="1:7">
      <c r="A1183" s="168" t="s">
        <v>1398</v>
      </c>
      <c r="B1183" s="169">
        <v>2.283176637708673E-2</v>
      </c>
      <c r="C1183" s="169">
        <v>1.1351613765979041E-2</v>
      </c>
      <c r="D1183" s="169">
        <v>2.5242785151019739E-2</v>
      </c>
      <c r="E1183" s="169">
        <v>1.9923499893054201E-2</v>
      </c>
      <c r="F1183" s="169">
        <v>1.5536231884057949E-2</v>
      </c>
      <c r="G1183" s="169">
        <v>1.1092532365064581E-4</v>
      </c>
    </row>
    <row r="1184" spans="1:7">
      <c r="A1184" s="168" t="s">
        <v>1399</v>
      </c>
      <c r="B1184" s="169">
        <v>-2.390679355319458E-2</v>
      </c>
      <c r="C1184" s="169">
        <v>-2.4478807525126212E-2</v>
      </c>
      <c r="D1184" s="169">
        <v>-5.3031486911006447E-2</v>
      </c>
      <c r="E1184" s="169">
        <v>-6.3350382064638389E-2</v>
      </c>
      <c r="F1184" s="169">
        <v>2.8998744148875492E-2</v>
      </c>
      <c r="G1184" s="169">
        <v>-5.5448050109330183E-4</v>
      </c>
    </row>
    <row r="1185" spans="1:7">
      <c r="A1185" s="168" t="s">
        <v>1400</v>
      </c>
      <c r="B1185" s="169">
        <v>8.6883951936234105E-4</v>
      </c>
      <c r="C1185" s="169">
        <v>-4.7502141699028444E-3</v>
      </c>
      <c r="D1185" s="169">
        <v>-1.234220923982909E-2</v>
      </c>
      <c r="E1185" s="169">
        <v>3.4300182402207109E-3</v>
      </c>
      <c r="F1185" s="169">
        <v>-3.1399090203040103E-2</v>
      </c>
      <c r="G1185" s="169">
        <v>8.8761020319179096E-3</v>
      </c>
    </row>
    <row r="1186" spans="1:7">
      <c r="A1186" s="168" t="s">
        <v>1401</v>
      </c>
      <c r="B1186" s="169">
        <v>9.3352127144674668E-3</v>
      </c>
      <c r="C1186" s="169">
        <v>2.3790763506800209E-2</v>
      </c>
      <c r="D1186" s="169">
        <v>6.9677169717639043E-3</v>
      </c>
      <c r="E1186" s="169">
        <v>-2.188452142278741E-2</v>
      </c>
      <c r="F1186" s="169">
        <v>-1.660939289805274E-2</v>
      </c>
      <c r="G1186" s="169">
        <v>1.2097284722576429E-3</v>
      </c>
    </row>
    <row r="1187" spans="1:7">
      <c r="A1187" s="168" t="s">
        <v>1402</v>
      </c>
      <c r="B1187" s="169">
        <v>-2.6512009640063509E-2</v>
      </c>
      <c r="C1187" s="169">
        <v>-8.080851690870694E-3</v>
      </c>
      <c r="D1187" s="169">
        <v>-3.4936388312017952E-3</v>
      </c>
      <c r="E1187" s="169">
        <v>-3.125227519278595E-2</v>
      </c>
      <c r="F1187" s="169">
        <v>3.9603960396039639E-2</v>
      </c>
      <c r="G1187" s="169">
        <v>-2.7460456665852062E-3</v>
      </c>
    </row>
    <row r="1188" spans="1:7">
      <c r="A1188" s="168" t="s">
        <v>1403</v>
      </c>
      <c r="B1188" s="169">
        <v>-5.3392166648021711E-2</v>
      </c>
      <c r="C1188" s="169">
        <v>-1.3066221871998129E-2</v>
      </c>
      <c r="D1188" s="169">
        <v>-4.5895864673948128E-2</v>
      </c>
      <c r="E1188" s="169">
        <v>-5.7619922062595808E-2</v>
      </c>
      <c r="F1188" s="169">
        <v>-4.5938375350139671E-3</v>
      </c>
      <c r="G1188" s="169">
        <v>1.7622649091468821E-3</v>
      </c>
    </row>
    <row r="1189" spans="1:7">
      <c r="A1189" s="168" t="s">
        <v>1404</v>
      </c>
      <c r="B1189" s="169">
        <v>2.2403044367265371E-2</v>
      </c>
      <c r="C1189" s="169">
        <v>-1.3417213930100201E-2</v>
      </c>
      <c r="D1189" s="169">
        <v>1.552752226028864E-2</v>
      </c>
      <c r="E1189" s="169">
        <v>6.3304116541225142E-3</v>
      </c>
      <c r="F1189" s="169">
        <v>-1.5758667266996821E-2</v>
      </c>
      <c r="G1189" s="169">
        <v>7.4766391203151539E-3</v>
      </c>
    </row>
    <row r="1190" spans="1:7">
      <c r="A1190" s="168" t="s">
        <v>1405</v>
      </c>
      <c r="B1190" s="169">
        <v>-3.7640968527870022E-2</v>
      </c>
      <c r="C1190" s="169">
        <v>1.949596819778221E-2</v>
      </c>
      <c r="D1190" s="169">
        <v>-1.718892893983082E-2</v>
      </c>
      <c r="E1190" s="169">
        <v>5.0885275384733308E-3</v>
      </c>
      <c r="F1190" s="169">
        <v>4.002744739249664E-3</v>
      </c>
      <c r="G1190" s="169">
        <v>3.819776427010257E-3</v>
      </c>
    </row>
    <row r="1191" spans="1:7">
      <c r="A1191" s="168" t="s">
        <v>1406</v>
      </c>
      <c r="B1191" s="169">
        <v>-4.9192711282292863E-2</v>
      </c>
      <c r="C1191" s="169">
        <v>-5.3592310301612267E-3</v>
      </c>
      <c r="D1191" s="169">
        <v>-1.6047268050461309E-2</v>
      </c>
      <c r="E1191" s="169">
        <v>-3.7825285134326481E-2</v>
      </c>
      <c r="F1191" s="169">
        <v>-1.9364392299806581E-3</v>
      </c>
      <c r="G1191" s="169">
        <v>3.5876732943747052E-3</v>
      </c>
    </row>
    <row r="1192" spans="1:7">
      <c r="A1192" s="168" t="s">
        <v>1407</v>
      </c>
      <c r="B1192" s="169">
        <v>-3.023993405991876E-2</v>
      </c>
      <c r="C1192" s="169">
        <v>1.4154642303822129E-2</v>
      </c>
      <c r="D1192" s="169">
        <v>-7.9618586177820916E-4</v>
      </c>
      <c r="E1192" s="169">
        <v>-4.2738668142852883E-2</v>
      </c>
      <c r="F1192" s="169">
        <v>-2.5108422734535511E-3</v>
      </c>
      <c r="G1192" s="169">
        <v>-3.7915554477068181E-3</v>
      </c>
    </row>
    <row r="1193" spans="1:7">
      <c r="A1193" s="168" t="s">
        <v>1408</v>
      </c>
      <c r="B1193" s="169">
        <v>3.6102942096393857E-2</v>
      </c>
      <c r="C1193" s="169">
        <v>6.0303133427013211E-3</v>
      </c>
      <c r="D1193" s="169">
        <v>6.0674164265337012E-2</v>
      </c>
      <c r="E1193" s="169">
        <v>2.7148410469760579E-2</v>
      </c>
      <c r="F1193" s="169">
        <v>1.0297482837529071E-3</v>
      </c>
      <c r="G1193" s="169">
        <v>-1.8486099460391921E-3</v>
      </c>
    </row>
    <row r="1194" spans="1:7">
      <c r="A1194" s="168" t="s">
        <v>1409</v>
      </c>
      <c r="B1194" s="169">
        <v>4.7722788394136018E-2</v>
      </c>
      <c r="C1194" s="169">
        <v>1.039548700443582E-2</v>
      </c>
      <c r="D1194" s="169">
        <v>2.2721374895066981E-2</v>
      </c>
      <c r="E1194" s="169">
        <v>4.9459921730369727E-2</v>
      </c>
      <c r="F1194" s="169">
        <v>3.886158418104912E-3</v>
      </c>
      <c r="G1194" s="169">
        <v>-4.0309700718114128E-3</v>
      </c>
    </row>
    <row r="1195" spans="1:7">
      <c r="A1195" s="168" t="s">
        <v>1410</v>
      </c>
      <c r="B1195" s="169">
        <v>2.515575721608743E-2</v>
      </c>
      <c r="C1195" s="169">
        <v>1.0153984958789499E-3</v>
      </c>
      <c r="D1195" s="169">
        <v>5.2205405604088817E-4</v>
      </c>
      <c r="E1195" s="169">
        <v>1.415674383301968E-2</v>
      </c>
      <c r="F1195" s="169">
        <v>-3.7572583399749782E-3</v>
      </c>
      <c r="G1195" s="169">
        <v>2.8440400507334651E-3</v>
      </c>
    </row>
    <row r="1196" spans="1:7">
      <c r="A1196" s="168" t="s">
        <v>1411</v>
      </c>
      <c r="B1196" s="169">
        <v>5.0009512599427992E-2</v>
      </c>
      <c r="C1196" s="169">
        <v>6.4919213014971167E-3</v>
      </c>
      <c r="D1196" s="169">
        <v>3.0828277223861941E-2</v>
      </c>
      <c r="E1196" s="169">
        <v>2.0661406553546421E-2</v>
      </c>
      <c r="F1196" s="169">
        <v>2.10285714285714E-2</v>
      </c>
      <c r="G1196" s="169">
        <v>1.636142292534837E-3</v>
      </c>
    </row>
    <row r="1197" spans="1:7">
      <c r="A1197" s="168" t="s">
        <v>1412</v>
      </c>
      <c r="B1197" s="169">
        <v>-1.3728567395806519E-3</v>
      </c>
      <c r="C1197" s="169">
        <v>-1.56968373437838E-3</v>
      </c>
      <c r="D1197" s="169">
        <v>-1.8507033167701189E-2</v>
      </c>
      <c r="E1197" s="169">
        <v>-2.2320048287193469E-2</v>
      </c>
      <c r="F1197" s="169">
        <v>-9.8500111931945078E-3</v>
      </c>
      <c r="G1197" s="169">
        <v>4.3559745975985109E-4</v>
      </c>
    </row>
    <row r="1198" spans="1:7">
      <c r="A1198" s="168" t="s">
        <v>1413</v>
      </c>
      <c r="B1198" s="169">
        <v>3.3266008436607648E-3</v>
      </c>
      <c r="C1198" s="169">
        <v>2.8793821305308498E-3</v>
      </c>
      <c r="D1198" s="169">
        <v>1.2130886883561681E-2</v>
      </c>
      <c r="E1198" s="169">
        <v>3.429956003582646E-3</v>
      </c>
      <c r="F1198" s="169">
        <v>1.718290752882656E-2</v>
      </c>
      <c r="G1198" s="169">
        <v>-5.1159378105124498E-3</v>
      </c>
    </row>
    <row r="1199" spans="1:7">
      <c r="A1199" s="168" t="s">
        <v>1414</v>
      </c>
      <c r="B1199" s="169">
        <v>-3.617442738827048E-2</v>
      </c>
      <c r="C1199" s="169">
        <v>-1.47605393194592E-2</v>
      </c>
      <c r="D1199" s="169">
        <v>-3.8216917420507028E-2</v>
      </c>
      <c r="E1199" s="169">
        <v>-3.8603713337818091E-2</v>
      </c>
      <c r="F1199" s="169">
        <v>-7.5572349410980566E-3</v>
      </c>
      <c r="G1199" s="169">
        <v>4.9233800955110762E-3</v>
      </c>
    </row>
    <row r="1200" spans="1:7">
      <c r="A1200" s="168" t="s">
        <v>1415</v>
      </c>
      <c r="B1200" s="169">
        <v>-7.8882780100855143E-3</v>
      </c>
      <c r="C1200" s="169">
        <v>-6.0270397470363335E-4</v>
      </c>
      <c r="D1200" s="169">
        <v>1.5933830979133031E-2</v>
      </c>
      <c r="E1200" s="169">
        <v>1.5885297233008581E-2</v>
      </c>
      <c r="F1200" s="169">
        <v>1.06382978723405E-2</v>
      </c>
      <c r="G1200" s="169">
        <v>7.621088294731404E-4</v>
      </c>
    </row>
    <row r="1201" spans="1:7">
      <c r="A1201" s="168" t="s">
        <v>1416</v>
      </c>
      <c r="B1201" s="169">
        <v>3.0750985040419291E-2</v>
      </c>
      <c r="C1201" s="169">
        <v>7.025118077311765E-3</v>
      </c>
      <c r="D1201" s="169">
        <v>1.4139967770240959E-2</v>
      </c>
      <c r="E1201" s="169">
        <v>6.9405532432613048E-2</v>
      </c>
      <c r="F1201" s="169">
        <v>1.2077562326869851E-2</v>
      </c>
      <c r="G1201" s="169">
        <v>-1.3054299344844591E-3</v>
      </c>
    </row>
    <row r="1202" spans="1:7">
      <c r="A1202" s="168" t="s">
        <v>1417</v>
      </c>
      <c r="B1202" s="169">
        <v>9.122137673280184E-3</v>
      </c>
      <c r="C1202" s="169">
        <v>-7.6308541839406052E-3</v>
      </c>
      <c r="D1202" s="169">
        <v>-8.1896798789958813E-3</v>
      </c>
      <c r="E1202" s="169">
        <v>1.7957279301107801E-2</v>
      </c>
      <c r="F1202" s="169">
        <v>-1.9049704401138619E-2</v>
      </c>
      <c r="G1202" s="169">
        <v>5.8822796098205732E-3</v>
      </c>
    </row>
    <row r="1203" spans="1:7">
      <c r="A1203" s="168" t="s">
        <v>1418</v>
      </c>
      <c r="B1203" s="10"/>
      <c r="C1203" s="169">
        <v>-5.46733601831495E-3</v>
      </c>
      <c r="D1203" s="10"/>
      <c r="E1203" s="10"/>
      <c r="F1203" s="169">
        <v>3.7946428571429269E-3</v>
      </c>
      <c r="G1203" s="169">
        <v>2.0576396896421212E-3</v>
      </c>
    </row>
    <row r="1204" spans="1:7">
      <c r="A1204" s="168" t="s">
        <v>1419</v>
      </c>
      <c r="B1204" s="169">
        <v>-4.4053793526553697E-2</v>
      </c>
      <c r="C1204" s="169">
        <v>5.2402658469594687E-3</v>
      </c>
      <c r="D1204" s="169">
        <v>-2.9633776248370939E-2</v>
      </c>
      <c r="E1204" s="169">
        <v>-3.724657052757363E-2</v>
      </c>
      <c r="F1204" s="169">
        <v>-5.5592617300426195E-4</v>
      </c>
      <c r="G1204" s="169">
        <v>3.7825405677991419E-3</v>
      </c>
    </row>
    <row r="1205" spans="1:7">
      <c r="A1205" s="168" t="s">
        <v>1420</v>
      </c>
      <c r="B1205" s="169">
        <v>3.958292081628012E-2</v>
      </c>
      <c r="C1205" s="169">
        <v>1.6631202604519672E-2</v>
      </c>
      <c r="D1205" s="169">
        <v>1.1250292661203479E-2</v>
      </c>
      <c r="E1205" s="169">
        <v>1.7030589361884511E-2</v>
      </c>
      <c r="F1205" s="169">
        <v>2.1581933474246199E-2</v>
      </c>
      <c r="G1205" s="169">
        <v>-1.1843304651638631E-3</v>
      </c>
    </row>
    <row r="1206" spans="1:7">
      <c r="A1206" s="168" t="s">
        <v>1421</v>
      </c>
      <c r="B1206" s="169">
        <v>5.4194631610359638E-2</v>
      </c>
      <c r="C1206" s="169">
        <v>-8.6801268523362118E-4</v>
      </c>
      <c r="D1206" s="169">
        <v>1.802779109011032E-2</v>
      </c>
      <c r="E1206" s="169">
        <v>6.5940812365943291E-2</v>
      </c>
      <c r="F1206" s="169">
        <v>-7.8405749754981713E-3</v>
      </c>
      <c r="G1206" s="169">
        <v>1.8325515197972211E-3</v>
      </c>
    </row>
    <row r="1207" spans="1:7">
      <c r="A1207" s="168" t="s">
        <v>1422</v>
      </c>
      <c r="B1207" s="169">
        <v>2.583478147377383E-2</v>
      </c>
      <c r="C1207" s="169">
        <v>-3.1578329337678119E-3</v>
      </c>
      <c r="D1207" s="169">
        <v>2.2958330428490831E-4</v>
      </c>
      <c r="E1207" s="169">
        <v>-1.696908561634958E-3</v>
      </c>
      <c r="F1207" s="169">
        <v>-1.7780704642739509E-2</v>
      </c>
      <c r="G1207" s="169">
        <v>3.8734732181497922E-3</v>
      </c>
    </row>
    <row r="1208" spans="1:7">
      <c r="A1208" s="168" t="s">
        <v>1423</v>
      </c>
      <c r="B1208" s="169">
        <v>-8.1525321592919031E-3</v>
      </c>
      <c r="C1208" s="169">
        <v>3.6224990395776762E-3</v>
      </c>
      <c r="D1208" s="169">
        <v>-1.9784138555044568E-3</v>
      </c>
      <c r="E1208" s="169">
        <v>-1.154903798839624E-2</v>
      </c>
      <c r="F1208" s="169">
        <v>-9.9452452788021395E-3</v>
      </c>
      <c r="G1208" s="169">
        <v>-7.5026465739114201E-4</v>
      </c>
    </row>
    <row r="1209" spans="1:7">
      <c r="A1209" s="168" t="s">
        <v>1424</v>
      </c>
      <c r="B1209" s="10"/>
      <c r="C1209" s="169">
        <v>1.182520177494473E-2</v>
      </c>
      <c r="D1209" s="10"/>
      <c r="E1209" s="10"/>
      <c r="F1209" s="169">
        <v>8.8036117381489198E-3</v>
      </c>
      <c r="G1209" s="169">
        <v>-3.2178809498616401E-3</v>
      </c>
    </row>
    <row r="1210" spans="1:7">
      <c r="A1210" s="168" t="s">
        <v>1425</v>
      </c>
      <c r="B1210" s="169">
        <v>-1.890248277757967E-3</v>
      </c>
      <c r="C1210" s="169">
        <v>1.4438226417743619E-2</v>
      </c>
      <c r="D1210" s="169">
        <v>7.7073893846604244E-3</v>
      </c>
      <c r="E1210" s="169">
        <v>6.8497362697201858E-3</v>
      </c>
      <c r="F1210" s="169">
        <v>0</v>
      </c>
      <c r="G1210" s="169">
        <v>-3.551079629516618E-3</v>
      </c>
    </row>
    <row r="1211" spans="1:7">
      <c r="A1211" s="168" t="s">
        <v>1426</v>
      </c>
      <c r="B1211" s="169">
        <v>1.7736704634654599E-2</v>
      </c>
      <c r="C1211" s="169">
        <v>-9.7353075195116823E-4</v>
      </c>
      <c r="D1211" s="169">
        <v>2.146994753469178E-2</v>
      </c>
      <c r="E1211" s="169">
        <v>1.553952303193884E-2</v>
      </c>
      <c r="F1211" s="169">
        <v>1.756545088386674E-2</v>
      </c>
      <c r="G1211" s="169">
        <v>-2.807798493680624E-3</v>
      </c>
    </row>
    <row r="1212" spans="1:7">
      <c r="A1212" s="168" t="s">
        <v>1427</v>
      </c>
      <c r="B1212" s="169">
        <v>-1.7640841102590451E-2</v>
      </c>
      <c r="C1212" s="169">
        <v>1.475232784985625E-3</v>
      </c>
      <c r="D1212" s="169">
        <v>-1.035648144771051E-2</v>
      </c>
      <c r="E1212" s="169">
        <v>5.0125710625301689E-3</v>
      </c>
      <c r="F1212" s="169">
        <v>-3.2985156679494749E-3</v>
      </c>
      <c r="G1212" s="169">
        <v>1.299574954962246E-3</v>
      </c>
    </row>
    <row r="1213" spans="1:7">
      <c r="A1213" s="168" t="s">
        <v>1428</v>
      </c>
      <c r="B1213" s="169">
        <v>7.6041027638591441E-3</v>
      </c>
      <c r="C1213" s="169">
        <v>4.2206328286402686E-3</v>
      </c>
      <c r="D1213" s="169">
        <v>-1.1692261471866311E-2</v>
      </c>
      <c r="E1213" s="169">
        <v>-2.4422919765729859E-2</v>
      </c>
      <c r="F1213" s="169">
        <v>1.07004964147821E-2</v>
      </c>
      <c r="G1213" s="169">
        <v>-4.3262116573618004E-3</v>
      </c>
    </row>
    <row r="1214" spans="1:7">
      <c r="A1214" s="168" t="s">
        <v>1429</v>
      </c>
      <c r="B1214" s="169">
        <v>-1.1059741318645729E-2</v>
      </c>
      <c r="C1214" s="169">
        <v>7.7199343487381888E-3</v>
      </c>
      <c r="D1214" s="169">
        <v>-2.0590872595213972E-2</v>
      </c>
      <c r="E1214" s="169">
        <v>-1.8410234679515861E-2</v>
      </c>
      <c r="F1214" s="169">
        <v>-1.036891508404281E-2</v>
      </c>
      <c r="G1214" s="169">
        <v>1.0863144271970879E-3</v>
      </c>
    </row>
    <row r="1215" spans="1:7">
      <c r="A1215" s="168" t="s">
        <v>1430</v>
      </c>
      <c r="B1215" s="169">
        <v>-2.1078645893882749E-2</v>
      </c>
      <c r="C1215" s="169">
        <v>-1.960788487688214E-4</v>
      </c>
      <c r="D1215" s="169">
        <v>-1.1237842787208961E-2</v>
      </c>
      <c r="E1215" s="169">
        <v>-1.188977000448066E-2</v>
      </c>
      <c r="F1215" s="169">
        <v>1.4337708172493799E-3</v>
      </c>
      <c r="G1215" s="169">
        <v>-2.1706023943179889E-4</v>
      </c>
    </row>
    <row r="1216" spans="1:7">
      <c r="A1216" s="168" t="s">
        <v>1431</v>
      </c>
      <c r="B1216" s="169">
        <v>-5.0012519345091766E-3</v>
      </c>
      <c r="C1216" s="169">
        <v>3.2944868090414299E-3</v>
      </c>
      <c r="D1216" s="169">
        <v>-1.391508399470931E-2</v>
      </c>
      <c r="E1216" s="169">
        <v>-1.029113958417871E-3</v>
      </c>
      <c r="F1216" s="169">
        <v>1.5198237885462479E-2</v>
      </c>
      <c r="G1216" s="169">
        <v>-3.1473943721332942E-3</v>
      </c>
    </row>
    <row r="1217" spans="1:7">
      <c r="A1217" s="168" t="s">
        <v>1432</v>
      </c>
      <c r="B1217" s="169">
        <v>-2.9371240700942769E-3</v>
      </c>
      <c r="C1217" s="169">
        <v>-4.0877267278285334E-3</v>
      </c>
      <c r="D1217" s="169">
        <v>-2.5928838651489983E-4</v>
      </c>
      <c r="E1217" s="169">
        <v>-4.2485070714401996E-3</v>
      </c>
      <c r="F1217" s="169">
        <v>1.3885875461054459E-2</v>
      </c>
      <c r="G1217" s="169">
        <v>-1.7419274400959359E-3</v>
      </c>
    </row>
    <row r="1218" spans="1:7">
      <c r="A1218" s="168" t="s">
        <v>1433</v>
      </c>
      <c r="B1218" s="169">
        <v>-4.6355591719559053E-2</v>
      </c>
      <c r="C1218" s="169">
        <v>1.109419052516647E-2</v>
      </c>
      <c r="D1218" s="169">
        <v>-1.8894370965075069E-2</v>
      </c>
      <c r="E1218" s="169">
        <v>-1.3611421634267651E-2</v>
      </c>
      <c r="F1218" s="169">
        <v>4.6008987802268484E-3</v>
      </c>
      <c r="G1218" s="169">
        <v>-2.18172886119361E-4</v>
      </c>
    </row>
    <row r="1219" spans="1:7">
      <c r="A1219" s="168" t="s">
        <v>1434</v>
      </c>
      <c r="B1219" s="169">
        <v>2.6406404629517599E-3</v>
      </c>
      <c r="C1219" s="169">
        <v>3.6088195555097351E-3</v>
      </c>
      <c r="D1219" s="169">
        <v>2.388850549754129E-2</v>
      </c>
      <c r="E1219" s="169">
        <v>2.687319158319057E-2</v>
      </c>
      <c r="F1219" s="169">
        <v>-8.4141016082649456E-3</v>
      </c>
      <c r="G1219" s="169">
        <v>-1.1999630473301659E-3</v>
      </c>
    </row>
    <row r="1220" spans="1:7">
      <c r="A1220" s="168" t="s">
        <v>1435</v>
      </c>
      <c r="B1220" s="169">
        <v>-1.041669853452842E-2</v>
      </c>
      <c r="C1220" s="169">
        <v>-5.3065600944860458E-3</v>
      </c>
      <c r="D1220" s="169">
        <v>4.6018903480637968E-4</v>
      </c>
      <c r="E1220" s="169">
        <v>4.7161843341709808E-3</v>
      </c>
      <c r="F1220" s="169">
        <v>5.6928034371643843E-3</v>
      </c>
      <c r="G1220" s="169">
        <v>-5.351658768404377E-3</v>
      </c>
    </row>
    <row r="1221" spans="1:7">
      <c r="A1221" s="168" t="s">
        <v>1436</v>
      </c>
      <c r="B1221" s="169">
        <v>-2.8414834555348319E-2</v>
      </c>
      <c r="C1221" s="169">
        <v>-6.8023197717759221E-3</v>
      </c>
      <c r="D1221" s="169">
        <v>-2.6127911862543821E-2</v>
      </c>
      <c r="E1221" s="169">
        <v>-2.5085775672337721E-2</v>
      </c>
      <c r="F1221" s="169">
        <v>-8.7578767489052689E-3</v>
      </c>
      <c r="G1221" s="169">
        <v>1.8666758484131569E-3</v>
      </c>
    </row>
    <row r="1222" spans="1:7">
      <c r="A1222" s="168" t="s">
        <v>1437</v>
      </c>
      <c r="B1222" s="169">
        <v>7.5036211939572004E-3</v>
      </c>
      <c r="C1222" s="169">
        <v>9.3060554721535738E-3</v>
      </c>
      <c r="D1222" s="169">
        <v>9.0490784351566766E-3</v>
      </c>
      <c r="E1222" s="169">
        <v>1.4638843811329851E-2</v>
      </c>
      <c r="F1222" s="169">
        <v>2.4566318284667599E-2</v>
      </c>
      <c r="G1222" s="169">
        <v>-8.7674488747357948E-4</v>
      </c>
    </row>
    <row r="1223" spans="1:7">
      <c r="A1223" s="168" t="s">
        <v>1438</v>
      </c>
      <c r="B1223" s="169">
        <v>-7.706271600296577E-3</v>
      </c>
      <c r="C1223" s="169">
        <v>-9.210657476561801E-3</v>
      </c>
      <c r="D1223" s="169">
        <v>-9.5220700737652653E-4</v>
      </c>
      <c r="E1223" s="169">
        <v>1.3479916374538711E-2</v>
      </c>
      <c r="F1223" s="169">
        <v>-3.8910505836575742E-3</v>
      </c>
      <c r="G1223" s="169">
        <v>1.8648328446257969E-3</v>
      </c>
    </row>
    <row r="1224" spans="1:7">
      <c r="A1224" s="168" t="s">
        <v>1439</v>
      </c>
      <c r="B1224" s="169">
        <v>2.2200565089967261E-2</v>
      </c>
      <c r="C1224" s="169">
        <v>1.092869654017692E-2</v>
      </c>
      <c r="D1224" s="169">
        <v>2.1492416252093531E-3</v>
      </c>
      <c r="E1224" s="169">
        <v>5.5225916506932198E-2</v>
      </c>
      <c r="F1224" s="169">
        <v>1.9003378378379401E-3</v>
      </c>
      <c r="G1224" s="169">
        <v>-5.1461864806764401E-3</v>
      </c>
    </row>
    <row r="1225" spans="1:7">
      <c r="A1225" s="168" t="s">
        <v>1440</v>
      </c>
      <c r="B1225" s="169">
        <v>-9.1687489499319152E-3</v>
      </c>
      <c r="C1225" s="169">
        <v>1.782270924804541E-3</v>
      </c>
      <c r="D1225" s="169">
        <v>-2.0454844500711329E-3</v>
      </c>
      <c r="E1225" s="169">
        <v>-2.0901385242685259E-2</v>
      </c>
      <c r="F1225" s="169">
        <v>1.4225500526870331E-2</v>
      </c>
      <c r="G1225" s="169">
        <v>-5.5033074424293282E-4</v>
      </c>
    </row>
    <row r="1226" spans="1:7">
      <c r="A1226" s="168" t="s">
        <v>1441</v>
      </c>
      <c r="B1226" s="169">
        <v>4.3189055642318666E-3</v>
      </c>
      <c r="C1226" s="169">
        <v>-2.1489588801437701E-4</v>
      </c>
      <c r="D1226" s="169">
        <v>1.7915810275326519E-2</v>
      </c>
      <c r="E1226" s="169">
        <v>3.8902696186553509E-3</v>
      </c>
      <c r="F1226" s="169">
        <v>-3.428571428571447E-3</v>
      </c>
      <c r="G1226" s="169">
        <v>1.1012675498762729E-3</v>
      </c>
    </row>
    <row r="1227" spans="1:7">
      <c r="A1227" s="168" t="s">
        <v>1442</v>
      </c>
      <c r="B1227" s="169">
        <v>2.121724227758803E-2</v>
      </c>
      <c r="C1227" s="169">
        <v>-8.4553991688984809E-4</v>
      </c>
      <c r="D1227" s="169">
        <v>1.43824058248192E-2</v>
      </c>
      <c r="E1227" s="169">
        <v>8.9302169278244747E-3</v>
      </c>
      <c r="F1227" s="169">
        <v>-4.170141784820558E-4</v>
      </c>
      <c r="G1227" s="169">
        <v>-3.3000004363969988E-3</v>
      </c>
    </row>
    <row r="1228" spans="1:7">
      <c r="A1228" s="168" t="s">
        <v>1443</v>
      </c>
      <c r="B1228" s="169">
        <v>7.6793630343920949E-3</v>
      </c>
      <c r="C1228" s="169">
        <v>6.7628067340457232E-3</v>
      </c>
      <c r="D1228" s="169">
        <v>-1.6326026300249601E-3</v>
      </c>
      <c r="E1228" s="169">
        <v>1.787139924811321E-2</v>
      </c>
      <c r="F1228" s="169">
        <v>9.1781393408427725E-3</v>
      </c>
      <c r="G1228" s="169">
        <v>0</v>
      </c>
    </row>
    <row r="1229" spans="1:7">
      <c r="A1229" s="168" t="s">
        <v>1444</v>
      </c>
      <c r="B1229" s="169">
        <v>-1.3879111133150549E-2</v>
      </c>
      <c r="C1229" s="169">
        <v>-7.1947066993264253E-3</v>
      </c>
      <c r="D1229" s="169">
        <v>-1.7947572840417921E-2</v>
      </c>
      <c r="E1229" s="169">
        <v>-1.9148845233574519E-2</v>
      </c>
      <c r="F1229" s="169">
        <v>-2.4803637866887E-3</v>
      </c>
      <c r="G1229" s="169">
        <v>7.3943070790440926E-3</v>
      </c>
    </row>
    <row r="1230" spans="1:7">
      <c r="A1230" s="168" t="s">
        <v>1445</v>
      </c>
      <c r="B1230" s="169">
        <v>-2.223880080791529E-2</v>
      </c>
      <c r="C1230" s="169">
        <v>2.7480907472536842E-3</v>
      </c>
      <c r="D1230" s="169">
        <v>-1.6231122775861691E-2</v>
      </c>
      <c r="E1230" s="169">
        <v>-1.6138150731687562E-2</v>
      </c>
      <c r="F1230" s="169">
        <v>0</v>
      </c>
      <c r="G1230" s="169">
        <v>-3.6152698889992951E-3</v>
      </c>
    </row>
    <row r="1231" spans="1:7">
      <c r="A1231" s="168" t="s">
        <v>1446</v>
      </c>
      <c r="B1231" s="169">
        <v>-6.7194770917259339E-3</v>
      </c>
      <c r="C1231" s="169">
        <v>-6.678337608227225E-3</v>
      </c>
      <c r="D1231" s="169">
        <v>-4.551736459081468E-3</v>
      </c>
      <c r="E1231" s="169">
        <v>5.3616362803008411E-3</v>
      </c>
      <c r="F1231" s="169">
        <v>9.5317032739328234E-3</v>
      </c>
      <c r="G1231" s="169">
        <v>3.7383615029547008E-3</v>
      </c>
    </row>
    <row r="1232" spans="1:7">
      <c r="A1232" s="168" t="s">
        <v>1447</v>
      </c>
      <c r="B1232" s="169">
        <v>-2.429157047500019E-3</v>
      </c>
      <c r="C1232" s="169">
        <v>7.0346376176777525E-4</v>
      </c>
      <c r="D1232" s="169">
        <v>2.1846657420487858E-3</v>
      </c>
      <c r="E1232" s="169">
        <v>-7.9285258718846396E-3</v>
      </c>
      <c r="F1232" s="169">
        <v>8.5180623973728498E-3</v>
      </c>
      <c r="G1232" s="169">
        <v>2.1904527183558289E-4</v>
      </c>
    </row>
    <row r="1233" spans="1:7">
      <c r="A1233" s="168" t="s">
        <v>1448</v>
      </c>
      <c r="B1233" s="169">
        <v>6.3408313044091003E-3</v>
      </c>
      <c r="C1233" s="169">
        <v>8.1654564660518236E-3</v>
      </c>
      <c r="D1233" s="169">
        <v>6.7534136837270609E-3</v>
      </c>
      <c r="E1233" s="169">
        <v>-3.5326987707526851E-3</v>
      </c>
      <c r="F1233" s="169">
        <v>1.953800753027379E-2</v>
      </c>
      <c r="G1233" s="169">
        <v>-3.9426198661384193E-3</v>
      </c>
    </row>
    <row r="1234" spans="1:7">
      <c r="A1234" s="168" t="s">
        <v>1449</v>
      </c>
      <c r="B1234" s="169">
        <v>3.3964903194766638E-2</v>
      </c>
      <c r="C1234" s="169">
        <v>7.373341616968343E-3</v>
      </c>
      <c r="D1234" s="169">
        <v>4.5497776995875538E-2</v>
      </c>
      <c r="E1234" s="169">
        <v>3.9019605949439873E-2</v>
      </c>
      <c r="F1234" s="169">
        <v>2.0161692783710938E-2</v>
      </c>
      <c r="G1234" s="169">
        <v>-7.91636740480961E-3</v>
      </c>
    </row>
    <row r="1235" spans="1:7">
      <c r="A1235" s="168" t="s">
        <v>1450</v>
      </c>
      <c r="B1235" s="169">
        <v>-1.7579220417445311E-2</v>
      </c>
      <c r="C1235" s="169">
        <v>-1.0435647322188161E-2</v>
      </c>
      <c r="D1235" s="169">
        <v>5.8838287285123414E-3</v>
      </c>
      <c r="E1235" s="169">
        <v>-9.3441184087916795E-3</v>
      </c>
      <c r="F1235" s="169">
        <v>-2.4459446238137561E-3</v>
      </c>
      <c r="G1235" s="169">
        <v>-2.217031111236833E-4</v>
      </c>
    </row>
    <row r="1236" spans="1:7">
      <c r="A1236" s="168" t="s">
        <v>1451</v>
      </c>
      <c r="B1236" s="169">
        <v>-5.5414095777215344E-3</v>
      </c>
      <c r="C1236" s="169">
        <v>-8.67391280271812E-3</v>
      </c>
      <c r="D1236" s="169">
        <v>-9.5537231168463244E-3</v>
      </c>
      <c r="E1236" s="169">
        <v>1.377670660925201E-3</v>
      </c>
      <c r="F1236" s="169">
        <v>-2.451941938014901E-3</v>
      </c>
      <c r="G1236" s="169">
        <v>-7.7596381259992242E-4</v>
      </c>
    </row>
    <row r="1237" spans="1:7">
      <c r="A1237" s="168" t="s">
        <v>1452</v>
      </c>
      <c r="B1237" s="169">
        <v>-1.3418540198147699E-2</v>
      </c>
      <c r="C1237" s="169">
        <v>-2.1449400664502741E-2</v>
      </c>
      <c r="D1237" s="169">
        <v>-6.3318269074086331E-4</v>
      </c>
      <c r="E1237" s="169">
        <v>-1.3455566419493969E-2</v>
      </c>
      <c r="F1237" s="169">
        <v>-1.1404974928718951E-2</v>
      </c>
      <c r="G1237" s="169">
        <v>6.3234934400240306E-3</v>
      </c>
    </row>
    <row r="1238" spans="1:7">
      <c r="A1238" s="168" t="s">
        <v>1453</v>
      </c>
      <c r="B1238" s="169">
        <v>1.0487537050406949E-2</v>
      </c>
      <c r="C1238" s="169">
        <v>1.217314140692349E-2</v>
      </c>
      <c r="D1238" s="169">
        <v>2.2993576214436429E-2</v>
      </c>
      <c r="E1238" s="169">
        <v>1.6882835885584809E-2</v>
      </c>
      <c r="F1238" s="169">
        <v>-1.5614122327200389E-2</v>
      </c>
      <c r="G1238" s="169">
        <v>4.4097581227053873E-4</v>
      </c>
    </row>
    <row r="1239" spans="1:7">
      <c r="A1239" s="168" t="s">
        <v>1454</v>
      </c>
      <c r="B1239" s="169">
        <v>5.1372010064682172E-2</v>
      </c>
      <c r="C1239" s="169">
        <v>1.491795687689979E-2</v>
      </c>
      <c r="D1239" s="169">
        <v>5.3348347900641579E-2</v>
      </c>
      <c r="E1239" s="169">
        <v>5.3416671237417557E-2</v>
      </c>
      <c r="F1239" s="169">
        <v>5.0515255607197496E-4</v>
      </c>
      <c r="G1239" s="169">
        <v>-4.738295373837853E-3</v>
      </c>
    </row>
    <row r="1240" spans="1:7">
      <c r="A1240" s="168" t="s">
        <v>1455</v>
      </c>
      <c r="B1240" s="169">
        <v>1.7340831647385539E-3</v>
      </c>
      <c r="C1240" s="169">
        <v>-2.530052193220778E-3</v>
      </c>
      <c r="D1240" s="169">
        <v>9.6702574898923643E-3</v>
      </c>
      <c r="E1240" s="169">
        <v>-4.1137169300772158E-2</v>
      </c>
      <c r="F1240" s="169">
        <v>2.0195900232252931E-2</v>
      </c>
      <c r="G1240" s="169">
        <v>-1.107157600298669E-3</v>
      </c>
    </row>
    <row r="1241" spans="1:7">
      <c r="A1241" s="168" t="s">
        <v>1456</v>
      </c>
      <c r="B1241" s="169">
        <v>-7.247658234312504E-3</v>
      </c>
      <c r="C1241" s="169">
        <v>-8.5172929593646529E-3</v>
      </c>
      <c r="D1241" s="169">
        <v>-7.5308213944560443E-3</v>
      </c>
      <c r="E1241" s="169">
        <v>1.400040862536311E-3</v>
      </c>
      <c r="F1241" s="169">
        <v>-1.029397208749872E-2</v>
      </c>
      <c r="G1241" s="169">
        <v>-5.2095013782295094E-3</v>
      </c>
    </row>
    <row r="1242" spans="1:7">
      <c r="A1242" s="168" t="s">
        <v>1457</v>
      </c>
      <c r="B1242" s="169">
        <v>6.9053315648881508E-5</v>
      </c>
      <c r="C1242" s="169">
        <v>-2.9434114568177572E-3</v>
      </c>
      <c r="D1242" s="169">
        <v>-1.070660230533471E-2</v>
      </c>
      <c r="E1242" s="169">
        <v>9.690630800171407E-3</v>
      </c>
      <c r="F1242" s="169">
        <v>-2.6002600260025991E-2</v>
      </c>
      <c r="G1242" s="169">
        <v>4.9025341660864363E-3</v>
      </c>
    </row>
    <row r="1243" spans="1:7">
      <c r="A1243" s="168" t="s">
        <v>1458</v>
      </c>
      <c r="B1243" s="169">
        <v>1.4127348081444779E-2</v>
      </c>
      <c r="C1243" s="169">
        <v>1.055474175614335E-2</v>
      </c>
      <c r="D1243" s="169">
        <v>1.2651519579173209E-2</v>
      </c>
      <c r="E1243" s="169">
        <v>4.5886373763122101E-3</v>
      </c>
      <c r="F1243" s="169">
        <v>-4.2098778108635706E-3</v>
      </c>
      <c r="G1243" s="169">
        <v>-4.2133814450152629E-3</v>
      </c>
    </row>
    <row r="1244" spans="1:7">
      <c r="A1244" s="168" t="s">
        <v>1459</v>
      </c>
      <c r="B1244" s="169">
        <v>-3.731751777674297E-2</v>
      </c>
      <c r="C1244" s="169">
        <v>-7.8388068014123569E-4</v>
      </c>
      <c r="D1244" s="169">
        <v>-2.2928258988050398E-2</v>
      </c>
      <c r="E1244" s="169">
        <v>-2.5800370766587921E-2</v>
      </c>
      <c r="F1244" s="169">
        <v>-1.484842235512474E-2</v>
      </c>
      <c r="G1244" s="169">
        <v>2.3382595499532588E-3</v>
      </c>
    </row>
    <row r="1245" spans="1:7">
      <c r="A1245" s="168" t="s">
        <v>1460</v>
      </c>
      <c r="B1245" s="10"/>
      <c r="C1245" s="169">
        <v>9.911292190138532E-3</v>
      </c>
      <c r="D1245" s="10"/>
      <c r="E1245" s="10"/>
      <c r="F1245" s="169">
        <v>7.5361105296209976E-3</v>
      </c>
      <c r="G1245" s="169">
        <v>-2.1105845267364032E-3</v>
      </c>
    </row>
    <row r="1246" spans="1:7">
      <c r="A1246" s="168" t="s">
        <v>1461</v>
      </c>
      <c r="B1246" s="10"/>
      <c r="C1246" s="169">
        <v>-2.125283780296749E-3</v>
      </c>
      <c r="D1246" s="10"/>
      <c r="E1246" s="10"/>
      <c r="F1246" s="169">
        <v>-5.4020361520881188E-3</v>
      </c>
      <c r="G1246" s="169">
        <v>-2.115133446881079E-3</v>
      </c>
    </row>
    <row r="1247" spans="1:7">
      <c r="A1247" s="168" t="s">
        <v>1462</v>
      </c>
      <c r="B1247" s="169">
        <v>-1.0387611536026631E-2</v>
      </c>
      <c r="C1247" s="169">
        <v>1.8768165702687249E-3</v>
      </c>
      <c r="D1247" s="169">
        <v>3.4975044749143698E-3</v>
      </c>
      <c r="E1247" s="169">
        <v>1.042175086685182E-2</v>
      </c>
      <c r="F1247" s="169">
        <v>1.295174430749957E-2</v>
      </c>
      <c r="G1247" s="169">
        <v>4.4623106716028538E-3</v>
      </c>
    </row>
    <row r="1248" spans="1:7">
      <c r="A1248" s="168" t="s">
        <v>1463</v>
      </c>
      <c r="B1248" s="169">
        <v>5.3554372700897579E-2</v>
      </c>
      <c r="C1248" s="169">
        <v>1.165314541831552E-3</v>
      </c>
      <c r="D1248" s="169">
        <v>2.9653539710658761E-2</v>
      </c>
      <c r="E1248" s="169">
        <v>2.3756875017123761E-2</v>
      </c>
      <c r="F1248" s="169">
        <v>3.1656011548772962E-2</v>
      </c>
      <c r="G1248" s="169">
        <v>-7.774288550917996E-4</v>
      </c>
    </row>
    <row r="1249" spans="1:7">
      <c r="A1249" s="168" t="s">
        <v>1464</v>
      </c>
      <c r="B1249" s="169">
        <v>3.0424784830977551E-2</v>
      </c>
      <c r="C1249" s="169">
        <v>7.6888189114021621E-4</v>
      </c>
      <c r="D1249" s="169">
        <v>2.22760046152819E-2</v>
      </c>
      <c r="E1249" s="169">
        <v>3.4064698736414163E-2</v>
      </c>
      <c r="F1249" s="169">
        <v>7.2963518240880543E-3</v>
      </c>
      <c r="G1249" s="169">
        <v>6.6686181815844847E-4</v>
      </c>
    </row>
    <row r="1250" spans="1:7">
      <c r="A1250" s="168" t="s">
        <v>1465</v>
      </c>
      <c r="B1250" s="169">
        <v>1.541411441343965E-2</v>
      </c>
      <c r="C1250" s="10"/>
      <c r="D1250" s="169">
        <v>9.4573826693467034E-4</v>
      </c>
      <c r="E1250" s="169">
        <v>1.4400022378521889E-2</v>
      </c>
      <c r="F1250" s="10"/>
      <c r="G1250" s="10"/>
    </row>
    <row r="1251" spans="1:7">
      <c r="A1251" s="168" t="s">
        <v>1466</v>
      </c>
      <c r="B1251" s="169">
        <v>-2.955146393726571E-2</v>
      </c>
      <c r="C1251" s="169">
        <v>-4.9233352268640562E-4</v>
      </c>
      <c r="D1251" s="169">
        <v>2.168861804311439E-2</v>
      </c>
      <c r="E1251" s="169">
        <v>-3.8566539454434667E-2</v>
      </c>
      <c r="F1251" s="169">
        <v>-1.051795991268112E-2</v>
      </c>
      <c r="G1251" s="169">
        <v>-2.2214478613119541E-3</v>
      </c>
    </row>
    <row r="1252" spans="1:7">
      <c r="A1252" s="168" t="s">
        <v>1467</v>
      </c>
      <c r="B1252" s="169">
        <v>1.7986539290002931E-2</v>
      </c>
      <c r="C1252" s="169">
        <v>1.446934838430725E-3</v>
      </c>
      <c r="D1252" s="169">
        <v>1.83888692155556E-2</v>
      </c>
      <c r="E1252" s="169">
        <v>3.6563493455292077E-2</v>
      </c>
      <c r="F1252" s="169">
        <v>-1.1131167268351391E-2</v>
      </c>
      <c r="G1252" s="169">
        <v>7.7924628072323365E-4</v>
      </c>
    </row>
    <row r="1253" spans="1:7">
      <c r="A1253" s="168" t="s">
        <v>1468</v>
      </c>
      <c r="B1253" s="169">
        <v>2.2969227419407771E-2</v>
      </c>
      <c r="C1253" s="169">
        <v>-3.628703341637451E-3</v>
      </c>
      <c r="D1253" s="169">
        <v>1.897290625169434E-2</v>
      </c>
      <c r="E1253" s="169">
        <v>2.386988977257087E-2</v>
      </c>
      <c r="F1253" s="169">
        <v>-1.521143900212962E-2</v>
      </c>
      <c r="G1253" s="169">
        <v>6.6740652273333811E-3</v>
      </c>
    </row>
    <row r="1254" spans="1:7">
      <c r="A1254" s="168" t="s">
        <v>1469</v>
      </c>
      <c r="B1254" s="169">
        <v>4.8191006215343002E-2</v>
      </c>
      <c r="C1254" s="169">
        <v>8.8340957105059736E-3</v>
      </c>
      <c r="D1254" s="169">
        <v>3.8918802903418433E-2</v>
      </c>
      <c r="E1254" s="169">
        <v>5.1989907689695469E-2</v>
      </c>
      <c r="F1254" s="169">
        <v>2.0801153331273751E-2</v>
      </c>
      <c r="G1254" s="169">
        <v>-3.9779072967023321E-3</v>
      </c>
    </row>
    <row r="1255" spans="1:7">
      <c r="A1255" s="168" t="s">
        <v>1470</v>
      </c>
      <c r="B1255" s="169">
        <v>-8.2703354910088622E-3</v>
      </c>
      <c r="C1255" s="169">
        <v>-7.9673870445118311E-4</v>
      </c>
      <c r="D1255" s="169">
        <v>3.2052022924037533E-2</v>
      </c>
      <c r="E1255" s="169">
        <v>-2.379310109326738E-2</v>
      </c>
      <c r="F1255" s="169">
        <v>-1.0289518813679011E-2</v>
      </c>
      <c r="G1255" s="169">
        <v>-2.1078593598046198E-3</v>
      </c>
    </row>
    <row r="1256" spans="1:7">
      <c r="A1256" s="168" t="s">
        <v>1471</v>
      </c>
      <c r="B1256" s="169">
        <v>-1.298828394018858E-2</v>
      </c>
      <c r="C1256" s="169">
        <v>1.7502486450582391E-4</v>
      </c>
      <c r="D1256" s="169">
        <v>-2.4557587965931771E-2</v>
      </c>
      <c r="E1256" s="169">
        <v>-3.1539557553589281E-3</v>
      </c>
      <c r="F1256" s="169">
        <v>7.3387014575476686E-3</v>
      </c>
      <c r="G1256" s="169">
        <v>1.445301692309275E-3</v>
      </c>
    </row>
    <row r="1257" spans="1:7">
      <c r="A1257" s="168" t="s">
        <v>1472</v>
      </c>
      <c r="B1257" s="169">
        <v>2.6734593750206811E-2</v>
      </c>
      <c r="C1257" s="169">
        <v>-1.8238673194856949E-3</v>
      </c>
      <c r="D1257" s="169">
        <v>2.5393514572214611E-2</v>
      </c>
      <c r="E1257" s="169">
        <v>2.4972561305838251E-2</v>
      </c>
      <c r="F1257" s="169">
        <v>1.8213093190326819E-3</v>
      </c>
      <c r="G1257" s="169">
        <v>4.4405988803553059E-4</v>
      </c>
    </row>
    <row r="1258" spans="1:7">
      <c r="A1258" s="168" t="s">
        <v>1473</v>
      </c>
      <c r="B1258" s="169">
        <v>1.3119645716662021E-2</v>
      </c>
      <c r="C1258" s="169">
        <v>4.6522430122621916E-3</v>
      </c>
      <c r="D1258" s="169">
        <v>8.3793795925775072E-3</v>
      </c>
      <c r="E1258" s="169">
        <v>-2.4960916185154951E-3</v>
      </c>
      <c r="F1258" s="169">
        <v>1.0301989698010329E-2</v>
      </c>
      <c r="G1258" s="169">
        <v>-4.4386278637631449E-4</v>
      </c>
    </row>
    <row r="1259" spans="1:7">
      <c r="A1259" s="168" t="s">
        <v>1474</v>
      </c>
      <c r="B1259" s="169">
        <v>6.5140849585749727E-3</v>
      </c>
      <c r="C1259" s="169">
        <v>1.948434669559074E-3</v>
      </c>
      <c r="D1259" s="169">
        <v>-3.0582603083147749E-2</v>
      </c>
      <c r="E1259" s="169">
        <v>1.127606118524627E-2</v>
      </c>
      <c r="F1259" s="169">
        <v>-4.7985604318704356E-3</v>
      </c>
      <c r="G1259" s="169">
        <v>5.3285492649000066E-3</v>
      </c>
    </row>
    <row r="1260" spans="1:7">
      <c r="A1260" s="168" t="s">
        <v>1475</v>
      </c>
      <c r="B1260" s="169">
        <v>2.3521210606942899E-2</v>
      </c>
      <c r="C1260" s="169">
        <v>1.8152018730952511E-3</v>
      </c>
      <c r="D1260" s="169">
        <v>1.904926361670856E-2</v>
      </c>
      <c r="E1260" s="169">
        <v>2.8256747991149741E-2</v>
      </c>
      <c r="F1260" s="169">
        <v>1.175288799598184E-2</v>
      </c>
      <c r="G1260" s="169">
        <v>-4.4170623460393349E-4</v>
      </c>
    </row>
    <row r="1261" spans="1:7">
      <c r="A1261" s="168" t="s">
        <v>1476</v>
      </c>
      <c r="B1261" s="169">
        <v>-3.3778886933050201E-3</v>
      </c>
      <c r="C1261" s="169">
        <v>-2.0116937805257922E-3</v>
      </c>
      <c r="D1261" s="169">
        <v>-2.5689040666719838E-3</v>
      </c>
      <c r="E1261" s="169">
        <v>-2.2460945187223751E-3</v>
      </c>
      <c r="F1261" s="169">
        <v>-1.519062748212863E-2</v>
      </c>
      <c r="G1261" s="169">
        <v>2.209928546486051E-4</v>
      </c>
    </row>
    <row r="1262" spans="1:7">
      <c r="A1262" s="168" t="s">
        <v>1477</v>
      </c>
      <c r="B1262" s="169">
        <v>5.6376997323150926E-3</v>
      </c>
      <c r="C1262" s="169">
        <v>-5.3901246128557068E-3</v>
      </c>
      <c r="D1262" s="169">
        <v>4.8718367777156319E-4</v>
      </c>
      <c r="E1262" s="169">
        <v>-3.7183534172439141E-3</v>
      </c>
      <c r="F1262" s="169">
        <v>3.427764895654883E-3</v>
      </c>
      <c r="G1262" s="169">
        <v>6.5164163013549103E-3</v>
      </c>
    </row>
    <row r="1263" spans="1:7">
      <c r="A1263" s="168" t="s">
        <v>1478</v>
      </c>
      <c r="B1263" s="169">
        <v>-2.4754613533870099E-2</v>
      </c>
      <c r="C1263" s="169">
        <v>-4.3571559205179971E-4</v>
      </c>
      <c r="D1263" s="169">
        <v>-2.9675739150048841E-2</v>
      </c>
      <c r="E1263" s="169">
        <v>-7.4933603362753454E-3</v>
      </c>
      <c r="F1263" s="169">
        <v>-2.7428915904752379E-2</v>
      </c>
      <c r="G1263" s="169">
        <v>8.3397581382234076E-3</v>
      </c>
    </row>
    <row r="1264" spans="1:7">
      <c r="A1264" s="168" t="s">
        <v>1479</v>
      </c>
      <c r="B1264" s="169">
        <v>-2.4535049851840629E-2</v>
      </c>
      <c r="C1264" s="169">
        <v>-1.3124468779900591E-2</v>
      </c>
      <c r="D1264" s="169">
        <v>-1.851397829745138E-2</v>
      </c>
      <c r="E1264" s="169">
        <v>-1.8605705390796309E-2</v>
      </c>
      <c r="F1264" s="169">
        <v>-7.5413223140495811E-3</v>
      </c>
      <c r="G1264" s="169">
        <v>3.7001193769019558E-3</v>
      </c>
    </row>
    <row r="1265" spans="1:7">
      <c r="A1265" s="168" t="s">
        <v>1480</v>
      </c>
      <c r="B1265" s="10"/>
      <c r="C1265" s="169">
        <v>1.400228996272079E-2</v>
      </c>
      <c r="D1265" s="10"/>
      <c r="E1265" s="10"/>
      <c r="F1265" s="169">
        <v>7.8068075361714673E-3</v>
      </c>
      <c r="G1265" s="169">
        <v>-4.0117394894816361E-3</v>
      </c>
    </row>
    <row r="1266" spans="1:7">
      <c r="A1266" s="168" t="s">
        <v>1481</v>
      </c>
      <c r="B1266" s="169">
        <v>-8.9184061314075969E-3</v>
      </c>
      <c r="C1266" s="169">
        <v>5.1244919022186419E-3</v>
      </c>
      <c r="D1266" s="169">
        <v>-2.513240710279252E-3</v>
      </c>
      <c r="E1266" s="169">
        <v>-4.1918031631907882E-3</v>
      </c>
      <c r="F1266" s="169">
        <v>7.7463334021896646E-3</v>
      </c>
      <c r="G1266" s="169">
        <v>-1.4151671299175159E-3</v>
      </c>
    </row>
    <row r="1267" spans="1:7">
      <c r="A1267" s="168" t="s">
        <v>1482</v>
      </c>
      <c r="B1267" s="169">
        <v>2.579775872619661E-2</v>
      </c>
      <c r="C1267" s="169">
        <v>-1.0832833431588811E-3</v>
      </c>
      <c r="D1267" s="169">
        <v>-9.1702828501560862E-4</v>
      </c>
      <c r="E1267" s="169">
        <v>3.8754903635429327E-2</v>
      </c>
      <c r="F1267" s="169">
        <v>3.279696628061934E-3</v>
      </c>
      <c r="G1267" s="169">
        <v>7.6310576978655398E-4</v>
      </c>
    </row>
    <row r="1268" spans="1:7">
      <c r="A1268" s="168" t="s">
        <v>1483</v>
      </c>
      <c r="B1268" s="169">
        <v>1.9517563221188361E-2</v>
      </c>
      <c r="C1268" s="169">
        <v>5.8112497248854478E-3</v>
      </c>
      <c r="D1268" s="169">
        <v>1.1939818356610621E-2</v>
      </c>
      <c r="E1268" s="169">
        <v>4.6905202755354918E-2</v>
      </c>
      <c r="F1268" s="169">
        <v>2.7581979773214642E-3</v>
      </c>
      <c r="G1268" s="169">
        <v>2.1782834860184511E-4</v>
      </c>
    </row>
    <row r="1269" spans="1:7">
      <c r="A1269" s="168" t="s">
        <v>1484</v>
      </c>
      <c r="B1269" s="169">
        <v>-3.9461082849424622E-3</v>
      </c>
      <c r="C1269" s="169">
        <v>3.33059731931673E-3</v>
      </c>
      <c r="D1269" s="169">
        <v>-1.9314276419513329E-2</v>
      </c>
      <c r="E1269" s="169">
        <v>1.170882356297231E-2</v>
      </c>
      <c r="F1269" s="169">
        <v>1.9559902200489091E-2</v>
      </c>
      <c r="G1269" s="169">
        <v>-1.089320002582994E-4</v>
      </c>
    </row>
    <row r="1270" spans="1:7">
      <c r="A1270" s="168" t="s">
        <v>1485</v>
      </c>
      <c r="B1270" s="169">
        <v>-4.4648236799624819E-3</v>
      </c>
      <c r="C1270" s="169">
        <v>2.3149642620619031E-3</v>
      </c>
      <c r="D1270" s="169">
        <v>-9.5011881082550653E-3</v>
      </c>
      <c r="E1270" s="169">
        <v>-2.432416203179388E-2</v>
      </c>
      <c r="F1270" s="169">
        <v>3.7969624300560061E-3</v>
      </c>
      <c r="G1270" s="169">
        <v>7.6244087447596698E-4</v>
      </c>
    </row>
    <row r="1271" spans="1:7">
      <c r="A1271" s="168" t="s">
        <v>1486</v>
      </c>
      <c r="B1271" s="169">
        <v>1.9286926534821669E-2</v>
      </c>
      <c r="C1271" s="169">
        <v>2.7733619326086872E-4</v>
      </c>
      <c r="D1271" s="169">
        <v>-2.2676099923486071E-2</v>
      </c>
      <c r="E1271" s="169">
        <v>-2.1681651277266401E-2</v>
      </c>
      <c r="F1271" s="169">
        <v>2.2894684451522981E-2</v>
      </c>
      <c r="G1271" s="169">
        <v>1.8503026058103169E-3</v>
      </c>
    </row>
    <row r="1272" spans="1:7">
      <c r="A1272" s="168" t="s">
        <v>1487</v>
      </c>
      <c r="B1272" s="169">
        <v>-4.1992715517767183E-2</v>
      </c>
      <c r="C1272" s="169">
        <v>1.3281596467464849E-3</v>
      </c>
      <c r="D1272" s="169">
        <v>-1.6882651484391831E-2</v>
      </c>
      <c r="E1272" s="169">
        <v>-4.6588217938008818E-2</v>
      </c>
      <c r="F1272" s="169">
        <v>-7.8824445309458868E-3</v>
      </c>
      <c r="G1272" s="169">
        <v>4.236821039855343E-3</v>
      </c>
    </row>
    <row r="1273" spans="1:7">
      <c r="A1273" s="168" t="s">
        <v>1488</v>
      </c>
      <c r="B1273" s="169">
        <v>-3.0399823873490379E-3</v>
      </c>
      <c r="C1273" s="169">
        <v>5.2216268542757396E-3</v>
      </c>
      <c r="D1273" s="169">
        <v>-8.0270202488117448E-3</v>
      </c>
      <c r="E1273" s="169">
        <v>-1.0100566561027421E-2</v>
      </c>
      <c r="F1273" s="169">
        <v>-5.4928886709171287E-3</v>
      </c>
      <c r="G1273" s="169">
        <v>1.730809481709672E-3</v>
      </c>
    </row>
    <row r="1274" spans="1:7">
      <c r="A1274" s="168" t="s">
        <v>1489</v>
      </c>
      <c r="B1274" s="169">
        <v>2.125782287769828E-3</v>
      </c>
      <c r="C1274" s="169">
        <v>7.5000816639139156E-3</v>
      </c>
      <c r="D1274" s="169">
        <v>1.219825040141176E-2</v>
      </c>
      <c r="E1274" s="169">
        <v>3.5764136101246853E-2</v>
      </c>
      <c r="F1274" s="169">
        <v>2.0120327448466261E-2</v>
      </c>
      <c r="G1274" s="169">
        <v>-3.9956276812563862E-3</v>
      </c>
    </row>
    <row r="1275" spans="1:7">
      <c r="A1275" s="168" t="s">
        <v>1490</v>
      </c>
      <c r="B1275" s="169">
        <v>2.210884281085046E-2</v>
      </c>
      <c r="C1275" s="10"/>
      <c r="D1275" s="169">
        <v>2.3985472919627378E-2</v>
      </c>
      <c r="E1275" s="169">
        <v>3.5519157115911248E-2</v>
      </c>
      <c r="F1275" s="10"/>
      <c r="G1275" s="10"/>
    </row>
    <row r="1276" spans="1:7">
      <c r="A1276" s="168" t="s">
        <v>1491</v>
      </c>
      <c r="B1276" s="169">
        <v>-3.1741297869492979E-2</v>
      </c>
      <c r="C1276" s="169">
        <v>-2.0218560598241901E-3</v>
      </c>
      <c r="D1276" s="169">
        <v>-3.3248191091350243E-2</v>
      </c>
      <c r="E1276" s="169">
        <v>-3.2793634448051718E-3</v>
      </c>
      <c r="F1276" s="169">
        <v>-1.150536594798413E-2</v>
      </c>
      <c r="G1276" s="169">
        <v>3.469583467169635E-3</v>
      </c>
    </row>
    <row r="1277" spans="1:7">
      <c r="A1277" s="168" t="s">
        <v>1492</v>
      </c>
      <c r="B1277" s="169">
        <v>-1.2416253661011289E-2</v>
      </c>
      <c r="C1277" s="169">
        <v>3.3589753101825881E-3</v>
      </c>
      <c r="D1277" s="169">
        <v>-1.01799836010138E-2</v>
      </c>
      <c r="E1277" s="169">
        <v>-1.514406715406136E-2</v>
      </c>
      <c r="F1277" s="169">
        <v>-1.251956181533642E-2</v>
      </c>
      <c r="G1277" s="169">
        <v>9.7240772472262371E-4</v>
      </c>
    </row>
    <row r="1278" spans="1:7">
      <c r="A1278" s="168" t="s">
        <v>1493</v>
      </c>
      <c r="B1278" s="169">
        <v>-1.212463169988098E-2</v>
      </c>
      <c r="C1278" s="169">
        <v>-8.5610249343169853E-3</v>
      </c>
      <c r="D1278" s="169">
        <v>-1.274507075809805E-2</v>
      </c>
      <c r="E1278" s="169">
        <v>-1.7863711806226701E-2</v>
      </c>
      <c r="F1278" s="169">
        <v>-2.2583201267828871E-2</v>
      </c>
      <c r="G1278" s="169">
        <v>-3.0224393473836648E-3</v>
      </c>
    </row>
    <row r="1279" spans="1:7">
      <c r="A1279" s="168" t="s">
        <v>1494</v>
      </c>
      <c r="B1279" s="10"/>
      <c r="C1279" s="169">
        <v>1.1277947808795871E-2</v>
      </c>
      <c r="D1279" s="10"/>
      <c r="E1279" s="10"/>
      <c r="F1279" s="169">
        <v>2.2192946899067589E-2</v>
      </c>
      <c r="G1279" s="169">
        <v>-2.4902918515985468E-3</v>
      </c>
    </row>
    <row r="1280" spans="1:7">
      <c r="A1280" s="168" t="s">
        <v>1495</v>
      </c>
      <c r="B1280" s="169">
        <v>2.1051510594416682E-2</v>
      </c>
      <c r="C1280" s="169">
        <v>3.451174331237095E-3</v>
      </c>
      <c r="D1280" s="169">
        <v>4.3997201753418043E-2</v>
      </c>
      <c r="E1280" s="169">
        <v>1.130804490481729E-2</v>
      </c>
      <c r="F1280" s="169">
        <v>-4.1637751561415248E-3</v>
      </c>
      <c r="G1280" s="169">
        <v>1.0854890534788279E-3</v>
      </c>
    </row>
    <row r="1281" spans="1:7">
      <c r="A1281" s="168" t="s">
        <v>1496</v>
      </c>
      <c r="B1281" s="169">
        <v>-4.238830614021305E-3</v>
      </c>
      <c r="C1281" s="169">
        <v>-3.5168126585656272E-3</v>
      </c>
      <c r="D1281" s="169">
        <v>-5.1765650257165063E-3</v>
      </c>
      <c r="E1281" s="169">
        <v>3.7537961998701519E-4</v>
      </c>
      <c r="F1281" s="169">
        <v>1.9113987058237969E-2</v>
      </c>
      <c r="G1281" s="169">
        <v>5.6380421136275061E-3</v>
      </c>
    </row>
    <row r="1282" spans="1:7">
      <c r="A1282" s="168" t="s">
        <v>1497</v>
      </c>
      <c r="B1282" s="169">
        <v>-5.280542225496121E-3</v>
      </c>
      <c r="C1282" s="169">
        <v>1.164934575244692E-3</v>
      </c>
      <c r="D1282" s="169">
        <v>-1.449336093116482E-3</v>
      </c>
      <c r="E1282" s="169">
        <v>2.358058038765654E-3</v>
      </c>
      <c r="F1282" s="169">
        <v>-6.5448861971281191E-3</v>
      </c>
      <c r="G1282" s="169">
        <v>-3.665728710411043E-3</v>
      </c>
    </row>
    <row r="1283" spans="1:7">
      <c r="A1283" s="168" t="s">
        <v>1498</v>
      </c>
      <c r="B1283" s="169">
        <v>-1.2357487005833719E-2</v>
      </c>
      <c r="C1283" s="169">
        <v>-3.2622408541723709E-3</v>
      </c>
      <c r="D1283" s="169">
        <v>-9.3938719906129231E-3</v>
      </c>
      <c r="E1283" s="169">
        <v>3.353534510422751E-3</v>
      </c>
      <c r="F1283" s="169">
        <v>-3.0481809242871578E-3</v>
      </c>
      <c r="G1283" s="169">
        <v>2.2724713359010269E-3</v>
      </c>
    </row>
    <row r="1284" spans="1:7">
      <c r="A1284" s="168" t="s">
        <v>1499</v>
      </c>
      <c r="B1284" s="169">
        <v>-6.6436695006845134E-3</v>
      </c>
      <c r="C1284" s="169">
        <v>-7.5388542110778056E-3</v>
      </c>
      <c r="D1284" s="169">
        <v>-1.280862806123806E-2</v>
      </c>
      <c r="E1284" s="169">
        <v>-5.319286613593377E-3</v>
      </c>
      <c r="F1284" s="169">
        <v>-1.1243712397672301E-2</v>
      </c>
      <c r="G1284" s="169">
        <v>7.5577297288309531E-4</v>
      </c>
    </row>
    <row r="1285" spans="1:7">
      <c r="A1285" s="168" t="s">
        <v>1500</v>
      </c>
      <c r="B1285" s="169">
        <v>-4.1753397719811347E-2</v>
      </c>
      <c r="C1285" s="169">
        <v>-1.5869512427409301E-2</v>
      </c>
      <c r="D1285" s="169">
        <v>-2.7397760608989911E-2</v>
      </c>
      <c r="E1285" s="169">
        <v>-4.2647500342876787E-2</v>
      </c>
      <c r="F1285" s="169">
        <v>-2.6433915211970031E-2</v>
      </c>
      <c r="G1285" s="169">
        <v>2.1576970867878131E-3</v>
      </c>
    </row>
    <row r="1286" spans="1:7">
      <c r="A1286" s="168" t="s">
        <v>1501</v>
      </c>
      <c r="B1286" s="169">
        <v>2.372001818080571E-2</v>
      </c>
      <c r="C1286" s="169">
        <v>1.5162609437855631E-2</v>
      </c>
      <c r="D1286" s="169">
        <v>1.519689842008609E-2</v>
      </c>
      <c r="E1286" s="169">
        <v>1.963694268052385E-2</v>
      </c>
      <c r="F1286" s="169">
        <v>1.8545081967213051E-2</v>
      </c>
      <c r="G1286" s="169">
        <v>8.6125343503451468E-4</v>
      </c>
    </row>
    <row r="1287" spans="1:7">
      <c r="A1287" s="168" t="s">
        <v>1502</v>
      </c>
      <c r="B1287" s="169">
        <v>3.6567497337379067E-2</v>
      </c>
      <c r="C1287" s="169">
        <v>8.2418199908353973E-3</v>
      </c>
      <c r="D1287" s="169">
        <v>3.8280058684390328E-2</v>
      </c>
      <c r="E1287" s="169">
        <v>6.9488153977345979E-2</v>
      </c>
      <c r="F1287" s="169">
        <v>-2.9172115481339582E-3</v>
      </c>
      <c r="G1287" s="169">
        <v>-2.3663678370925418E-3</v>
      </c>
    </row>
    <row r="1288" spans="1:7">
      <c r="A1288" s="168" t="s">
        <v>1503</v>
      </c>
      <c r="B1288" s="169">
        <v>-9.9308462638892925E-3</v>
      </c>
      <c r="C1288" s="169">
        <v>2.0166699583279431E-3</v>
      </c>
      <c r="D1288" s="169">
        <v>-2.3834455235647312E-2</v>
      </c>
      <c r="E1288" s="169">
        <v>-2.5179522085452599E-2</v>
      </c>
      <c r="F1288" s="169">
        <v>1.240920096852305E-2</v>
      </c>
      <c r="G1288" s="169">
        <v>7.5471369082724671E-4</v>
      </c>
    </row>
    <row r="1289" spans="1:7">
      <c r="A1289" s="168" t="s">
        <v>1504</v>
      </c>
      <c r="B1289" s="169">
        <v>5.1998683084386599E-4</v>
      </c>
      <c r="C1289" s="169">
        <v>1.0145452020822839E-2</v>
      </c>
      <c r="D1289" s="169">
        <v>-1.2185512507061239E-2</v>
      </c>
      <c r="E1289" s="169">
        <v>-3.255412922161582E-3</v>
      </c>
      <c r="F1289" s="169">
        <v>8.9686098654708779E-3</v>
      </c>
      <c r="G1289" s="169">
        <v>9.6966136157150551E-4</v>
      </c>
    </row>
    <row r="1290" spans="1:7">
      <c r="A1290" s="168" t="s">
        <v>1505</v>
      </c>
      <c r="B1290" s="169">
        <v>-9.5652257306769739E-3</v>
      </c>
      <c r="C1290" s="169">
        <v>2.382199862628331E-3</v>
      </c>
      <c r="D1290" s="169">
        <v>9.3999541296234668E-3</v>
      </c>
      <c r="E1290" s="169">
        <v>-1.005610891273645E-2</v>
      </c>
      <c r="F1290" s="169">
        <v>4.2469135802469804E-3</v>
      </c>
      <c r="G1290" s="169">
        <v>-2.7984299427651349E-3</v>
      </c>
    </row>
    <row r="1291" spans="1:7">
      <c r="A1291" s="168" t="s">
        <v>1506</v>
      </c>
      <c r="B1291" s="169">
        <v>-6.0011774804769047E-3</v>
      </c>
      <c r="C1291" s="169">
        <v>-4.7124448070912086E-3</v>
      </c>
      <c r="D1291" s="169">
        <v>1.4379865992386609E-3</v>
      </c>
      <c r="E1291" s="169">
        <v>1.940736868717341E-2</v>
      </c>
      <c r="F1291" s="169">
        <v>-1.0523210070810359E-2</v>
      </c>
      <c r="G1291" s="169">
        <v>-2.3745409290865101E-3</v>
      </c>
    </row>
    <row r="1292" spans="1:7">
      <c r="A1292" s="168" t="s">
        <v>1507</v>
      </c>
      <c r="B1292" s="169">
        <v>1.3459089802212439E-2</v>
      </c>
      <c r="C1292" s="169">
        <v>-1.862618826539153E-4</v>
      </c>
      <c r="D1292" s="169">
        <v>2.1634142022904479E-2</v>
      </c>
      <c r="E1292" s="169">
        <v>5.2400516949073328E-2</v>
      </c>
      <c r="F1292" s="169">
        <v>1.659874763939961E-2</v>
      </c>
      <c r="G1292" s="169">
        <v>-1.190096397147844E-3</v>
      </c>
    </row>
    <row r="1293" spans="1:7">
      <c r="A1293" s="168" t="s">
        <v>1508</v>
      </c>
      <c r="B1293" s="169">
        <v>4.448007498103923E-3</v>
      </c>
      <c r="C1293" s="169">
        <v>4.2061529800074826E-3</v>
      </c>
      <c r="D1293" s="169">
        <v>-8.7201855312069032E-4</v>
      </c>
      <c r="E1293" s="169">
        <v>5.5419612874212376E-3</v>
      </c>
      <c r="F1293" s="169">
        <v>2.4931560422369881E-2</v>
      </c>
      <c r="G1293" s="169">
        <v>-4.9826590770498669E-3</v>
      </c>
    </row>
    <row r="1294" spans="1:7">
      <c r="A1294" s="168" t="s">
        <v>1509</v>
      </c>
      <c r="B1294" s="169">
        <v>-8.3030484675750138E-4</v>
      </c>
      <c r="C1294" s="169">
        <v>-5.4060480514769296E-3</v>
      </c>
      <c r="D1294" s="169">
        <v>-1.866470721092706E-2</v>
      </c>
      <c r="E1294" s="169">
        <v>-9.7578496075972909E-3</v>
      </c>
      <c r="F1294" s="169">
        <v>1.335495564246836E-3</v>
      </c>
      <c r="G1294" s="169">
        <v>3.3746740315045991E-3</v>
      </c>
    </row>
    <row r="1295" spans="1:7">
      <c r="A1295" s="168" t="s">
        <v>1510</v>
      </c>
      <c r="B1295" s="169">
        <v>1.8717992203397541E-2</v>
      </c>
      <c r="C1295" s="169">
        <v>-1.842805614891363E-3</v>
      </c>
      <c r="D1295" s="169">
        <v>-2.1431205776295541E-3</v>
      </c>
      <c r="E1295" s="169">
        <v>2.3994037936625472E-3</v>
      </c>
      <c r="F1295" s="169">
        <v>8.6691435648280635E-3</v>
      </c>
      <c r="G1295" s="169">
        <v>-1.3018891132834389E-3</v>
      </c>
    </row>
    <row r="1296" spans="1:7">
      <c r="A1296" s="168" t="s">
        <v>1511</v>
      </c>
      <c r="B1296" s="169">
        <v>-2.2598847143617822E-6</v>
      </c>
      <c r="C1296" s="169">
        <v>8.2034265474622003E-3</v>
      </c>
      <c r="D1296" s="169">
        <v>5.5369515995737917E-3</v>
      </c>
      <c r="E1296" s="169">
        <v>-1.2514507153732261E-2</v>
      </c>
      <c r="F1296" s="169">
        <v>-1.482810729127315E-2</v>
      </c>
      <c r="G1296" s="169">
        <v>3.2589655950365781E-4</v>
      </c>
    </row>
    <row r="1297" spans="1:7">
      <c r="A1297" s="168" t="s">
        <v>1512</v>
      </c>
      <c r="B1297" s="169">
        <v>-1.4726355113350411E-2</v>
      </c>
      <c r="C1297" s="169">
        <v>-4.6323879014122937E-3</v>
      </c>
      <c r="D1297" s="169">
        <v>-5.3190202843855783E-3</v>
      </c>
      <c r="E1297" s="169">
        <v>9.1214512052510965E-3</v>
      </c>
      <c r="F1297" s="169">
        <v>-7.0942383280605537E-3</v>
      </c>
      <c r="G1297" s="169">
        <v>2.063366727123928E-3</v>
      </c>
    </row>
    <row r="1298" spans="1:7">
      <c r="A1298" s="168" t="s">
        <v>1513</v>
      </c>
      <c r="B1298" s="169">
        <v>2.2339611194834189E-2</v>
      </c>
      <c r="C1298" s="169">
        <v>6.0054468134942418E-3</v>
      </c>
      <c r="D1298" s="169">
        <v>1.8380573200587499E-2</v>
      </c>
      <c r="E1298" s="169">
        <v>7.0523308914456351E-3</v>
      </c>
      <c r="F1298" s="169">
        <v>8.1104566959544488E-3</v>
      </c>
      <c r="G1298" s="169">
        <v>-3.2511954468705811E-4</v>
      </c>
    </row>
    <row r="1299" spans="1:7">
      <c r="A1299" s="168" t="s">
        <v>1514</v>
      </c>
      <c r="B1299" s="169">
        <v>1.60202639070397E-2</v>
      </c>
      <c r="C1299" s="169">
        <v>1.6752662417647279E-3</v>
      </c>
      <c r="D1299" s="169">
        <v>1.17802531288318E-2</v>
      </c>
      <c r="E1299" s="169">
        <v>-1.6833134363766988E-2</v>
      </c>
      <c r="F1299" s="169">
        <v>-3.4479455990805712E-3</v>
      </c>
      <c r="G1299" s="169">
        <v>6.0711752055260249E-3</v>
      </c>
    </row>
    <row r="1300" spans="1:7">
      <c r="A1300" s="168" t="s">
        <v>1515</v>
      </c>
      <c r="B1300" s="169">
        <v>1.3240324208556359E-2</v>
      </c>
      <c r="C1300" s="169">
        <v>-9.3990827419743184E-4</v>
      </c>
      <c r="D1300" s="169">
        <v>8.5884470427655124E-3</v>
      </c>
      <c r="E1300" s="169">
        <v>4.853604099752773E-2</v>
      </c>
      <c r="F1300" s="169">
        <v>-1.1725132148005749E-2</v>
      </c>
      <c r="G1300" s="169">
        <v>1.6163134865492259E-3</v>
      </c>
    </row>
    <row r="1301" spans="1:7">
      <c r="A1301" s="168" t="s">
        <v>1516</v>
      </c>
      <c r="B1301" s="169">
        <v>7.775503657670102E-3</v>
      </c>
      <c r="C1301" s="169">
        <v>9.9267933417013232E-4</v>
      </c>
      <c r="D1301" s="169">
        <v>2.3838587678533418E-2</v>
      </c>
      <c r="E1301" s="169">
        <v>2.0797006845584502E-2</v>
      </c>
      <c r="F1301" s="169">
        <v>1.0113780025284401E-2</v>
      </c>
      <c r="G1301" s="169">
        <v>1.1834385579680971E-3</v>
      </c>
    </row>
    <row r="1302" spans="1:7">
      <c r="A1302" s="168" t="s">
        <v>1517</v>
      </c>
      <c r="B1302" s="169">
        <v>2.3374531942150559E-2</v>
      </c>
      <c r="C1302" s="169">
        <v>1.2757437876824711E-3</v>
      </c>
      <c r="D1302" s="169">
        <v>1.2708490156166709E-2</v>
      </c>
      <c r="E1302" s="169">
        <v>4.1524659411993348E-3</v>
      </c>
      <c r="F1302" s="169">
        <v>4.2360643111580831E-3</v>
      </c>
      <c r="G1302" s="169">
        <v>-1.611797769389911E-3</v>
      </c>
    </row>
    <row r="1303" spans="1:7">
      <c r="A1303" s="168" t="s">
        <v>1518</v>
      </c>
      <c r="B1303" s="169">
        <v>8.3603836869872161E-3</v>
      </c>
      <c r="C1303" s="169">
        <v>4.1463802816776862E-3</v>
      </c>
      <c r="D1303" s="169">
        <v>1.4935360247652961E-2</v>
      </c>
      <c r="E1303" s="169">
        <v>2.6255534028884812E-2</v>
      </c>
      <c r="F1303" s="169">
        <v>-5.464480874316946E-3</v>
      </c>
      <c r="G1303" s="169">
        <v>1.3991739134004979E-3</v>
      </c>
    </row>
    <row r="1304" spans="1:7">
      <c r="A1304" s="168" t="s">
        <v>1519</v>
      </c>
      <c r="B1304" s="169">
        <v>-1.7937313320524839E-2</v>
      </c>
      <c r="C1304" s="169">
        <v>1.6073066558082161E-3</v>
      </c>
      <c r="D1304" s="169">
        <v>-7.8868479383318313E-3</v>
      </c>
      <c r="E1304" s="169">
        <v>7.0362750625141413E-3</v>
      </c>
      <c r="F1304" s="169">
        <v>9.4466936572199511E-3</v>
      </c>
      <c r="G1304" s="169">
        <v>-5.589039846775834E-3</v>
      </c>
    </row>
    <row r="1305" spans="1:7">
      <c r="A1305" s="168" t="s">
        <v>1520</v>
      </c>
      <c r="B1305" s="10"/>
      <c r="C1305" s="169">
        <v>2.6208507022158489E-3</v>
      </c>
      <c r="D1305" s="10"/>
      <c r="E1305" s="10"/>
      <c r="F1305" s="169">
        <v>-6.6844919786090973E-4</v>
      </c>
      <c r="G1305" s="169">
        <v>1.188938762891834E-3</v>
      </c>
    </row>
    <row r="1306" spans="1:7">
      <c r="A1306" s="168" t="s">
        <v>1521</v>
      </c>
      <c r="B1306" s="169">
        <v>-3.3557500146551678E-2</v>
      </c>
      <c r="C1306" s="169">
        <v>-7.0606988149475303E-3</v>
      </c>
      <c r="D1306" s="169">
        <v>-2.5800281961626089E-2</v>
      </c>
      <c r="E1306" s="169">
        <v>-9.186530282129346E-3</v>
      </c>
      <c r="F1306" s="169">
        <v>-9.5556617295744495E-4</v>
      </c>
      <c r="G1306" s="169">
        <v>5.3978194410617686E-3</v>
      </c>
    </row>
    <row r="1307" spans="1:7">
      <c r="A1307" s="168" t="s">
        <v>1522</v>
      </c>
      <c r="B1307" s="169">
        <v>-5.1531916390185062E-3</v>
      </c>
      <c r="C1307" s="169">
        <v>-1.074847074558594E-2</v>
      </c>
      <c r="D1307" s="169">
        <v>-1.6792301228329531E-2</v>
      </c>
      <c r="E1307" s="169">
        <v>-2.4684328029280889E-2</v>
      </c>
      <c r="F1307" s="169">
        <v>-1.5781922525107569E-2</v>
      </c>
      <c r="G1307" s="169">
        <v>1.073997264624538E-4</v>
      </c>
    </row>
    <row r="1308" spans="1:7">
      <c r="A1308" s="168" t="s">
        <v>1523</v>
      </c>
      <c r="B1308" s="169">
        <v>-3.618829871097962E-3</v>
      </c>
      <c r="C1308" s="169">
        <v>1.256692232909584E-3</v>
      </c>
      <c r="D1308" s="169">
        <v>-1.135006257733173E-2</v>
      </c>
      <c r="E1308" s="169">
        <v>3.8430359917465129E-3</v>
      </c>
      <c r="F1308" s="169">
        <v>-3.790087463556802E-3</v>
      </c>
      <c r="G1308" s="169">
        <v>4.6167093407085691E-3</v>
      </c>
    </row>
    <row r="1309" spans="1:7">
      <c r="A1309" s="168" t="s">
        <v>1524</v>
      </c>
      <c r="B1309" s="169">
        <v>-3.5806014518513512E-4</v>
      </c>
      <c r="C1309" s="169">
        <v>8.1415676557379246E-3</v>
      </c>
      <c r="D1309" s="169">
        <v>1.8390513441260751E-2</v>
      </c>
      <c r="E1309" s="169">
        <v>1.9395147720544959E-2</v>
      </c>
      <c r="F1309" s="169">
        <v>1.4632718759144401E-3</v>
      </c>
      <c r="G1309" s="169">
        <v>-7.4809976544321088E-4</v>
      </c>
    </row>
    <row r="1310" spans="1:7">
      <c r="A1310" s="168" t="s">
        <v>1525</v>
      </c>
      <c r="B1310" s="169">
        <v>2.0608766102812259E-2</v>
      </c>
      <c r="C1310" s="169">
        <v>8.5237903642483293E-3</v>
      </c>
      <c r="D1310" s="169">
        <v>3.0681286538756462E-2</v>
      </c>
      <c r="E1310" s="169">
        <v>1.5726008523409881E-2</v>
      </c>
      <c r="F1310" s="169">
        <v>2.0845509448665481E-2</v>
      </c>
      <c r="G1310" s="169">
        <v>-5.7754108612549926E-3</v>
      </c>
    </row>
    <row r="1311" spans="1:7">
      <c r="A1311" s="168" t="s">
        <v>1526</v>
      </c>
      <c r="B1311" s="169">
        <v>2.790773382066325E-2</v>
      </c>
      <c r="C1311" s="169">
        <v>1.4957363013194951E-3</v>
      </c>
      <c r="D1311" s="169">
        <v>5.0309346720420089E-2</v>
      </c>
      <c r="E1311" s="169">
        <v>1.189296535267159E-2</v>
      </c>
      <c r="F1311" s="169">
        <v>1.0496183206106791E-2</v>
      </c>
      <c r="G1311" s="169">
        <v>-7.5300877273687394E-4</v>
      </c>
    </row>
    <row r="1312" spans="1:7">
      <c r="A1312" s="168" t="s">
        <v>1527</v>
      </c>
      <c r="B1312" s="169">
        <v>-9.6982950521784517E-3</v>
      </c>
      <c r="C1312" s="169">
        <v>2.220118224179668E-3</v>
      </c>
      <c r="D1312" s="169">
        <v>9.0794192491272518E-3</v>
      </c>
      <c r="E1312" s="169">
        <v>-5.6605575493147153E-3</v>
      </c>
      <c r="F1312" s="169">
        <v>3.7771482530679629E-4</v>
      </c>
      <c r="G1312" s="169">
        <v>-6.4589900945177803E-4</v>
      </c>
    </row>
    <row r="1313" spans="1:7">
      <c r="A1313" s="168" t="s">
        <v>1528</v>
      </c>
      <c r="B1313" s="169">
        <v>-2.795962662230933E-2</v>
      </c>
      <c r="C1313" s="169">
        <v>-5.8249188196125568E-3</v>
      </c>
      <c r="D1313" s="169">
        <v>-1.98917226818025E-2</v>
      </c>
      <c r="E1313" s="169">
        <v>-3.0168013380644561E-2</v>
      </c>
      <c r="F1313" s="169">
        <v>2.6430054747970111E-3</v>
      </c>
      <c r="G1313" s="169">
        <v>2.4776012388498798E-3</v>
      </c>
    </row>
    <row r="1314" spans="1:7">
      <c r="A1314" s="168" t="s">
        <v>1529</v>
      </c>
      <c r="B1314" s="169">
        <v>1.4756939661291209E-2</v>
      </c>
      <c r="C1314" s="169">
        <v>8.8076324804251538E-3</v>
      </c>
      <c r="D1314" s="169">
        <v>2.6421578631228071E-2</v>
      </c>
      <c r="E1314" s="169">
        <v>1.0092250986806659E-2</v>
      </c>
      <c r="F1314" s="169">
        <v>9.2261344379589438E-3</v>
      </c>
      <c r="G1314" s="169">
        <v>-3.9758771426416928E-3</v>
      </c>
    </row>
    <row r="1315" spans="1:7">
      <c r="A1315" s="168" t="s">
        <v>1530</v>
      </c>
      <c r="B1315" s="169">
        <v>5.3724681358383819E-2</v>
      </c>
      <c r="C1315" s="169">
        <v>4.3065708447795892E-3</v>
      </c>
      <c r="D1315" s="169">
        <v>5.4280333162761929E-2</v>
      </c>
      <c r="E1315" s="169">
        <v>3.0539433980984351E-2</v>
      </c>
      <c r="F1315" s="169">
        <v>-2.6119402985074198E-3</v>
      </c>
      <c r="G1315" s="169">
        <v>-4.3155587953114249E-4</v>
      </c>
    </row>
    <row r="1316" spans="1:7">
      <c r="A1316" s="168" t="s">
        <v>1531</v>
      </c>
      <c r="B1316" s="169">
        <v>1.932230515748623E-2</v>
      </c>
      <c r="C1316" s="169">
        <v>-1.349116039505049E-3</v>
      </c>
      <c r="D1316" s="169">
        <v>-2.309533488161541E-3</v>
      </c>
      <c r="E1316" s="169">
        <v>-1.706007068823179E-3</v>
      </c>
      <c r="F1316" s="169">
        <v>2.7403666292555199E-2</v>
      </c>
      <c r="G1316" s="169">
        <v>-2.1591227341044569E-4</v>
      </c>
    </row>
    <row r="1317" spans="1:7">
      <c r="A1317" s="168" t="s">
        <v>1532</v>
      </c>
      <c r="B1317" s="169">
        <v>-3.4862217784673581E-3</v>
      </c>
      <c r="C1317" s="169">
        <v>3.1168862576191891E-4</v>
      </c>
      <c r="D1317" s="169">
        <v>-2.0863090305434762E-2</v>
      </c>
      <c r="E1317" s="169">
        <v>3.8070776902781041E-3</v>
      </c>
      <c r="F1317" s="169">
        <v>-1.0468821119708699E-2</v>
      </c>
      <c r="G1317" s="169">
        <v>-1.9432182933497579E-3</v>
      </c>
    </row>
    <row r="1318" spans="1:7">
      <c r="A1318" s="168" t="s">
        <v>1533</v>
      </c>
      <c r="B1318" s="169">
        <v>3.3586300186032592E-3</v>
      </c>
      <c r="C1318" s="169">
        <v>2.8426384105229019E-3</v>
      </c>
      <c r="D1318" s="169">
        <v>-7.2540048250941958E-3</v>
      </c>
      <c r="E1318" s="169">
        <v>7.3885796652710667E-3</v>
      </c>
      <c r="F1318" s="169">
        <v>2.1159153633854011E-3</v>
      </c>
      <c r="G1318" s="169">
        <v>-2.3795954415418712E-3</v>
      </c>
    </row>
    <row r="1319" spans="1:7">
      <c r="A1319" s="168" t="s">
        <v>1534</v>
      </c>
      <c r="B1319" s="169">
        <v>-7.4592800398766146E-3</v>
      </c>
      <c r="C1319" s="169">
        <v>-3.3503112571531268E-4</v>
      </c>
      <c r="D1319" s="169">
        <v>-9.5014298917774909E-3</v>
      </c>
      <c r="E1319" s="169">
        <v>3.108969817412555E-2</v>
      </c>
      <c r="F1319" s="169">
        <v>1.1199853116680369E-2</v>
      </c>
      <c r="G1319" s="169">
        <v>-2.0600936191115249E-3</v>
      </c>
    </row>
    <row r="1320" spans="1:7">
      <c r="A1320" s="168" t="s">
        <v>1535</v>
      </c>
      <c r="B1320" s="169">
        <v>1.508292520896681E-2</v>
      </c>
      <c r="C1320" s="10"/>
      <c r="D1320" s="169">
        <v>1.696661537432265E-2</v>
      </c>
      <c r="E1320" s="169">
        <v>3.1347979473162813E-2</v>
      </c>
      <c r="F1320" s="10"/>
      <c r="G1320" s="10"/>
    </row>
    <row r="1321" spans="1:7">
      <c r="A1321" s="168" t="s">
        <v>1536</v>
      </c>
      <c r="B1321" s="169">
        <v>1.654102149058501E-2</v>
      </c>
      <c r="C1321" s="169">
        <v>-3.395574405981705E-3</v>
      </c>
      <c r="D1321" s="169">
        <v>3.8181665383943957E-2</v>
      </c>
      <c r="E1321" s="169">
        <v>1.188771765492413E-2</v>
      </c>
      <c r="F1321" s="169">
        <v>1.234679981842945E-2</v>
      </c>
      <c r="G1321" s="169">
        <v>5.215077387706657E-3</v>
      </c>
    </row>
    <row r="1322" spans="1:7">
      <c r="A1322" s="168" t="s">
        <v>1537</v>
      </c>
      <c r="B1322" s="169">
        <v>-1.496972794041951E-2</v>
      </c>
      <c r="C1322" s="169">
        <v>-1.318566739775151E-3</v>
      </c>
      <c r="D1322" s="169">
        <v>-1.9937844782659361E-2</v>
      </c>
      <c r="E1322" s="169">
        <v>-3.7683712743530329E-4</v>
      </c>
      <c r="F1322" s="169">
        <v>1.103040086090923E-2</v>
      </c>
      <c r="G1322" s="169">
        <v>1.405154426388888E-3</v>
      </c>
    </row>
    <row r="1323" spans="1:7">
      <c r="A1323" s="168" t="s">
        <v>1538</v>
      </c>
      <c r="B1323" s="169">
        <v>-2.9208592771890921E-2</v>
      </c>
      <c r="C1323" s="169">
        <v>-4.6056086573933452E-3</v>
      </c>
      <c r="D1323" s="169">
        <v>-1.289626694565604E-2</v>
      </c>
      <c r="E1323" s="169">
        <v>-1.360388298011417E-2</v>
      </c>
      <c r="F1323" s="169">
        <v>1.6232038318254371E-2</v>
      </c>
      <c r="G1323" s="169">
        <v>-1.834842591965091E-3</v>
      </c>
    </row>
    <row r="1324" spans="1:7">
      <c r="A1324" s="168" t="s">
        <v>1539</v>
      </c>
      <c r="B1324" s="169">
        <v>-2.270737434366121E-2</v>
      </c>
      <c r="C1324" s="169">
        <v>-7.7225787599254359E-3</v>
      </c>
      <c r="D1324" s="169">
        <v>-2.3546149322180691E-2</v>
      </c>
      <c r="E1324" s="169">
        <v>-3.3624915087390288E-2</v>
      </c>
      <c r="F1324" s="169">
        <v>2.9239766081871291E-2</v>
      </c>
      <c r="G1324" s="169">
        <v>1.0812983400869669E-3</v>
      </c>
    </row>
    <row r="1325" spans="1:7">
      <c r="A1325" s="168" t="s">
        <v>1540</v>
      </c>
      <c r="B1325" s="169">
        <v>2.6754973182504971E-2</v>
      </c>
      <c r="C1325" s="169">
        <v>2.2764876184568909E-3</v>
      </c>
      <c r="D1325" s="169">
        <v>7.0033713116632201E-2</v>
      </c>
      <c r="E1325" s="169">
        <v>4.9356550689203749E-2</v>
      </c>
      <c r="F1325" s="169">
        <v>-6.2754409769335551E-3</v>
      </c>
      <c r="G1325" s="169">
        <v>4.3206864048617177E-4</v>
      </c>
    </row>
    <row r="1326" spans="1:7">
      <c r="A1326" s="168" t="s">
        <v>1541</v>
      </c>
      <c r="B1326" s="169">
        <v>8.8269218001300054E-3</v>
      </c>
      <c r="C1326" s="169">
        <v>-5.7466385065755299E-3</v>
      </c>
      <c r="D1326" s="169">
        <v>-1.372321968554213E-2</v>
      </c>
      <c r="E1326" s="169">
        <v>-4.7631170518400712E-3</v>
      </c>
      <c r="F1326" s="169">
        <v>-2.1505376344085999E-2</v>
      </c>
      <c r="G1326" s="169">
        <v>3.2389093508178313E-4</v>
      </c>
    </row>
    <row r="1327" spans="1:7">
      <c r="A1327" s="168" t="s">
        <v>1542</v>
      </c>
      <c r="B1327" s="169">
        <v>-7.4090079018052091E-3</v>
      </c>
      <c r="C1327" s="169">
        <v>8.4739969795697423E-3</v>
      </c>
      <c r="D1327" s="169">
        <v>-6.2199647524709967E-3</v>
      </c>
      <c r="E1327" s="169">
        <v>2.1149136214424491E-3</v>
      </c>
      <c r="F1327" s="169">
        <v>2.1541950113378672E-2</v>
      </c>
      <c r="G1327" s="169">
        <v>-1.726968801664674E-3</v>
      </c>
    </row>
    <row r="1328" spans="1:7">
      <c r="A1328" s="168" t="s">
        <v>1543</v>
      </c>
      <c r="B1328" s="169">
        <v>-1.809445071898497E-2</v>
      </c>
      <c r="C1328" s="169">
        <v>-1.5511404489350069E-3</v>
      </c>
      <c r="D1328" s="169">
        <v>8.2239573929219212E-3</v>
      </c>
      <c r="E1328" s="169">
        <v>-1.2530681833522461E-4</v>
      </c>
      <c r="F1328" s="169">
        <v>-3.5003841885085101E-3</v>
      </c>
      <c r="G1328" s="169">
        <v>4.000462267574223E-3</v>
      </c>
    </row>
    <row r="1329" spans="1:7">
      <c r="A1329" s="168" t="s">
        <v>1544</v>
      </c>
      <c r="B1329" s="169">
        <v>-5.6759944075970292E-3</v>
      </c>
      <c r="C1329" s="169">
        <v>-9.1108724504050942E-3</v>
      </c>
      <c r="D1329" s="169">
        <v>-1.795639458299125E-2</v>
      </c>
      <c r="E1329" s="169">
        <v>-2.8855200243342871E-2</v>
      </c>
      <c r="F1329" s="169">
        <v>5.1405071967103311E-4</v>
      </c>
      <c r="G1329" s="169">
        <v>3.661386341329953E-3</v>
      </c>
    </row>
    <row r="1330" spans="1:7">
      <c r="A1330" s="168" t="s">
        <v>1545</v>
      </c>
      <c r="B1330" s="169">
        <v>-8.3588400771471782E-2</v>
      </c>
      <c r="C1330" s="169">
        <v>-1.6977311008414819E-2</v>
      </c>
      <c r="D1330" s="169">
        <v>-7.9727786321182714E-2</v>
      </c>
      <c r="E1330" s="169">
        <v>-6.3786477935355634E-2</v>
      </c>
      <c r="F1330" s="169">
        <v>-7.8780613118685228E-3</v>
      </c>
      <c r="G1330" s="169">
        <v>4.2919438666455528E-4</v>
      </c>
    </row>
    <row r="1331" spans="1:7">
      <c r="A1331" s="168" t="s">
        <v>1546</v>
      </c>
      <c r="B1331" s="169">
        <v>1.3158655462975901E-2</v>
      </c>
      <c r="C1331" s="169">
        <v>-8.1235851655936386E-4</v>
      </c>
      <c r="D1331" s="169">
        <v>-9.0124503740747208E-3</v>
      </c>
      <c r="E1331" s="169">
        <v>-2.2731297635611991E-3</v>
      </c>
      <c r="F1331" s="169">
        <v>-4.488175384084192E-3</v>
      </c>
      <c r="G1331" s="169">
        <v>-4.2901025787012159E-4</v>
      </c>
    </row>
    <row r="1332" spans="1:7">
      <c r="A1332" s="168" t="s">
        <v>1547</v>
      </c>
      <c r="B1332" s="169">
        <v>-5.8103808132724748E-2</v>
      </c>
      <c r="C1332" s="169">
        <v>9.5196111952602358E-3</v>
      </c>
      <c r="D1332" s="169">
        <v>-1.106370319134686E-2</v>
      </c>
      <c r="E1332" s="169">
        <v>-6.2374655639434888E-2</v>
      </c>
      <c r="F1332" s="169">
        <v>3.2079070573955322E-2</v>
      </c>
      <c r="G1332" s="169">
        <v>2.7897225830904042E-3</v>
      </c>
    </row>
    <row r="1333" spans="1:7">
      <c r="A1333" s="168" t="s">
        <v>1548</v>
      </c>
      <c r="B1333" s="169">
        <v>3.2082788887584757E-2</v>
      </c>
      <c r="C1333" s="169">
        <v>1.213471578449488E-2</v>
      </c>
      <c r="D1333" s="169">
        <v>-6.0519130628107209E-3</v>
      </c>
      <c r="E1333" s="169">
        <v>-7.05471540125302E-3</v>
      </c>
      <c r="F1333" s="169">
        <v>3.8642473118279952E-3</v>
      </c>
      <c r="G1333" s="169">
        <v>-3.8519218262155208E-3</v>
      </c>
    </row>
    <row r="1334" spans="1:7">
      <c r="A1334" s="168" t="s">
        <v>1549</v>
      </c>
      <c r="B1334" s="169">
        <v>-3.9104529152353962E-3</v>
      </c>
      <c r="C1334" s="169">
        <v>1.461009046688222E-3</v>
      </c>
      <c r="D1334" s="169">
        <v>-1.6143387137818599E-2</v>
      </c>
      <c r="E1334" s="169">
        <v>-1.016961002467176E-3</v>
      </c>
      <c r="F1334" s="169">
        <v>-9.8744769874477001E-3</v>
      </c>
      <c r="G1334" s="169">
        <v>2.4704979667375948E-3</v>
      </c>
    </row>
    <row r="1335" spans="1:7">
      <c r="A1335" s="168" t="s">
        <v>1550</v>
      </c>
      <c r="B1335" s="169">
        <v>-1.355857885377643E-2</v>
      </c>
      <c r="C1335" s="169">
        <v>-2.776382621339613E-3</v>
      </c>
      <c r="D1335" s="169">
        <v>1.4585429186000139E-2</v>
      </c>
      <c r="E1335" s="169">
        <v>-1.8698651259003381E-2</v>
      </c>
      <c r="F1335" s="169">
        <v>-1.174780256930363E-2</v>
      </c>
      <c r="G1335" s="169">
        <v>5.3568436068163194E-4</v>
      </c>
    </row>
    <row r="1336" spans="1:7">
      <c r="A1336" s="168" t="s">
        <v>1551</v>
      </c>
      <c r="B1336" s="169">
        <v>-2.618519206524228E-4</v>
      </c>
      <c r="C1336" s="169">
        <v>-2.036411055609821E-2</v>
      </c>
      <c r="D1336" s="169">
        <v>-6.6617623921472191E-3</v>
      </c>
      <c r="E1336" s="169">
        <v>3.873928830815387E-3</v>
      </c>
      <c r="F1336" s="169">
        <v>1.744633541435037E-2</v>
      </c>
      <c r="G1336" s="169">
        <v>4.1764767736076616E-3</v>
      </c>
    </row>
    <row r="1337" spans="1:7">
      <c r="A1337" s="168" t="s">
        <v>1552</v>
      </c>
      <c r="B1337" s="169">
        <v>1.560177280155162E-2</v>
      </c>
      <c r="C1337" s="169">
        <v>1.569184219400332E-3</v>
      </c>
      <c r="D1337" s="169">
        <v>1.154503862877632E-2</v>
      </c>
      <c r="E1337" s="169">
        <v>1.2300237419247131E-3</v>
      </c>
      <c r="F1337" s="169">
        <v>-3.0259729343532489E-3</v>
      </c>
      <c r="G1337" s="169">
        <v>6.0787001730830958E-3</v>
      </c>
    </row>
    <row r="1338" spans="1:7">
      <c r="A1338" s="168" t="s">
        <v>1553</v>
      </c>
      <c r="B1338" s="169">
        <v>1.659321392168955E-2</v>
      </c>
      <c r="C1338" s="169">
        <v>-1.1909714125195149E-2</v>
      </c>
      <c r="D1338" s="169">
        <v>2.6880066352055639E-2</v>
      </c>
      <c r="E1338" s="169">
        <v>4.0001818724049398E-2</v>
      </c>
      <c r="F1338" s="169">
        <v>-2.0993170896214441E-2</v>
      </c>
      <c r="G1338" s="169">
        <v>-9.5395740284209829E-4</v>
      </c>
    </row>
    <row r="1339" spans="1:7">
      <c r="A1339" s="168" t="s">
        <v>1554</v>
      </c>
      <c r="B1339" s="169">
        <v>-9.1914478564238955E-3</v>
      </c>
      <c r="C1339" s="169">
        <v>1.149147763018199E-2</v>
      </c>
      <c r="D1339" s="169">
        <v>4.561644409879495E-4</v>
      </c>
      <c r="E1339" s="169">
        <v>8.8348238622271147E-3</v>
      </c>
      <c r="F1339" s="169">
        <v>-2.5835342748881113E-4</v>
      </c>
      <c r="G1339" s="169">
        <v>-2.2281069970573331E-3</v>
      </c>
    </row>
    <row r="1340" spans="1:7">
      <c r="A1340" s="168" t="s">
        <v>1555</v>
      </c>
      <c r="B1340" s="169">
        <v>-1.4534040257679241E-2</v>
      </c>
      <c r="C1340" s="169">
        <v>-1.298589813674844E-2</v>
      </c>
      <c r="D1340" s="169">
        <v>-4.1001665767713691E-3</v>
      </c>
      <c r="E1340" s="169">
        <v>-2.1442422170526169E-2</v>
      </c>
      <c r="F1340" s="169">
        <v>1.8950814023602321E-2</v>
      </c>
      <c r="G1340" s="169">
        <v>-2.4458034314588368E-3</v>
      </c>
    </row>
    <row r="1341" spans="1:7">
      <c r="A1341" s="168" t="s">
        <v>1556</v>
      </c>
      <c r="B1341" s="169">
        <v>2.7226904433764739E-2</v>
      </c>
      <c r="C1341" s="169">
        <v>1.0524514660609221E-2</v>
      </c>
      <c r="D1341" s="169">
        <v>2.875949202144823E-2</v>
      </c>
      <c r="E1341" s="169">
        <v>3.170511762846373E-2</v>
      </c>
      <c r="F1341" s="169">
        <v>3.1279059937441289E-3</v>
      </c>
      <c r="G1341" s="169">
        <v>1.812235398830131E-3</v>
      </c>
    </row>
    <row r="1342" spans="1:7">
      <c r="A1342" s="168" t="s">
        <v>1557</v>
      </c>
      <c r="B1342" s="169">
        <v>-2.8745304937424662E-2</v>
      </c>
      <c r="C1342" s="169">
        <v>4.1027928541854664E-3</v>
      </c>
      <c r="D1342" s="169">
        <v>-2.2508434437325638E-2</v>
      </c>
      <c r="E1342" s="169">
        <v>-2.9907244663314961E-2</v>
      </c>
      <c r="F1342" s="169">
        <v>-8.2588909489297313E-3</v>
      </c>
      <c r="G1342" s="169">
        <v>3.085691378743816E-3</v>
      </c>
    </row>
    <row r="1343" spans="1:7">
      <c r="A1343" s="168" t="s">
        <v>1558</v>
      </c>
      <c r="B1343" s="169">
        <v>1.6369078282485461E-4</v>
      </c>
      <c r="C1343" s="169">
        <v>8.2982806564053657E-3</v>
      </c>
      <c r="D1343" s="169">
        <v>3.2050198459261381E-3</v>
      </c>
      <c r="E1343" s="169">
        <v>-1.670900876907444E-2</v>
      </c>
      <c r="F1343" s="169">
        <v>1.665533650577844E-2</v>
      </c>
      <c r="G1343" s="169">
        <v>-5.3034288897424453E-4</v>
      </c>
    </row>
    <row r="1344" spans="1:7">
      <c r="A1344" s="168" t="s">
        <v>1559</v>
      </c>
      <c r="B1344" s="10"/>
      <c r="C1344" s="169">
        <v>-1.9137230947889881E-3</v>
      </c>
      <c r="D1344" s="10"/>
      <c r="E1344" s="10"/>
      <c r="F1344" s="169">
        <v>6.7703109327983402E-3</v>
      </c>
      <c r="G1344" s="169">
        <v>-1.592034853911128E-3</v>
      </c>
    </row>
    <row r="1345" spans="1:7">
      <c r="A1345" s="168" t="s">
        <v>1560</v>
      </c>
      <c r="B1345" s="10"/>
      <c r="C1345" s="169">
        <v>-6.8657638480568162E-3</v>
      </c>
      <c r="D1345" s="10"/>
      <c r="E1345" s="10"/>
      <c r="F1345" s="169">
        <v>3.3291822332918157E-2</v>
      </c>
      <c r="G1345" s="169">
        <v>2.6575954162968429E-3</v>
      </c>
    </row>
    <row r="1346" spans="1:7">
      <c r="A1346" s="168" t="s">
        <v>1561</v>
      </c>
      <c r="B1346" s="169">
        <v>1.491957029638491E-2</v>
      </c>
      <c r="C1346" s="169">
        <v>-2.4167805585421091E-3</v>
      </c>
      <c r="D1346" s="169">
        <v>1.326869964556443E-2</v>
      </c>
      <c r="E1346" s="169">
        <v>3.9307023493975191E-3</v>
      </c>
      <c r="F1346" s="169">
        <v>-8.8381809416682167E-4</v>
      </c>
      <c r="G1346" s="169">
        <v>2.1204087032367092E-3</v>
      </c>
    </row>
    <row r="1347" spans="1:7">
      <c r="A1347" s="168" t="s">
        <v>1562</v>
      </c>
      <c r="B1347" s="169">
        <v>1.305502839210604E-5</v>
      </c>
      <c r="C1347" s="169">
        <v>3.02251448379387E-3</v>
      </c>
      <c r="D1347" s="169">
        <v>1.5984934554724719E-3</v>
      </c>
      <c r="E1347" s="169">
        <v>2.9492632891047199E-2</v>
      </c>
      <c r="F1347" s="169">
        <v>-2.2517088862082809E-2</v>
      </c>
      <c r="G1347" s="169">
        <v>-4.6550447274481543E-3</v>
      </c>
    </row>
    <row r="1348" spans="1:7">
      <c r="A1348" s="168" t="s">
        <v>1563</v>
      </c>
      <c r="B1348" s="169">
        <v>5.0283199669345358E-2</v>
      </c>
      <c r="C1348" s="169">
        <v>1.7063101945583359E-2</v>
      </c>
      <c r="D1348" s="169">
        <v>1.3201413756060321E-2</v>
      </c>
      <c r="E1348" s="169">
        <v>3.524944014996767E-2</v>
      </c>
      <c r="F1348" s="169">
        <v>3.019333607568897E-2</v>
      </c>
      <c r="G1348" s="169">
        <v>-1.2755393733678839E-3</v>
      </c>
    </row>
    <row r="1349" spans="1:7">
      <c r="A1349" s="168" t="s">
        <v>1564</v>
      </c>
      <c r="B1349" s="169">
        <v>2.4231487551320541E-3</v>
      </c>
      <c r="C1349" s="169">
        <v>7.4602103777126061E-3</v>
      </c>
      <c r="D1349" s="169">
        <v>1.3343363593132601E-2</v>
      </c>
      <c r="E1349" s="169">
        <v>1.490956223805795E-2</v>
      </c>
      <c r="F1349" s="169">
        <v>1.2937230474365119E-2</v>
      </c>
      <c r="G1349" s="169">
        <v>-2.1282080950668641E-4</v>
      </c>
    </row>
    <row r="1350" spans="1:7">
      <c r="A1350" s="168" t="s">
        <v>1565</v>
      </c>
      <c r="B1350" s="169">
        <v>-1.4964847255868E-2</v>
      </c>
      <c r="C1350" s="169">
        <v>3.37476955709759E-3</v>
      </c>
      <c r="D1350" s="169">
        <v>1.466414410052463E-3</v>
      </c>
      <c r="E1350" s="169">
        <v>4.8803554861358567E-3</v>
      </c>
      <c r="F1350" s="169">
        <v>9.9337748344370258E-3</v>
      </c>
      <c r="G1350" s="169">
        <v>1.0639244811794241E-4</v>
      </c>
    </row>
    <row r="1351" spans="1:7">
      <c r="A1351" s="168" t="s">
        <v>1566</v>
      </c>
      <c r="B1351" s="169">
        <v>1.256259935447379E-2</v>
      </c>
      <c r="C1351" s="169">
        <v>7.3933395514063083E-3</v>
      </c>
      <c r="D1351" s="169">
        <v>1.652066745853209E-2</v>
      </c>
      <c r="E1351" s="169">
        <v>2.8736923315797691E-2</v>
      </c>
      <c r="F1351" s="169">
        <v>-2.0062451209992171E-2</v>
      </c>
      <c r="G1351" s="169">
        <v>-1.7029913561678049E-3</v>
      </c>
    </row>
    <row r="1352" spans="1:7">
      <c r="A1352" s="168" t="s">
        <v>1567</v>
      </c>
      <c r="B1352" s="169">
        <v>5.2763168941008409E-2</v>
      </c>
      <c r="C1352" s="169">
        <v>3.6640298040167001E-3</v>
      </c>
      <c r="D1352" s="169">
        <v>4.5266926817378213E-2</v>
      </c>
      <c r="E1352" s="169">
        <v>1.957212419659449E-2</v>
      </c>
      <c r="F1352" s="169">
        <v>-9.4001433920178901E-3</v>
      </c>
      <c r="G1352" s="169">
        <v>-2.4523227922851332E-3</v>
      </c>
    </row>
    <row r="1353" spans="1:7">
      <c r="A1353" s="168" t="s">
        <v>1568</v>
      </c>
      <c r="B1353" s="169">
        <v>-6.932995942458331E-3</v>
      </c>
      <c r="C1353" s="169">
        <v>2.9958718496225778E-3</v>
      </c>
      <c r="D1353" s="169">
        <v>-2.3816006899576189E-2</v>
      </c>
      <c r="E1353" s="169">
        <v>-2.5554070854370781E-2</v>
      </c>
      <c r="F1353" s="169">
        <v>-5.5729794933655041E-2</v>
      </c>
      <c r="G1353" s="169">
        <v>2.244539225657149E-3</v>
      </c>
    </row>
    <row r="1354" spans="1:7">
      <c r="A1354" s="168" t="s">
        <v>1569</v>
      </c>
      <c r="B1354" s="169">
        <v>-2.1530087341180559E-3</v>
      </c>
      <c r="C1354" s="169">
        <v>-1.072553627413098E-3</v>
      </c>
      <c r="D1354" s="169">
        <v>-9.3059611108835538E-3</v>
      </c>
      <c r="E1354" s="169">
        <v>-8.1186851639887259E-3</v>
      </c>
      <c r="F1354" s="169">
        <v>-9.4532447623913995E-3</v>
      </c>
      <c r="G1354" s="169">
        <v>-1.706260407834614E-3</v>
      </c>
    </row>
    <row r="1355" spans="1:7">
      <c r="A1355" s="168" t="s">
        <v>1570</v>
      </c>
      <c r="B1355" s="169">
        <v>5.7645829926027181E-2</v>
      </c>
      <c r="C1355" s="169">
        <v>4.7481965694935457E-3</v>
      </c>
      <c r="D1355" s="169">
        <v>3.4669654442732727E-2</v>
      </c>
      <c r="E1355" s="169">
        <v>5.6345720842446267E-2</v>
      </c>
      <c r="F1355" s="169">
        <v>8.5977130083403353E-5</v>
      </c>
      <c r="G1355" s="169">
        <v>2.1364912609569409E-3</v>
      </c>
    </row>
    <row r="1356" spans="1:7">
      <c r="A1356" s="168" t="s">
        <v>1571</v>
      </c>
      <c r="B1356" s="169">
        <v>1.10049755909547E-2</v>
      </c>
      <c r="C1356" s="169">
        <v>1.8197952535197179E-3</v>
      </c>
      <c r="D1356" s="169">
        <v>-1.277512981754036E-2</v>
      </c>
      <c r="E1356" s="169">
        <v>-2.5489278014990902E-2</v>
      </c>
      <c r="F1356" s="169">
        <v>-1.4270976616231111E-2</v>
      </c>
      <c r="G1356" s="169">
        <v>1.4923717438644071E-3</v>
      </c>
    </row>
    <row r="1357" spans="1:7">
      <c r="A1357" s="168" t="s">
        <v>1572</v>
      </c>
      <c r="B1357" s="169">
        <v>-2.7733555062360301E-2</v>
      </c>
      <c r="C1357" s="169">
        <v>-5.0515680684628528E-3</v>
      </c>
      <c r="D1357" s="169">
        <v>-5.0559573968735672E-2</v>
      </c>
      <c r="E1357" s="169">
        <v>-5.2318074199192321E-2</v>
      </c>
      <c r="F1357" s="169">
        <v>-5.2328623757195158E-2</v>
      </c>
      <c r="G1357" s="169">
        <v>-9.5791741153761212E-4</v>
      </c>
    </row>
    <row r="1358" spans="1:7">
      <c r="A1358" s="168" t="s">
        <v>1573</v>
      </c>
      <c r="B1358" s="169">
        <v>2.1574909691240759E-2</v>
      </c>
      <c r="C1358" s="169">
        <v>9.8292815764611241E-3</v>
      </c>
      <c r="D1358" s="169">
        <v>-1.9580616233159098E-3</v>
      </c>
      <c r="E1358" s="169">
        <v>-2.665785692473666E-3</v>
      </c>
      <c r="F1358" s="169">
        <v>2.8713418001104381E-2</v>
      </c>
      <c r="G1358" s="169">
        <v>-5.4336472716176587E-3</v>
      </c>
    </row>
    <row r="1359" spans="1:7">
      <c r="A1359" s="168" t="s">
        <v>1574</v>
      </c>
      <c r="B1359" s="169">
        <v>-2.6518836936211491E-2</v>
      </c>
      <c r="C1359" s="169">
        <v>1.9493347191492649E-3</v>
      </c>
      <c r="D1359" s="169">
        <v>-3.7220349074210353E-2</v>
      </c>
      <c r="E1359" s="169">
        <v>8.0476332356416158E-4</v>
      </c>
      <c r="F1359" s="169">
        <v>-1.288244766505631E-2</v>
      </c>
      <c r="G1359" s="169">
        <v>8.2485729517649542E-3</v>
      </c>
    </row>
    <row r="1360" spans="1:7">
      <c r="A1360" s="168" t="s">
        <v>1575</v>
      </c>
      <c r="B1360" s="169">
        <v>3.580900226429562E-2</v>
      </c>
      <c r="C1360" s="169">
        <v>1.8000771431341269E-3</v>
      </c>
      <c r="D1360" s="169">
        <v>1.6464509440103029E-2</v>
      </c>
      <c r="E1360" s="169">
        <v>1.9707646778123641E-2</v>
      </c>
      <c r="F1360" s="169">
        <v>6.4346565162225478E-3</v>
      </c>
      <c r="G1360" s="169">
        <v>-2.549994540589573E-3</v>
      </c>
    </row>
    <row r="1361" spans="1:7">
      <c r="A1361" s="168" t="s">
        <v>1576</v>
      </c>
      <c r="B1361" s="169">
        <v>2.99587917591051E-2</v>
      </c>
      <c r="C1361" s="169">
        <v>3.6803630854131959E-3</v>
      </c>
      <c r="D1361" s="169">
        <v>7.6088237957314666E-3</v>
      </c>
      <c r="E1361" s="169">
        <v>2.5199019836332989E-2</v>
      </c>
      <c r="F1361" s="169">
        <v>-7.7442593426384487E-3</v>
      </c>
      <c r="G1361" s="169">
        <v>2.2368884812149492E-3</v>
      </c>
    </row>
    <row r="1362" spans="1:7">
      <c r="A1362" s="168" t="s">
        <v>1577</v>
      </c>
      <c r="B1362" s="169">
        <v>6.3174053806518637E-2</v>
      </c>
      <c r="C1362" s="169">
        <v>6.461279195357994E-3</v>
      </c>
      <c r="D1362" s="169">
        <v>4.113915442033611E-2</v>
      </c>
      <c r="E1362" s="169">
        <v>7.5343461770021269E-2</v>
      </c>
      <c r="F1362" s="169">
        <v>-1.533714493148197E-2</v>
      </c>
      <c r="G1362" s="169">
        <v>-2.4444227493974902E-3</v>
      </c>
    </row>
    <row r="1363" spans="1:7">
      <c r="A1363" s="168" t="s">
        <v>1578</v>
      </c>
      <c r="B1363" s="169">
        <v>2.1787072159338061E-2</v>
      </c>
      <c r="C1363" s="169">
        <v>4.1819423611504369E-3</v>
      </c>
      <c r="D1363" s="169">
        <v>-1.8482967281147619E-2</v>
      </c>
      <c r="E1363" s="169">
        <v>4.3292846164802563E-2</v>
      </c>
      <c r="F1363" s="169">
        <v>-3.5483870967741971E-2</v>
      </c>
      <c r="G1363" s="169">
        <v>5.2205184379201519E-3</v>
      </c>
    </row>
    <row r="1364" spans="1:7">
      <c r="A1364" s="168" t="s">
        <v>1579</v>
      </c>
      <c r="B1364" s="169">
        <v>5.9461427068307371E-2</v>
      </c>
      <c r="C1364" s="169">
        <v>3.7327996529492591E-3</v>
      </c>
      <c r="D1364" s="169">
        <v>2.0483077457422501E-2</v>
      </c>
      <c r="E1364" s="169">
        <v>5.3198901844598412E-2</v>
      </c>
      <c r="F1364" s="169">
        <v>-7.835642618251315E-3</v>
      </c>
      <c r="G1364" s="169">
        <v>-3.1795209095952792E-4</v>
      </c>
    </row>
    <row r="1365" spans="1:7">
      <c r="A1365" s="168" t="s">
        <v>1580</v>
      </c>
      <c r="B1365" s="169">
        <v>3.86091628577101E-2</v>
      </c>
      <c r="C1365" s="169">
        <v>8.8778791130361689E-4</v>
      </c>
      <c r="D1365" s="169">
        <v>3.0650217972102881E-2</v>
      </c>
      <c r="E1365" s="169">
        <v>1.1626844254393859E-2</v>
      </c>
      <c r="F1365" s="169">
        <v>3.4672060098237529E-3</v>
      </c>
      <c r="G1365" s="169">
        <v>-2.8625598382102662E-3</v>
      </c>
    </row>
    <row r="1366" spans="1:7">
      <c r="A1366" s="168" t="s">
        <v>1581</v>
      </c>
      <c r="B1366" s="169">
        <v>-9.801915747700285E-3</v>
      </c>
      <c r="C1366" s="169">
        <v>-3.4987758957707449E-3</v>
      </c>
      <c r="D1366" s="169">
        <v>8.5809015188507143E-3</v>
      </c>
      <c r="E1366" s="169">
        <v>-3.1697820522553773E-2</v>
      </c>
      <c r="F1366" s="169">
        <v>-1.6988194644399601E-2</v>
      </c>
      <c r="G1366" s="169">
        <v>-9.5697995071430952E-4</v>
      </c>
    </row>
    <row r="1367" spans="1:7">
      <c r="A1367" s="168" t="s">
        <v>1582</v>
      </c>
      <c r="B1367" s="169">
        <v>8.8199597443612276E-3</v>
      </c>
      <c r="C1367" s="169">
        <v>-8.2258233952297033E-3</v>
      </c>
      <c r="D1367" s="169">
        <v>3.6953315657517471E-4</v>
      </c>
      <c r="E1367" s="169">
        <v>2.7037334215821222E-2</v>
      </c>
      <c r="F1367" s="169">
        <v>2.538566686194121E-3</v>
      </c>
      <c r="G1367" s="169">
        <v>9.4721093903833431E-3</v>
      </c>
    </row>
    <row r="1368" spans="1:7">
      <c r="A1368" s="168" t="s">
        <v>1583</v>
      </c>
      <c r="B1368" s="169">
        <v>1.52907405220204E-2</v>
      </c>
      <c r="C1368" s="169">
        <v>5.509400447352153E-4</v>
      </c>
      <c r="D1368" s="169">
        <v>-5.7201426219565246E-3</v>
      </c>
      <c r="E1368" s="169">
        <v>7.9672062071936001E-3</v>
      </c>
      <c r="F1368" s="169">
        <v>2.6100506427736651E-2</v>
      </c>
      <c r="G1368" s="169">
        <v>3.4791970096312852E-3</v>
      </c>
    </row>
    <row r="1369" spans="1:7">
      <c r="A1369" s="168" t="s">
        <v>1584</v>
      </c>
      <c r="B1369" s="169">
        <v>8.6302351085398854E-3</v>
      </c>
      <c r="C1369" s="169">
        <v>7.2226560264154749E-3</v>
      </c>
      <c r="D1369" s="169">
        <v>-1.379821222741873E-2</v>
      </c>
      <c r="E1369" s="169">
        <v>-3.610413255135891E-3</v>
      </c>
      <c r="F1369" s="169">
        <v>4.2710706150341782E-3</v>
      </c>
      <c r="G1369" s="169">
        <v>-5.2535250680274537E-4</v>
      </c>
    </row>
    <row r="1370" spans="1:7">
      <c r="A1370" s="168" t="s">
        <v>1585</v>
      </c>
      <c r="B1370" s="169">
        <v>2.830475751777017E-2</v>
      </c>
      <c r="C1370" s="169">
        <v>-1.073982034471843E-5</v>
      </c>
      <c r="D1370" s="169">
        <v>4.5993613649002452E-3</v>
      </c>
      <c r="E1370" s="169">
        <v>2.3939714196096199E-2</v>
      </c>
      <c r="F1370" s="169">
        <v>-1.4176353841791939E-2</v>
      </c>
      <c r="G1370" s="169">
        <v>2.94340814438887E-3</v>
      </c>
    </row>
    <row r="1371" spans="1:7">
      <c r="A1371" s="168" t="s">
        <v>1586</v>
      </c>
      <c r="B1371" s="169">
        <v>-3.4259839808449488E-2</v>
      </c>
      <c r="C1371" s="169">
        <v>3.865229864862485E-3</v>
      </c>
      <c r="D1371" s="169">
        <v>-4.0921424969764468E-2</v>
      </c>
      <c r="E1371" s="169">
        <v>-1.4468512497178841E-2</v>
      </c>
      <c r="F1371" s="169">
        <v>-2.5788515003355331E-2</v>
      </c>
      <c r="G1371" s="169">
        <v>5.3452938608204992E-3</v>
      </c>
    </row>
    <row r="1372" spans="1:7">
      <c r="A1372" s="168" t="s">
        <v>1587</v>
      </c>
      <c r="B1372" s="169">
        <v>-4.9668483645099237E-2</v>
      </c>
      <c r="C1372" s="169">
        <v>-2.601625374463401E-3</v>
      </c>
      <c r="D1372" s="169">
        <v>-2.407473440107755E-2</v>
      </c>
      <c r="E1372" s="169">
        <v>-3.5416384762260722E-2</v>
      </c>
      <c r="F1372" s="169">
        <v>2.283015154497137E-2</v>
      </c>
      <c r="G1372" s="169">
        <v>-9.3824374070683447E-4</v>
      </c>
    </row>
    <row r="1373" spans="1:7">
      <c r="A1373" s="168" t="s">
        <v>1588</v>
      </c>
      <c r="B1373" s="169">
        <v>-1.3124986697519381E-2</v>
      </c>
      <c r="C1373" s="169">
        <v>3.384780215271332E-3</v>
      </c>
      <c r="D1373" s="169">
        <v>2.7697462927962491E-3</v>
      </c>
      <c r="E1373" s="169">
        <v>-2.3907411275384538E-3</v>
      </c>
      <c r="F1373" s="169">
        <v>1.7317683278814671E-3</v>
      </c>
      <c r="G1373" s="169">
        <v>-3.026201711219922E-3</v>
      </c>
    </row>
    <row r="1374" spans="1:7">
      <c r="A1374" s="168" t="s">
        <v>1589</v>
      </c>
      <c r="B1374" s="169">
        <v>-6.6509145952806437E-2</v>
      </c>
      <c r="C1374" s="169">
        <v>-1.398665559303236E-3</v>
      </c>
      <c r="D1374" s="169">
        <v>-5.5078703871842327E-2</v>
      </c>
      <c r="E1374" s="169">
        <v>-4.8307035082245098E-2</v>
      </c>
      <c r="F1374" s="169">
        <v>2.2954283519016631E-2</v>
      </c>
      <c r="G1374" s="169">
        <v>5.5474018653765E-3</v>
      </c>
    </row>
    <row r="1375" spans="1:7">
      <c r="A1375" s="168" t="s">
        <v>1590</v>
      </c>
      <c r="B1375" s="10"/>
      <c r="C1375" s="169">
        <v>-3.1971365563219219E-3</v>
      </c>
      <c r="D1375" s="10"/>
      <c r="E1375" s="10"/>
      <c r="F1375" s="169">
        <v>-1.9716458548493239E-3</v>
      </c>
      <c r="G1375" s="169">
        <v>4.4759061782213561E-3</v>
      </c>
    </row>
    <row r="1376" spans="1:7">
      <c r="A1376" s="168" t="s">
        <v>1591</v>
      </c>
      <c r="B1376" s="169">
        <v>-2.1490865426886829E-2</v>
      </c>
      <c r="C1376" s="169">
        <v>1.657132912945114E-3</v>
      </c>
      <c r="D1376" s="169">
        <v>-1.073923821703116E-2</v>
      </c>
      <c r="E1376" s="169">
        <v>4.0753513919349338E-3</v>
      </c>
      <c r="F1376" s="169">
        <v>-3.5747883349012128E-3</v>
      </c>
      <c r="G1376" s="169">
        <v>-1.036490801085144E-4</v>
      </c>
    </row>
    <row r="1377" spans="1:7">
      <c r="A1377" s="168" t="s">
        <v>1592</v>
      </c>
      <c r="B1377" s="169">
        <v>1.450040864572655E-2</v>
      </c>
      <c r="C1377" s="169">
        <v>2.2938506357221829E-3</v>
      </c>
      <c r="D1377" s="169">
        <v>-2.0290765196695482E-2</v>
      </c>
      <c r="E1377" s="169">
        <v>-3.6240016775502808E-2</v>
      </c>
      <c r="F1377" s="169">
        <v>6.231117824773369E-3</v>
      </c>
      <c r="G1377" s="169">
        <v>3.6273031596003591E-3</v>
      </c>
    </row>
    <row r="1378" spans="1:7">
      <c r="A1378" s="168" t="s">
        <v>1593</v>
      </c>
      <c r="B1378" s="169">
        <v>5.4143551986781002E-2</v>
      </c>
      <c r="C1378" s="10"/>
      <c r="D1378" s="169">
        <v>1.7680669853020529E-2</v>
      </c>
      <c r="E1378" s="169">
        <v>8.0321574505193283E-3</v>
      </c>
      <c r="F1378" s="10"/>
      <c r="G1378" s="10"/>
    </row>
    <row r="1379" spans="1:7">
      <c r="A1379" s="168" t="s">
        <v>1594</v>
      </c>
      <c r="B1379" s="169">
        <v>-1.7250431451227951E-2</v>
      </c>
      <c r="C1379" s="169">
        <v>-2.2724822637582461E-2</v>
      </c>
      <c r="D1379" s="169">
        <v>-2.1068254027851729E-2</v>
      </c>
      <c r="E1379" s="169">
        <v>-1.0534783918005551E-2</v>
      </c>
      <c r="F1379" s="169">
        <v>-3.1244135860386549E-2</v>
      </c>
      <c r="G1379" s="169">
        <v>-7.7447338740402882E-3</v>
      </c>
    </row>
    <row r="1380" spans="1:7">
      <c r="A1380" s="168" t="s">
        <v>1595</v>
      </c>
      <c r="B1380" s="169">
        <v>1.769975942953117E-2</v>
      </c>
      <c r="C1380" s="169">
        <v>1.3200199537035001E-2</v>
      </c>
      <c r="D1380" s="169">
        <v>-1.900545314960744E-2</v>
      </c>
      <c r="E1380" s="169">
        <v>-1.5664279254210989E-2</v>
      </c>
      <c r="F1380" s="169">
        <v>5.7142857142857828E-3</v>
      </c>
      <c r="G1380" s="169">
        <v>2.6017276462464429E-3</v>
      </c>
    </row>
    <row r="1381" spans="1:7">
      <c r="A1381" s="168" t="s">
        <v>1596</v>
      </c>
      <c r="B1381" s="169">
        <v>-4.8040721088540739E-2</v>
      </c>
      <c r="C1381" s="169">
        <v>-1.896131033450521E-2</v>
      </c>
      <c r="D1381" s="169">
        <v>-1.9952569190234581E-2</v>
      </c>
      <c r="E1381" s="169">
        <v>-5.1549219177589478E-2</v>
      </c>
      <c r="F1381" s="169">
        <v>-1.8297380585515781E-3</v>
      </c>
      <c r="G1381" s="169">
        <v>-3.6329508763272012E-3</v>
      </c>
    </row>
    <row r="1382" spans="1:7">
      <c r="A1382" s="168" t="s">
        <v>1597</v>
      </c>
      <c r="B1382" s="169">
        <v>1.8975967752448589E-2</v>
      </c>
      <c r="C1382" s="169">
        <v>-1.181518741788923E-2</v>
      </c>
      <c r="D1382" s="169">
        <v>5.659210437659401E-2</v>
      </c>
      <c r="E1382" s="169">
        <v>1.3975675510527591E-2</v>
      </c>
      <c r="F1382" s="169">
        <v>1.437530149541733E-2</v>
      </c>
      <c r="G1382" s="169">
        <v>6.2511917203544876E-4</v>
      </c>
    </row>
    <row r="1383" spans="1:7">
      <c r="A1383" s="168" t="s">
        <v>1598</v>
      </c>
      <c r="B1383" s="169">
        <v>6.6489500823622816E-2</v>
      </c>
      <c r="C1383" s="169">
        <v>1.419443613158311E-2</v>
      </c>
      <c r="D1383" s="169">
        <v>4.4727483788341349E-2</v>
      </c>
      <c r="E1383" s="169">
        <v>5.3907584078797477E-2</v>
      </c>
      <c r="F1383" s="169">
        <v>-1.645425147422486E-2</v>
      </c>
      <c r="G1383" s="169">
        <v>8.3283913710086033E-4</v>
      </c>
    </row>
    <row r="1384" spans="1:7">
      <c r="A1384" s="168" t="s">
        <v>1599</v>
      </c>
      <c r="B1384" s="169">
        <v>-3.679834166859242E-3</v>
      </c>
      <c r="C1384" s="169">
        <v>-8.4485637302975647E-3</v>
      </c>
      <c r="D1384" s="169">
        <v>-3.6791818465116033E-2</v>
      </c>
      <c r="E1384" s="169">
        <v>-2.4623452021686702E-2</v>
      </c>
      <c r="F1384" s="169">
        <v>4.2549076491635862E-3</v>
      </c>
      <c r="G1384" s="169">
        <v>-1.039686582907651E-4</v>
      </c>
    </row>
    <row r="1385" spans="1:7">
      <c r="A1385" s="168" t="s">
        <v>1600</v>
      </c>
      <c r="B1385" s="169">
        <v>3.6042499143475133E-2</v>
      </c>
      <c r="C1385" s="169">
        <v>1.173087257745142E-2</v>
      </c>
      <c r="D1385" s="169">
        <v>2.7282641364392068E-2</v>
      </c>
      <c r="E1385" s="169">
        <v>2.7372770505617261E-2</v>
      </c>
      <c r="F1385" s="169">
        <v>-1.136254212806931E-2</v>
      </c>
      <c r="G1385" s="169">
        <v>1.768603454928241E-3</v>
      </c>
    </row>
    <row r="1386" spans="1:7">
      <c r="A1386" s="168" t="s">
        <v>1601</v>
      </c>
      <c r="B1386" s="169">
        <v>2.1651896400109999E-4</v>
      </c>
      <c r="C1386" s="169">
        <v>2.0707080374404271E-2</v>
      </c>
      <c r="D1386" s="169">
        <v>1.5979200260542999E-2</v>
      </c>
      <c r="E1386" s="169">
        <v>1.310446040985536E-2</v>
      </c>
      <c r="F1386" s="169">
        <v>1.363592091165877E-2</v>
      </c>
      <c r="G1386" s="169">
        <v>8.308425619900639E-4</v>
      </c>
    </row>
    <row r="1387" spans="1:7">
      <c r="A1387" s="168" t="s">
        <v>1602</v>
      </c>
      <c r="B1387" s="10"/>
      <c r="C1387" s="169">
        <v>3.0852853123166661E-3</v>
      </c>
      <c r="D1387" s="10"/>
      <c r="E1387" s="10"/>
      <c r="F1387" s="169">
        <v>-9.8010954165465014E-3</v>
      </c>
      <c r="G1387" s="169">
        <v>-4.9808378463558336E-3</v>
      </c>
    </row>
    <row r="1388" spans="1:7">
      <c r="A1388" s="168" t="s">
        <v>1603</v>
      </c>
      <c r="B1388" s="169">
        <v>3.2251556997249457E-2</v>
      </c>
      <c r="C1388" s="169">
        <v>-7.1810801698947158E-3</v>
      </c>
      <c r="D1388" s="169">
        <v>2.0965730962518862E-2</v>
      </c>
      <c r="E1388" s="169">
        <v>5.6955040456865717E-2</v>
      </c>
      <c r="F1388" s="169">
        <v>1.2615235322659399E-3</v>
      </c>
      <c r="G1388" s="169">
        <v>3.9628455087776793E-3</v>
      </c>
    </row>
    <row r="1389" spans="1:7">
      <c r="A1389" s="168" t="s">
        <v>1604</v>
      </c>
      <c r="B1389" s="169">
        <v>1.8349555763423678E-2</v>
      </c>
      <c r="C1389" s="169">
        <v>9.5490733384817617E-3</v>
      </c>
      <c r="D1389" s="169">
        <v>-4.5459772093312534E-3</v>
      </c>
      <c r="E1389" s="169">
        <v>1.427112674983322E-2</v>
      </c>
      <c r="F1389" s="169">
        <v>-1.1145570847063359E-2</v>
      </c>
      <c r="G1389" s="169">
        <v>-2.2851729404774761E-3</v>
      </c>
    </row>
    <row r="1390" spans="1:7">
      <c r="A1390" s="168" t="s">
        <v>1605</v>
      </c>
      <c r="B1390" s="169">
        <v>-1.179229728404196E-2</v>
      </c>
      <c r="C1390" s="169">
        <v>-9.1361676115676582E-3</v>
      </c>
      <c r="D1390" s="169">
        <v>-3.2167996301315838E-2</v>
      </c>
      <c r="E1390" s="169">
        <v>-6.7124246069587556E-3</v>
      </c>
      <c r="F1390" s="169">
        <v>1.9994119376653959E-2</v>
      </c>
      <c r="G1390" s="169">
        <v>2.8110008796242698E-3</v>
      </c>
    </row>
    <row r="1391" spans="1:7">
      <c r="A1391" s="168" t="s">
        <v>1606</v>
      </c>
      <c r="B1391" s="169">
        <v>-4.7893771231167781E-3</v>
      </c>
      <c r="C1391" s="169">
        <v>-7.4706775774360254E-3</v>
      </c>
      <c r="D1391" s="169">
        <v>-6.9791707007270656E-3</v>
      </c>
      <c r="E1391" s="169">
        <v>-7.801835488970732E-3</v>
      </c>
      <c r="F1391" s="169">
        <v>-1.2587681368309791E-2</v>
      </c>
      <c r="G1391" s="169">
        <v>2.5955149583896109E-3</v>
      </c>
    </row>
    <row r="1392" spans="1:7">
      <c r="A1392" s="168" t="s">
        <v>1607</v>
      </c>
      <c r="B1392" s="169">
        <v>-2.2813431671693252E-2</v>
      </c>
      <c r="C1392" s="169">
        <v>1.6348464630746799E-2</v>
      </c>
      <c r="D1392" s="169">
        <v>2.176349808419098E-2</v>
      </c>
      <c r="E1392" s="169">
        <v>3.7417098173448522E-2</v>
      </c>
      <c r="F1392" s="169">
        <v>-1.128843908135457E-2</v>
      </c>
      <c r="G1392" s="169">
        <v>-6.2128568689401309E-4</v>
      </c>
    </row>
    <row r="1393" spans="1:7">
      <c r="A1393" s="168" t="s">
        <v>1608</v>
      </c>
      <c r="B1393" s="169">
        <v>-2.0975643689220562E-3</v>
      </c>
      <c r="C1393" s="169">
        <v>-8.7434153799804681E-3</v>
      </c>
      <c r="D1393" s="169">
        <v>9.3073542471209247E-3</v>
      </c>
      <c r="E1393" s="169">
        <v>-7.8838230069503412E-3</v>
      </c>
      <c r="F1393" s="169">
        <v>2.8051181102362269E-2</v>
      </c>
      <c r="G1393" s="169">
        <v>-4.8699742026705461E-3</v>
      </c>
    </row>
    <row r="1394" spans="1:7">
      <c r="A1394" s="168" t="s">
        <v>1609</v>
      </c>
      <c r="B1394" s="169">
        <v>-2.850790035136341E-2</v>
      </c>
      <c r="C1394" s="169">
        <v>-1.028768063709262E-2</v>
      </c>
      <c r="D1394" s="169">
        <v>-2.0577147509310171E-2</v>
      </c>
      <c r="E1394" s="169">
        <v>-2.1467086372525809E-2</v>
      </c>
      <c r="F1394" s="169">
        <v>1.6275730014361001E-2</v>
      </c>
      <c r="G1394" s="169">
        <v>5.5185211812216473E-3</v>
      </c>
    </row>
    <row r="1395" spans="1:7">
      <c r="A1395" s="168" t="s">
        <v>1610</v>
      </c>
      <c r="B1395" s="169">
        <v>-1.9542200430571421E-2</v>
      </c>
      <c r="C1395" s="169">
        <v>-1.138805785140995E-2</v>
      </c>
      <c r="D1395" s="169">
        <v>-6.9072989121512496E-3</v>
      </c>
      <c r="E1395" s="169">
        <v>-3.6431166874259069E-2</v>
      </c>
      <c r="F1395" s="169">
        <v>-1.9500706547338709E-2</v>
      </c>
      <c r="G1395" s="169">
        <v>-2.0706889437294149E-4</v>
      </c>
    </row>
    <row r="1396" spans="1:7">
      <c r="A1396" s="168" t="s">
        <v>1611</v>
      </c>
      <c r="B1396" s="169">
        <v>-3.7017410331241511E-3</v>
      </c>
      <c r="C1396" s="169">
        <v>1.7777934551572509E-2</v>
      </c>
      <c r="D1396" s="169">
        <v>1.2442216408048431E-2</v>
      </c>
      <c r="E1396" s="169">
        <v>-2.2235811113684441E-3</v>
      </c>
      <c r="F1396" s="169">
        <v>4.410069177555731E-2</v>
      </c>
      <c r="G1396" s="169">
        <v>-6.2149338261663356E-4</v>
      </c>
    </row>
    <row r="1397" spans="1:7">
      <c r="A1397" s="168" t="s">
        <v>1612</v>
      </c>
      <c r="B1397" s="169">
        <v>-1.4600175571712891E-2</v>
      </c>
      <c r="C1397" s="169">
        <v>1.018019722057883E-2</v>
      </c>
      <c r="D1397" s="169">
        <v>4.496988658346357E-3</v>
      </c>
      <c r="E1397" s="169">
        <v>2.8814588771636451E-2</v>
      </c>
      <c r="F1397" s="169">
        <v>3.2023557559583971E-2</v>
      </c>
      <c r="G1397" s="169">
        <v>-4.2491039671666009E-3</v>
      </c>
    </row>
    <row r="1398" spans="1:7">
      <c r="A1398" s="168" t="s">
        <v>1613</v>
      </c>
      <c r="B1398" s="169">
        <v>3.6390716667291878E-2</v>
      </c>
      <c r="C1398" s="169">
        <v>6.2236999216618294E-3</v>
      </c>
      <c r="D1398" s="169">
        <v>2.6391850057368549E-2</v>
      </c>
      <c r="E1398" s="169">
        <v>4.2196636437403123E-2</v>
      </c>
      <c r="F1398" s="169">
        <v>1.515827017387394E-3</v>
      </c>
      <c r="G1398" s="169">
        <v>-6.2453358497838174E-4</v>
      </c>
    </row>
    <row r="1399" spans="1:7">
      <c r="A1399" s="168" t="s">
        <v>1614</v>
      </c>
      <c r="B1399" s="169">
        <v>3.4058966509356692E-2</v>
      </c>
      <c r="C1399" s="169">
        <v>1.3838935247475259E-2</v>
      </c>
      <c r="D1399" s="169">
        <v>3.9591915109089097E-2</v>
      </c>
      <c r="E1399" s="169">
        <v>5.1106925078094667E-2</v>
      </c>
      <c r="F1399" s="169">
        <v>0</v>
      </c>
      <c r="G1399" s="169">
        <v>7.2901163582028694E-4</v>
      </c>
    </row>
    <row r="1400" spans="1:7">
      <c r="A1400" s="168" t="s">
        <v>1615</v>
      </c>
      <c r="B1400" s="169">
        <v>-6.9080019652498992E-2</v>
      </c>
      <c r="C1400" s="169">
        <v>-1.0101548486260989E-3</v>
      </c>
      <c r="D1400" s="169">
        <v>-3.9859214108394547E-2</v>
      </c>
      <c r="E1400" s="169">
        <v>-3.422357165320733E-2</v>
      </c>
      <c r="F1400" s="169">
        <v>0</v>
      </c>
      <c r="G1400" s="169">
        <v>1.144766516222528E-3</v>
      </c>
    </row>
    <row r="1401" spans="1:7">
      <c r="A1401" s="168" t="s">
        <v>1616</v>
      </c>
      <c r="B1401" s="169">
        <v>5.283379394176646E-2</v>
      </c>
      <c r="C1401" s="169">
        <v>1.401895139427012E-3</v>
      </c>
      <c r="D1401" s="169">
        <v>1.978895334158581E-2</v>
      </c>
      <c r="E1401" s="169">
        <v>6.9052625638716947E-3</v>
      </c>
      <c r="F1401" s="169">
        <v>-9.5263532763533165E-3</v>
      </c>
      <c r="G1401" s="169">
        <v>-2.8066180003276649E-3</v>
      </c>
    </row>
    <row r="1402" spans="1:7">
      <c r="A1402" s="168" t="s">
        <v>1617</v>
      </c>
      <c r="B1402" s="169">
        <v>1.132128173409153E-2</v>
      </c>
      <c r="C1402" s="169">
        <v>-2.9897555945093131E-3</v>
      </c>
      <c r="D1402" s="169">
        <v>-8.8337531471837094E-3</v>
      </c>
      <c r="E1402" s="169">
        <v>-3.002917317935427E-2</v>
      </c>
      <c r="F1402" s="169">
        <v>4.4943820224729869E-4</v>
      </c>
      <c r="G1402" s="169">
        <v>4.1698025018344081E-4</v>
      </c>
    </row>
    <row r="1403" spans="1:7">
      <c r="A1403" s="168" t="s">
        <v>1618</v>
      </c>
      <c r="B1403" s="10"/>
      <c r="C1403" s="169">
        <v>-2.6261799136575452E-3</v>
      </c>
      <c r="D1403" s="10"/>
      <c r="E1403" s="10"/>
      <c r="F1403" s="169">
        <v>-1.0781671159029621E-2</v>
      </c>
      <c r="G1403" s="169">
        <v>-3.12600862709056E-3</v>
      </c>
    </row>
    <row r="1404" spans="1:7">
      <c r="A1404" s="168" t="s">
        <v>1619</v>
      </c>
      <c r="B1404" s="169">
        <v>-2.3947697600080749E-2</v>
      </c>
      <c r="C1404" s="169">
        <v>6.3740525309705642E-3</v>
      </c>
      <c r="D1404" s="169">
        <v>-9.2337863530446151E-3</v>
      </c>
      <c r="E1404" s="169">
        <v>-1.005549750024992E-2</v>
      </c>
      <c r="F1404" s="169">
        <v>0</v>
      </c>
      <c r="G1404" s="169">
        <v>5.957977482320409E-3</v>
      </c>
    </row>
    <row r="1405" spans="1:7">
      <c r="A1405" s="168" t="s">
        <v>1620</v>
      </c>
      <c r="B1405" s="169">
        <v>-3.2652295428392542E-3</v>
      </c>
      <c r="C1405" s="169">
        <v>-6.2962195706051105E-4</v>
      </c>
      <c r="D1405" s="169">
        <v>9.4475051327873594E-3</v>
      </c>
      <c r="E1405" s="169">
        <v>3.4719836789113501E-2</v>
      </c>
      <c r="F1405" s="169">
        <v>1.8256130790190731E-2</v>
      </c>
      <c r="G1405" s="169">
        <v>5.195662184924732E-4</v>
      </c>
    </row>
    <row r="1406" spans="1:7">
      <c r="A1406" s="168" t="s">
        <v>1621</v>
      </c>
      <c r="B1406" s="169">
        <v>-4.2297221993005119E-2</v>
      </c>
      <c r="C1406" s="169">
        <v>-1.9392757790687169E-2</v>
      </c>
      <c r="D1406" s="169">
        <v>-4.304479739059075E-2</v>
      </c>
      <c r="E1406" s="169">
        <v>-3.9548207996418012E-2</v>
      </c>
      <c r="F1406" s="169">
        <v>2.6135045937026199E-2</v>
      </c>
      <c r="G1406" s="169">
        <v>-1.038513585733813E-3</v>
      </c>
    </row>
    <row r="1407" spans="1:7">
      <c r="A1407" s="168" t="s">
        <v>1622</v>
      </c>
      <c r="B1407" s="169">
        <v>-1.898565688946818E-2</v>
      </c>
      <c r="C1407" s="169">
        <v>-9.6376901620764954E-4</v>
      </c>
      <c r="D1407" s="169">
        <v>-1.338401144006629E-3</v>
      </c>
      <c r="E1407" s="169">
        <v>-8.0538090881356883E-3</v>
      </c>
      <c r="F1407" s="169">
        <v>4.8678720445063384E-3</v>
      </c>
      <c r="G1407" s="169">
        <v>6.2374006727261566E-4</v>
      </c>
    </row>
    <row r="1408" spans="1:7">
      <c r="A1408" s="168" t="s">
        <v>1623</v>
      </c>
      <c r="B1408" s="169">
        <v>4.8708234846872589E-3</v>
      </c>
      <c r="C1408" s="169">
        <v>-4.050216740091761E-3</v>
      </c>
      <c r="D1408" s="169">
        <v>4.8324294902200027E-3</v>
      </c>
      <c r="E1408" s="169">
        <v>-2.9536467744017969E-3</v>
      </c>
      <c r="F1408" s="169">
        <v>-1.9031141868511849E-3</v>
      </c>
      <c r="G1408" s="169">
        <v>-5.2987234933036254E-3</v>
      </c>
    </row>
    <row r="1409" spans="1:7">
      <c r="A1409" s="168" t="s">
        <v>1624</v>
      </c>
      <c r="B1409" s="169">
        <v>-1.565545598273899E-2</v>
      </c>
      <c r="C1409" s="169">
        <v>-1.441031253454961E-3</v>
      </c>
      <c r="D1409" s="169">
        <v>-1.342935691377156E-2</v>
      </c>
      <c r="E1409" s="169">
        <v>-7.6470676067033061E-3</v>
      </c>
      <c r="F1409" s="169">
        <v>4.9401976079042056E-3</v>
      </c>
      <c r="G1409" s="169">
        <v>2.6112388299375229E-3</v>
      </c>
    </row>
    <row r="1410" spans="1:7">
      <c r="A1410" s="168" t="s">
        <v>1625</v>
      </c>
      <c r="B1410" s="169">
        <v>1.8040523342433449E-2</v>
      </c>
      <c r="C1410" s="169">
        <v>9.159984668711818E-3</v>
      </c>
      <c r="D1410" s="169">
        <v>2.0488906669311691E-2</v>
      </c>
      <c r="E1410" s="169">
        <v>1.057501484396095E-3</v>
      </c>
      <c r="F1410" s="169">
        <v>1.8025010780508891E-2</v>
      </c>
      <c r="G1410" s="169">
        <v>-3.8545174020381272E-3</v>
      </c>
    </row>
    <row r="1411" spans="1:7">
      <c r="A1411" s="168" t="s">
        <v>1626</v>
      </c>
      <c r="B1411" s="169">
        <v>-1.7804385964467211E-3</v>
      </c>
      <c r="C1411" s="169">
        <v>2.8177544430294521E-3</v>
      </c>
      <c r="D1411" s="169">
        <v>1.306328594421413E-2</v>
      </c>
      <c r="E1411" s="169">
        <v>1.0318012071194319E-2</v>
      </c>
      <c r="F1411" s="169">
        <v>7.7092511013214793E-3</v>
      </c>
      <c r="G1411" s="169">
        <v>-6.484027701036621E-3</v>
      </c>
    </row>
    <row r="1412" spans="1:7">
      <c r="A1412" s="168" t="s">
        <v>1627</v>
      </c>
      <c r="B1412" s="169">
        <v>2.1406350344256749E-2</v>
      </c>
      <c r="C1412" s="169">
        <v>-1.42436152864307E-2</v>
      </c>
      <c r="D1412" s="169">
        <v>3.217883521811737E-3</v>
      </c>
      <c r="E1412" s="169">
        <v>-9.8289359435230761E-3</v>
      </c>
      <c r="F1412" s="169">
        <v>-1.00042034468264E-2</v>
      </c>
      <c r="G1412" s="169">
        <v>-2.2105166786595691E-3</v>
      </c>
    </row>
    <row r="1413" spans="1:7">
      <c r="A1413" s="168" t="s">
        <v>1628</v>
      </c>
      <c r="B1413" s="169">
        <v>2.7420135360456399E-3</v>
      </c>
      <c r="C1413" s="169">
        <v>8.1998026974883231E-4</v>
      </c>
      <c r="D1413" s="169">
        <v>2.92942416842723E-3</v>
      </c>
      <c r="E1413" s="169">
        <v>5.6293529194355596E-3</v>
      </c>
      <c r="F1413" s="169">
        <v>6.3688858695651884E-3</v>
      </c>
      <c r="G1413" s="169">
        <v>4.0088326801115404E-3</v>
      </c>
    </row>
    <row r="1414" spans="1:7">
      <c r="A1414" s="168" t="s">
        <v>1629</v>
      </c>
      <c r="B1414" s="169">
        <v>-4.4004393438789044E-3</v>
      </c>
      <c r="C1414" s="10"/>
      <c r="D1414" s="169">
        <v>-5.1707396965408048E-3</v>
      </c>
      <c r="E1414" s="169">
        <v>-1.1904732500033771E-2</v>
      </c>
      <c r="F1414" s="10"/>
      <c r="G1414" s="10"/>
    </row>
    <row r="1415" spans="1:7">
      <c r="A1415" s="168" t="s">
        <v>1630</v>
      </c>
      <c r="B1415" s="169">
        <v>-2.7408109949964121E-2</v>
      </c>
      <c r="C1415" s="169">
        <v>-1.8387945694007372E-2</v>
      </c>
      <c r="D1415" s="169">
        <v>-3.7138298109036127E-2</v>
      </c>
      <c r="E1415" s="169">
        <v>-3.1446974199106248E-2</v>
      </c>
      <c r="F1415" s="169">
        <v>1.2910302928022871E-2</v>
      </c>
      <c r="G1415" s="169">
        <v>5.8842618342196404E-3</v>
      </c>
    </row>
    <row r="1416" spans="1:7">
      <c r="A1416" s="168" t="s">
        <v>1631</v>
      </c>
      <c r="B1416" s="169">
        <v>-1.0020930919201201E-3</v>
      </c>
      <c r="C1416" s="169">
        <v>-9.6895418683388135E-3</v>
      </c>
      <c r="D1416" s="169">
        <v>1.119328720928348E-3</v>
      </c>
      <c r="E1416" s="169">
        <v>1.0325331457603499E-3</v>
      </c>
      <c r="F1416" s="169">
        <v>1.2412529156947681E-2</v>
      </c>
      <c r="G1416" s="169">
        <v>-2.2981428286682481E-3</v>
      </c>
    </row>
    <row r="1417" spans="1:7">
      <c r="A1417" s="168" t="s">
        <v>1632</v>
      </c>
      <c r="B1417" s="169">
        <v>-1.324678791828837E-2</v>
      </c>
      <c r="C1417" s="169">
        <v>-1.103737849414832E-2</v>
      </c>
      <c r="D1417" s="169">
        <v>-2.1666143594540669E-2</v>
      </c>
      <c r="E1417" s="169">
        <v>-2.8324693877967769E-2</v>
      </c>
      <c r="F1417" s="169">
        <v>2.1064757673002529E-2</v>
      </c>
      <c r="G1417" s="169">
        <v>2.408080016698344E-3</v>
      </c>
    </row>
    <row r="1418" spans="1:7">
      <c r="A1418" s="168" t="s">
        <v>1633</v>
      </c>
      <c r="B1418" s="169">
        <v>-3.9283312405816173E-2</v>
      </c>
      <c r="C1418" s="169">
        <v>-1.8914821867908601E-2</v>
      </c>
      <c r="D1418" s="169">
        <v>-3.3150739422905813E-2</v>
      </c>
      <c r="E1418" s="169">
        <v>-1.9725783914770981E-2</v>
      </c>
      <c r="F1418" s="169">
        <v>-2.457893464420979E-2</v>
      </c>
      <c r="G1418" s="169">
        <v>-1.0444795942379239E-3</v>
      </c>
    </row>
    <row r="1419" spans="1:7">
      <c r="A1419" s="168" t="s">
        <v>1634</v>
      </c>
      <c r="B1419" s="169">
        <v>-3.2377393232983283E-2</v>
      </c>
      <c r="C1419" s="169">
        <v>2.7717389433818962E-3</v>
      </c>
      <c r="D1419" s="169">
        <v>-9.8138300219957619E-3</v>
      </c>
      <c r="E1419" s="169">
        <v>-4.690941299154705E-4</v>
      </c>
      <c r="F1419" s="169">
        <v>-3.469927296761433E-3</v>
      </c>
      <c r="G1419" s="169">
        <v>2.9276325918419221E-3</v>
      </c>
    </row>
    <row r="1420" spans="1:7">
      <c r="A1420" s="168" t="s">
        <v>1635</v>
      </c>
      <c r="B1420" s="169">
        <v>-2.472063931198332E-2</v>
      </c>
      <c r="C1420" s="169">
        <v>-1.217190625364672E-2</v>
      </c>
      <c r="D1420" s="169">
        <v>-2.8662737029794272E-4</v>
      </c>
      <c r="E1420" s="169">
        <v>-2.7735925603337489E-2</v>
      </c>
      <c r="F1420" s="169">
        <v>2.0643342729232291E-2</v>
      </c>
      <c r="G1420" s="169">
        <v>3.1274791356894482E-4</v>
      </c>
    </row>
    <row r="1421" spans="1:7">
      <c r="A1421" s="168" t="s">
        <v>1636</v>
      </c>
      <c r="B1421" s="169">
        <v>2.4866427601324851E-2</v>
      </c>
      <c r="C1421" s="169">
        <v>-1.4966358477518369E-3</v>
      </c>
      <c r="D1421" s="169">
        <v>1.6965761503158431E-2</v>
      </c>
      <c r="E1421" s="169">
        <v>1.1864862831640901E-2</v>
      </c>
      <c r="F1421" s="169">
        <v>8.1228169929392635E-5</v>
      </c>
      <c r="G1421" s="169">
        <v>5.6279409348876097E-3</v>
      </c>
    </row>
    <row r="1422" spans="1:7">
      <c r="A1422" s="168" t="s">
        <v>1637</v>
      </c>
      <c r="B1422" s="169">
        <v>-2.9050496110721862E-3</v>
      </c>
      <c r="C1422" s="169">
        <v>-5.3840887577105701E-3</v>
      </c>
      <c r="D1422" s="169">
        <v>-2.981996108417762E-3</v>
      </c>
      <c r="E1422" s="169">
        <v>4.8578679187518681E-3</v>
      </c>
      <c r="F1422" s="169">
        <v>3.9798570500324537E-3</v>
      </c>
      <c r="G1422" s="169">
        <v>7.9801460203996477E-3</v>
      </c>
    </row>
    <row r="1423" spans="1:7">
      <c r="A1423" s="168" t="s">
        <v>1638</v>
      </c>
      <c r="B1423" s="169">
        <v>6.5666586532868498E-2</v>
      </c>
      <c r="C1423" s="169">
        <v>2.434764688807611E-2</v>
      </c>
      <c r="D1423" s="169">
        <v>7.1268340181203982E-2</v>
      </c>
      <c r="E1423" s="169">
        <v>3.7107573809380012E-2</v>
      </c>
      <c r="F1423" s="169">
        <v>1.229673974597523E-2</v>
      </c>
      <c r="G1423" s="169">
        <v>1.027607096073524E-4</v>
      </c>
    </row>
    <row r="1424" spans="1:7">
      <c r="A1424" s="168" t="s">
        <v>1639</v>
      </c>
      <c r="B1424" s="169">
        <v>1.197263896968148E-2</v>
      </c>
      <c r="C1424" s="169">
        <v>1.8885951732779519E-2</v>
      </c>
      <c r="D1424" s="169">
        <v>1.7535053570968181E-2</v>
      </c>
      <c r="E1424" s="169">
        <v>-1.199213293979229E-2</v>
      </c>
      <c r="F1424" s="169">
        <v>-1.5983377287620889E-2</v>
      </c>
      <c r="G1424" s="169">
        <v>-7.5048396497615633E-3</v>
      </c>
    </row>
    <row r="1425" spans="1:7">
      <c r="A1425" s="168" t="s">
        <v>1640</v>
      </c>
      <c r="B1425" s="169">
        <v>1.3578587283408661E-2</v>
      </c>
      <c r="C1425" s="169">
        <v>6.8630035578014503E-3</v>
      </c>
      <c r="D1425" s="169">
        <v>8.3989654818243942E-3</v>
      </c>
      <c r="E1425" s="169">
        <v>1.082268942428621E-2</v>
      </c>
      <c r="F1425" s="169">
        <v>-2.4364492812478661E-4</v>
      </c>
      <c r="G1425" s="169">
        <v>-1.553775890370646E-3</v>
      </c>
    </row>
    <row r="1426" spans="1:7">
      <c r="A1426" s="168" t="s">
        <v>1641</v>
      </c>
      <c r="B1426" s="169">
        <v>1.423450354456302E-2</v>
      </c>
      <c r="C1426" s="169">
        <v>9.4225154473364103E-3</v>
      </c>
      <c r="D1426" s="169">
        <v>-5.2254144052402696E-3</v>
      </c>
      <c r="E1426" s="169">
        <v>1.1993052429182249E-4</v>
      </c>
      <c r="F1426" s="169">
        <v>-1.575954508529653E-2</v>
      </c>
      <c r="G1426" s="169">
        <v>-4.6685024493372529E-3</v>
      </c>
    </row>
    <row r="1427" spans="1:7">
      <c r="A1427" s="168" t="s">
        <v>1642</v>
      </c>
      <c r="B1427" s="169">
        <v>-9.6181277825253542E-3</v>
      </c>
      <c r="C1427" s="169">
        <v>-2.4391082077444001E-2</v>
      </c>
      <c r="D1427" s="169">
        <v>-2.072459376059177E-2</v>
      </c>
      <c r="E1427" s="169">
        <v>-7.2684159103610924E-3</v>
      </c>
      <c r="F1427" s="169">
        <v>1.6837240013205749E-2</v>
      </c>
      <c r="G1427" s="169">
        <v>-5.8370353735428537E-3</v>
      </c>
    </row>
    <row r="1428" spans="1:7">
      <c r="A1428" s="168" t="s">
        <v>1643</v>
      </c>
      <c r="B1428" s="169">
        <v>1.360543892185428E-2</v>
      </c>
      <c r="C1428" s="169">
        <v>5.1569298644233994E-3</v>
      </c>
      <c r="D1428" s="169">
        <v>2.1321852564493149E-3</v>
      </c>
      <c r="E1428" s="169">
        <v>1.814708096533546E-2</v>
      </c>
      <c r="F1428" s="169">
        <v>1.112012987012978E-2</v>
      </c>
      <c r="G1428" s="169">
        <v>1.048501849396422E-3</v>
      </c>
    </row>
    <row r="1429" spans="1:7">
      <c r="A1429" s="168" t="s">
        <v>1644</v>
      </c>
      <c r="B1429" s="169">
        <v>1.836241278929851E-2</v>
      </c>
      <c r="C1429" s="169">
        <v>-3.701712634742949E-3</v>
      </c>
      <c r="D1429" s="169">
        <v>5.1534191965960652E-3</v>
      </c>
      <c r="E1429" s="169">
        <v>1.079029260905706E-2</v>
      </c>
      <c r="F1429" s="169">
        <v>1.7179096090551571E-2</v>
      </c>
      <c r="G1429" s="169">
        <v>-8.3789095351849419E-4</v>
      </c>
    </row>
    <row r="1430" spans="1:7">
      <c r="A1430" s="168" t="s">
        <v>1645</v>
      </c>
      <c r="B1430" s="169">
        <v>2.0209736404110501E-2</v>
      </c>
      <c r="C1430" s="169">
        <v>8.4012071916632625E-3</v>
      </c>
      <c r="D1430" s="169">
        <v>7.2728977465936762E-3</v>
      </c>
      <c r="E1430" s="169">
        <v>2.514016728063129E-2</v>
      </c>
      <c r="F1430" s="169">
        <v>2.2886907110725389E-2</v>
      </c>
      <c r="G1430" s="169">
        <v>2.5157008378497991E-3</v>
      </c>
    </row>
    <row r="1431" spans="1:7">
      <c r="A1431" s="168" t="s">
        <v>1646</v>
      </c>
      <c r="B1431" s="169">
        <v>1.254421608882317E-2</v>
      </c>
      <c r="C1431" s="169">
        <v>1.4517207887505551E-2</v>
      </c>
      <c r="D1431" s="169">
        <v>3.860244320985196E-3</v>
      </c>
      <c r="E1431" s="169">
        <v>-3.215139961486257E-3</v>
      </c>
      <c r="F1431" s="169">
        <v>2.245197129851095E-2</v>
      </c>
      <c r="G1431" s="169">
        <v>-1.56839739477399E-3</v>
      </c>
    </row>
    <row r="1432" spans="1:7">
      <c r="A1432" s="168" t="s">
        <v>1647</v>
      </c>
      <c r="B1432" s="169">
        <v>-6.4606208320139302E-4</v>
      </c>
      <c r="C1432" s="169">
        <v>-1.8115725668459759E-2</v>
      </c>
      <c r="D1432" s="169">
        <v>-8.9750761050333416E-3</v>
      </c>
      <c r="E1432" s="169">
        <v>-2.0628130436030179E-2</v>
      </c>
      <c r="F1432" s="169">
        <v>1.811047389073339E-3</v>
      </c>
      <c r="G1432" s="169">
        <v>6.2839239010026304E-4</v>
      </c>
    </row>
    <row r="1433" spans="1:7">
      <c r="A1433" s="168" t="s">
        <v>1648</v>
      </c>
      <c r="B1433" s="169">
        <v>3.2022266913189767E-4</v>
      </c>
      <c r="C1433" s="169">
        <v>-1.896945434456343E-2</v>
      </c>
      <c r="D1433" s="169">
        <v>3.1951824043829902E-4</v>
      </c>
      <c r="E1433" s="169">
        <v>-8.7639420901509668E-3</v>
      </c>
      <c r="F1433" s="169">
        <v>-1.107261223260014E-2</v>
      </c>
      <c r="G1433" s="169">
        <v>5.5468211655607114E-3</v>
      </c>
    </row>
    <row r="1434" spans="1:7">
      <c r="A1434" s="168" t="s">
        <v>1649</v>
      </c>
      <c r="B1434" s="169">
        <v>1.7188774156742252E-2</v>
      </c>
      <c r="C1434" s="169">
        <v>-3.8405967262932221E-3</v>
      </c>
      <c r="D1434" s="169">
        <v>6.6683197718437892E-3</v>
      </c>
      <c r="E1434" s="169">
        <v>1.305854525654193E-2</v>
      </c>
      <c r="F1434" s="169">
        <v>-3.1228577957194141E-3</v>
      </c>
      <c r="G1434" s="169">
        <v>3.018327539556775E-3</v>
      </c>
    </row>
    <row r="1435" spans="1:7">
      <c r="A1435" s="168" t="s">
        <v>1650</v>
      </c>
      <c r="B1435" s="169">
        <v>-4.4468587308709173E-3</v>
      </c>
      <c r="C1435" s="169">
        <v>1.5766721170720421E-2</v>
      </c>
      <c r="D1435" s="169">
        <v>9.4566009136207718E-3</v>
      </c>
      <c r="E1435" s="169">
        <v>1.274453715822021E-2</v>
      </c>
      <c r="F1435" s="169">
        <v>1.5281173594128281E-4</v>
      </c>
      <c r="G1435" s="169">
        <v>-3.9431863856201899E-3</v>
      </c>
    </row>
    <row r="1436" spans="1:7">
      <c r="A1436" s="168" t="s">
        <v>1651</v>
      </c>
      <c r="B1436" s="169">
        <v>4.1077648280315682E-2</v>
      </c>
      <c r="C1436" s="169">
        <v>8.8120775589506373E-4</v>
      </c>
      <c r="D1436" s="169">
        <v>5.0703017154215553E-2</v>
      </c>
      <c r="E1436" s="169">
        <v>3.142894500682436E-2</v>
      </c>
      <c r="F1436" s="169">
        <v>1.4514896867838131E-2</v>
      </c>
      <c r="G1436" s="169">
        <v>-3.0211576412254582E-3</v>
      </c>
    </row>
    <row r="1437" spans="1:7">
      <c r="A1437" s="168" t="s">
        <v>1652</v>
      </c>
      <c r="B1437" s="169">
        <v>-1.9107959824886889E-2</v>
      </c>
      <c r="C1437" s="169">
        <v>-2.1173138152195011E-2</v>
      </c>
      <c r="D1437" s="169">
        <v>-1.675625747780762E-2</v>
      </c>
      <c r="E1437" s="169">
        <v>-1.7978045198841049E-2</v>
      </c>
      <c r="F1437" s="169">
        <v>-1.2801204819277161E-3</v>
      </c>
      <c r="G1437" s="169">
        <v>1.0449958903311349E-3</v>
      </c>
    </row>
    <row r="1438" spans="1:7">
      <c r="A1438" s="168" t="s">
        <v>1653</v>
      </c>
      <c r="B1438" s="169">
        <v>-5.6763869317486559E-3</v>
      </c>
      <c r="C1438" s="169">
        <v>-7.1661613961428996E-3</v>
      </c>
      <c r="D1438" s="169">
        <v>9.8100431917984565E-3</v>
      </c>
      <c r="E1438" s="169">
        <v>-2.2540680377302058E-3</v>
      </c>
      <c r="F1438" s="169">
        <v>-3.392897534494455E-3</v>
      </c>
      <c r="G1438" s="169">
        <v>2.5051968280196402E-3</v>
      </c>
    </row>
    <row r="1439" spans="1:7">
      <c r="A1439" s="168" t="s">
        <v>1654</v>
      </c>
      <c r="B1439" s="169">
        <v>2.061898181710875E-3</v>
      </c>
      <c r="C1439" s="10"/>
      <c r="D1439" s="169">
        <v>6.562838902988366E-3</v>
      </c>
      <c r="E1439" s="169">
        <v>4.0322726496624384E-3</v>
      </c>
      <c r="F1439" s="10"/>
      <c r="G1439" s="10"/>
    </row>
    <row r="1440" spans="1:7">
      <c r="A1440" s="168" t="s">
        <v>1655</v>
      </c>
      <c r="B1440" s="169">
        <v>2.8047700352010319E-2</v>
      </c>
      <c r="C1440" s="169">
        <v>-1.014294526483284E-2</v>
      </c>
      <c r="D1440" s="169">
        <v>2.4310436357843249E-2</v>
      </c>
      <c r="E1440" s="169">
        <v>1.1465526910828579E-2</v>
      </c>
      <c r="F1440" s="169">
        <v>1.134816159782126E-2</v>
      </c>
      <c r="G1440" s="169">
        <v>-1.041455241057587E-4</v>
      </c>
    </row>
    <row r="1441" spans="1:7">
      <c r="A1441" s="168" t="s">
        <v>1656</v>
      </c>
      <c r="B1441" s="169">
        <v>-1.4616985106805759E-2</v>
      </c>
      <c r="C1441" s="169">
        <v>-1.8412122845487659E-2</v>
      </c>
      <c r="D1441" s="169">
        <v>-8.6506832810065992E-3</v>
      </c>
      <c r="E1441" s="169">
        <v>7.2029656189456226E-3</v>
      </c>
      <c r="F1441" s="169">
        <v>1.122082585278239E-3</v>
      </c>
      <c r="G1441" s="169">
        <v>1.666184152278261E-3</v>
      </c>
    </row>
    <row r="1442" spans="1:7">
      <c r="A1442" s="168" t="s">
        <v>1657</v>
      </c>
      <c r="B1442" s="169">
        <v>-1.8428211645750481E-2</v>
      </c>
      <c r="C1442" s="169">
        <v>1.495685606732922E-2</v>
      </c>
      <c r="D1442" s="169">
        <v>-1.2655190824496509E-2</v>
      </c>
      <c r="E1442" s="169">
        <v>4.6699079894163553E-3</v>
      </c>
      <c r="F1442" s="169">
        <v>3.3400582828962078E-2</v>
      </c>
      <c r="G1442" s="169">
        <v>9.8762545392476753E-3</v>
      </c>
    </row>
    <row r="1443" spans="1:7">
      <c r="A1443" s="168" t="s">
        <v>1658</v>
      </c>
      <c r="B1443" s="169">
        <v>-8.3787270032225081E-3</v>
      </c>
      <c r="C1443" s="169">
        <v>2.2372677655603471E-2</v>
      </c>
      <c r="D1443" s="169">
        <v>8.6993055507067485E-3</v>
      </c>
      <c r="E1443" s="169">
        <v>5.1385724279400247E-3</v>
      </c>
      <c r="F1443" s="169">
        <v>-1.4895155459146769E-2</v>
      </c>
      <c r="G1443" s="169">
        <v>-5.3530640964963849E-3</v>
      </c>
    </row>
    <row r="1444" spans="1:7">
      <c r="A1444" s="168" t="s">
        <v>1659</v>
      </c>
      <c r="B1444" s="10"/>
      <c r="C1444" s="169">
        <v>-2.4426034406476171E-3</v>
      </c>
      <c r="D1444" s="10"/>
      <c r="E1444" s="10"/>
      <c r="F1444" s="169">
        <v>3.2295948326481749E-3</v>
      </c>
      <c r="G1444" s="169">
        <v>9.3144623610363908E-4</v>
      </c>
    </row>
    <row r="1445" spans="1:7">
      <c r="A1445" s="168" t="s">
        <v>1660</v>
      </c>
      <c r="B1445" s="10"/>
      <c r="C1445" s="169">
        <v>-1.547350368041189E-2</v>
      </c>
      <c r="D1445" s="10"/>
      <c r="E1445" s="10"/>
      <c r="F1445" s="169">
        <v>2.897278314310792E-2</v>
      </c>
      <c r="G1445" s="169">
        <v>7.2381820314701972E-3</v>
      </c>
    </row>
    <row r="1446" spans="1:7">
      <c r="A1446" s="168" t="s">
        <v>1661</v>
      </c>
      <c r="B1446" s="169">
        <v>-1.283405217513822E-2</v>
      </c>
      <c r="C1446" s="169">
        <v>1.8642691757321032E-2</v>
      </c>
      <c r="D1446" s="169">
        <v>9.4696683717894192E-3</v>
      </c>
      <c r="E1446" s="169">
        <v>-1.6021820444921179E-2</v>
      </c>
      <c r="F1446" s="169">
        <v>2.829920364050054E-2</v>
      </c>
      <c r="G1446" s="169">
        <v>-2.0536158206430069E-4</v>
      </c>
    </row>
    <row r="1447" spans="1:7">
      <c r="A1447" s="168" t="s">
        <v>1662</v>
      </c>
      <c r="B1447" s="169">
        <v>3.9258345602346763E-2</v>
      </c>
      <c r="C1447" s="169">
        <v>-5.2546664300883172E-3</v>
      </c>
      <c r="D1447" s="169">
        <v>1.080950979290018E-2</v>
      </c>
      <c r="E1447" s="169">
        <v>4.0640533130791752E-2</v>
      </c>
      <c r="F1447" s="169">
        <v>4.2110358180058149E-2</v>
      </c>
      <c r="G1447" s="169">
        <v>4.107213557713818E-3</v>
      </c>
    </row>
    <row r="1448" spans="1:7">
      <c r="A1448" s="168" t="s">
        <v>1663</v>
      </c>
      <c r="B1448" s="169">
        <v>3.4345239818484703E-2</v>
      </c>
      <c r="C1448" s="169">
        <v>-7.9340425503344747E-3</v>
      </c>
      <c r="D1448" s="169">
        <v>-9.1851094692699808E-3</v>
      </c>
      <c r="E1448" s="169">
        <v>9.5078882757515526E-3</v>
      </c>
      <c r="F1448" s="169">
        <v>2.7934443633468309E-2</v>
      </c>
      <c r="G1448" s="169">
        <v>8.794361410165541E-3</v>
      </c>
    </row>
    <row r="1449" spans="1:7">
      <c r="A1449" s="168" t="s">
        <v>1664</v>
      </c>
      <c r="B1449" s="169">
        <v>1.3712232741456941E-2</v>
      </c>
      <c r="C1449" s="169">
        <v>-2.9518158313449169E-2</v>
      </c>
      <c r="D1449" s="169">
        <v>-1.9889518673935291E-2</v>
      </c>
      <c r="E1449" s="169">
        <v>9.1956348287756118E-3</v>
      </c>
      <c r="F1449" s="169">
        <v>-3.2920216886134779E-2</v>
      </c>
      <c r="G1449" s="169">
        <v>6.4875760744975697E-3</v>
      </c>
    </row>
    <row r="1450" spans="1:7">
      <c r="A1450" s="168" t="s">
        <v>1665</v>
      </c>
      <c r="B1450" s="169">
        <v>5.9263432677121308E-3</v>
      </c>
      <c r="C1450" s="169">
        <v>-7.2337535181997703E-3</v>
      </c>
      <c r="D1450" s="169">
        <v>1.428348882049524E-2</v>
      </c>
      <c r="E1450" s="169">
        <v>-8.4053104893605513E-3</v>
      </c>
      <c r="F1450" s="169">
        <v>-6.941663329328529E-2</v>
      </c>
      <c r="G1450" s="169">
        <v>-2.3164805601046941E-3</v>
      </c>
    </row>
    <row r="1451" spans="1:7">
      <c r="A1451" s="168" t="s">
        <v>1666</v>
      </c>
      <c r="B1451" s="169">
        <v>6.7224279452764426E-3</v>
      </c>
      <c r="C1451" s="169">
        <v>2.5698247891435821E-2</v>
      </c>
      <c r="D1451" s="169">
        <v>2.8092682368686891E-2</v>
      </c>
      <c r="E1451" s="169">
        <v>9.4304518822023731E-3</v>
      </c>
      <c r="F1451" s="169">
        <v>-5.7093673791421613E-2</v>
      </c>
      <c r="G1451" s="169">
        <v>-1.1003395565862941E-2</v>
      </c>
    </row>
    <row r="1452" spans="1:7">
      <c r="A1452" s="168" t="s">
        <v>1667</v>
      </c>
      <c r="B1452" s="169">
        <v>4.5529244493720533E-3</v>
      </c>
      <c r="C1452" s="169">
        <v>-4.291813651667864E-3</v>
      </c>
      <c r="D1452" s="169">
        <v>3.440448399042495E-2</v>
      </c>
      <c r="E1452" s="169">
        <v>5.4354541720629257E-3</v>
      </c>
      <c r="F1452" s="169">
        <v>2.274456108321932E-2</v>
      </c>
      <c r="G1452" s="169">
        <v>5.5119006716235486E-3</v>
      </c>
    </row>
    <row r="1453" spans="1:7">
      <c r="A1453" s="168" t="s">
        <v>1668</v>
      </c>
      <c r="B1453" s="169">
        <v>-1.547016921643829E-2</v>
      </c>
      <c r="C1453" s="169">
        <v>-1.2961545123475139E-2</v>
      </c>
      <c r="D1453" s="169">
        <v>-1.22137809884828E-2</v>
      </c>
      <c r="E1453" s="169">
        <v>1.0069528913008391E-2</v>
      </c>
      <c r="F1453" s="169">
        <v>2.536258832279659E-2</v>
      </c>
      <c r="G1453" s="169">
        <v>6.1922708062476239E-3</v>
      </c>
    </row>
    <row r="1454" spans="1:7">
      <c r="A1454" s="168" t="s">
        <v>1669</v>
      </c>
      <c r="B1454" s="169">
        <v>-3.3299935713571038E-3</v>
      </c>
      <c r="C1454" s="169">
        <v>-7.4210024659636664E-3</v>
      </c>
      <c r="D1454" s="169">
        <v>-2.095524817431171E-2</v>
      </c>
      <c r="E1454" s="169">
        <v>1.136359227784722E-2</v>
      </c>
      <c r="F1454" s="169">
        <v>-3.6268678369360208E-2</v>
      </c>
      <c r="G1454" s="169">
        <v>-6.0537920021752623E-4</v>
      </c>
    </row>
    <row r="1455" spans="1:7">
      <c r="A1455" s="168" t="s">
        <v>1670</v>
      </c>
      <c r="B1455" s="169">
        <v>-2.611772077651486E-2</v>
      </c>
      <c r="C1455" s="169">
        <v>2.1408574170870939E-2</v>
      </c>
      <c r="D1455" s="169">
        <v>-1.198520817439741E-2</v>
      </c>
      <c r="E1455" s="169">
        <v>-2.7567582773005191E-2</v>
      </c>
      <c r="F1455" s="169">
        <v>-3.5225048923679059E-2</v>
      </c>
      <c r="G1455" s="169">
        <v>1.0097048735091541E-4</v>
      </c>
    </row>
    <row r="1456" spans="1:7">
      <c r="A1456" s="168" t="s">
        <v>1671</v>
      </c>
      <c r="B1456" s="169">
        <v>1.149741798297166E-2</v>
      </c>
      <c r="C1456" s="169">
        <v>2.238376135718223E-2</v>
      </c>
      <c r="D1456" s="169">
        <v>6.8024713130592218E-3</v>
      </c>
      <c r="E1456" s="169">
        <v>2.9814501742198459E-2</v>
      </c>
      <c r="F1456" s="169">
        <v>1.0688094866593939E-2</v>
      </c>
      <c r="G1456" s="169">
        <v>-6.9647970478624588E-3</v>
      </c>
    </row>
    <row r="1457" spans="1:7">
      <c r="A1457" s="168" t="s">
        <v>1672</v>
      </c>
      <c r="B1457" s="169">
        <v>4.0229341479173009E-2</v>
      </c>
      <c r="C1457" s="169">
        <v>1.234781757145198E-2</v>
      </c>
      <c r="D1457" s="169">
        <v>2.9381095326188159E-2</v>
      </c>
      <c r="E1457" s="169">
        <v>2.7620318962752851E-2</v>
      </c>
      <c r="F1457" s="169">
        <v>2.3928984947896529E-2</v>
      </c>
      <c r="G1457" s="169">
        <v>-3.7608774905170121E-3</v>
      </c>
    </row>
    <row r="1458" spans="1:7">
      <c r="A1458" s="168" t="s">
        <v>1673</v>
      </c>
      <c r="B1458" s="169">
        <v>-4.7153389227835296E-3</v>
      </c>
      <c r="C1458" s="169">
        <v>1.1662294827948781E-2</v>
      </c>
      <c r="D1458" s="169">
        <v>-9.2236532786377223E-3</v>
      </c>
      <c r="E1458" s="169">
        <v>6.7981293406447207E-3</v>
      </c>
      <c r="F1458" s="169">
        <v>1.236336223143608E-2</v>
      </c>
      <c r="G1458" s="169">
        <v>2.244681317293828E-3</v>
      </c>
    </row>
    <row r="1459" spans="1:7">
      <c r="A1459" s="168" t="s">
        <v>1674</v>
      </c>
      <c r="B1459" s="169">
        <v>1.388549120818405E-2</v>
      </c>
      <c r="C1459" s="169">
        <v>-4.346603621039336E-4</v>
      </c>
      <c r="D1459" s="169">
        <v>8.59286450459118E-3</v>
      </c>
      <c r="E1459" s="169">
        <v>-3.0598435198107229E-2</v>
      </c>
      <c r="F1459" s="169">
        <v>3.350956884354761E-2</v>
      </c>
      <c r="G1459" s="169">
        <v>2.7486168567594231E-3</v>
      </c>
    </row>
    <row r="1460" spans="1:7">
      <c r="A1460" s="168" t="s">
        <v>1675</v>
      </c>
      <c r="B1460" s="169">
        <v>-5.1531492881391361E-2</v>
      </c>
      <c r="C1460" s="169">
        <v>1.1304113600650201E-2</v>
      </c>
      <c r="D1460" s="169">
        <v>-1.759014237697587E-2</v>
      </c>
      <c r="E1460" s="169">
        <v>-6.0821455820674768E-2</v>
      </c>
      <c r="F1460" s="169">
        <v>-2.737949419987062E-3</v>
      </c>
      <c r="G1460" s="169">
        <v>-1.015445302585682E-4</v>
      </c>
    </row>
    <row r="1461" spans="1:7">
      <c r="A1461" s="168" t="s">
        <v>1676</v>
      </c>
      <c r="B1461" s="169">
        <v>-2.254176567604416E-2</v>
      </c>
      <c r="C1461" s="169">
        <v>-1.227269878915904E-2</v>
      </c>
      <c r="D1461" s="169">
        <v>-6.7042699793288252E-3</v>
      </c>
      <c r="E1461" s="169">
        <v>-1.4058247923375729E-2</v>
      </c>
      <c r="F1461" s="169">
        <v>3.2512101726753777E-2</v>
      </c>
      <c r="G1461" s="169">
        <v>1.3199805628214541E-3</v>
      </c>
    </row>
    <row r="1462" spans="1:7">
      <c r="A1462" s="168" t="s">
        <v>1677</v>
      </c>
      <c r="B1462" s="10"/>
      <c r="C1462" s="169">
        <v>1.4343912920566471E-2</v>
      </c>
      <c r="D1462" s="10"/>
      <c r="E1462" s="10"/>
      <c r="F1462" s="169">
        <v>5.8078510950947404E-3</v>
      </c>
      <c r="G1462" s="169">
        <v>1.7237696634642139E-3</v>
      </c>
    </row>
    <row r="1463" spans="1:7">
      <c r="A1463" s="168" t="s">
        <v>1678</v>
      </c>
      <c r="B1463" s="169">
        <v>3.6789881078426623E-2</v>
      </c>
      <c r="C1463" s="169">
        <v>5.0661705674490687E-3</v>
      </c>
      <c r="D1463" s="169">
        <v>3.5175708993766992E-2</v>
      </c>
      <c r="E1463" s="169">
        <v>1.514608011857543E-2</v>
      </c>
      <c r="F1463" s="169">
        <v>-6.1221650201752631E-3</v>
      </c>
      <c r="G1463" s="169">
        <v>2.0241565827605609E-4</v>
      </c>
    </row>
    <row r="1464" spans="1:7">
      <c r="A1464" s="168" t="s">
        <v>1679</v>
      </c>
      <c r="B1464" s="169">
        <v>2.749301130753512E-2</v>
      </c>
      <c r="C1464" s="169">
        <v>7.1449552765867619E-3</v>
      </c>
      <c r="D1464" s="169">
        <v>1.1578393975806289E-2</v>
      </c>
      <c r="E1464" s="169">
        <v>2.023539792356166E-2</v>
      </c>
      <c r="F1464" s="169">
        <v>3.919921601567955E-3</v>
      </c>
      <c r="G1464" s="169">
        <v>2.8337089992420679E-3</v>
      </c>
    </row>
    <row r="1465" spans="1:7">
      <c r="A1465" s="168" t="s">
        <v>1680</v>
      </c>
      <c r="B1465" s="169">
        <v>3.6663933261469328E-3</v>
      </c>
      <c r="C1465" s="169">
        <v>1.225654742753046E-2</v>
      </c>
      <c r="D1465" s="169">
        <v>-2.679440343208217E-3</v>
      </c>
      <c r="E1465" s="169">
        <v>9.9380885824842391E-3</v>
      </c>
      <c r="F1465" s="169">
        <v>-4.2950773950634513E-2</v>
      </c>
      <c r="G1465" s="169">
        <v>-6.9633145374118346E-3</v>
      </c>
    </row>
    <row r="1466" spans="1:7">
      <c r="A1466" s="168" t="s">
        <v>1681</v>
      </c>
      <c r="B1466" s="169">
        <v>-1.7771990929922319E-3</v>
      </c>
      <c r="C1466" s="169">
        <v>-6.2937001746978796E-3</v>
      </c>
      <c r="D1466" s="169">
        <v>8.2197858416750424E-3</v>
      </c>
      <c r="E1466" s="169">
        <v>-7.8887891820792477E-3</v>
      </c>
      <c r="F1466" s="169">
        <v>3.5552965175579272E-2</v>
      </c>
      <c r="G1466" s="169">
        <v>-6.1991930984994781E-3</v>
      </c>
    </row>
    <row r="1467" spans="1:7">
      <c r="A1467" s="168" t="s">
        <v>1682</v>
      </c>
      <c r="B1467" s="169">
        <v>3.3119934293119879E-3</v>
      </c>
      <c r="C1467" s="169">
        <v>-1.565254071317734E-2</v>
      </c>
      <c r="D1467" s="169">
        <v>7.4532409358034624E-3</v>
      </c>
      <c r="E1467" s="169">
        <v>2.9166876806438809E-2</v>
      </c>
      <c r="F1467" s="169">
        <v>-1.5055579006613249E-2</v>
      </c>
      <c r="G1467" s="169">
        <v>5.3174827507731504E-3</v>
      </c>
    </row>
    <row r="1468" spans="1:7">
      <c r="A1468" s="168" t="s">
        <v>1683</v>
      </c>
      <c r="B1468" s="169">
        <v>2.9529942398779371E-2</v>
      </c>
      <c r="C1468" s="169">
        <v>3.4102225843584129E-3</v>
      </c>
      <c r="D1468" s="169">
        <v>2.551435092660714E-2</v>
      </c>
      <c r="E1468" s="169">
        <v>3.3959186778472983E-2</v>
      </c>
      <c r="F1468" s="169">
        <v>-9.5714285714285641E-3</v>
      </c>
      <c r="G1468" s="169">
        <v>3.2550066399248401E-3</v>
      </c>
    </row>
    <row r="1469" spans="1:7">
      <c r="A1469" s="168" t="s">
        <v>1684</v>
      </c>
      <c r="B1469" s="169">
        <v>4.1754806255762666E-3</v>
      </c>
      <c r="C1469" s="169">
        <v>8.0909386878793566E-3</v>
      </c>
      <c r="D1469" s="169">
        <v>7.0281086827213013E-3</v>
      </c>
      <c r="E1469" s="169">
        <v>-1.365889684973043E-2</v>
      </c>
      <c r="F1469" s="169">
        <v>-7.2118851867878364E-3</v>
      </c>
      <c r="G1469" s="169">
        <v>3.6500113593898038E-3</v>
      </c>
    </row>
    <row r="1470" spans="1:7">
      <c r="A1470" s="168" t="s">
        <v>1685</v>
      </c>
      <c r="B1470" s="169">
        <v>-2.917500807771201E-3</v>
      </c>
      <c r="C1470" s="169">
        <v>-1.2551720801807329E-2</v>
      </c>
      <c r="D1470" s="169">
        <v>-1.495754710764108E-2</v>
      </c>
      <c r="E1470" s="169">
        <v>-1.8681252963703709E-3</v>
      </c>
      <c r="F1470" s="169">
        <v>-3.196280691558862E-3</v>
      </c>
      <c r="G1470" s="169">
        <v>4.8490086603918403E-3</v>
      </c>
    </row>
    <row r="1471" spans="1:7">
      <c r="A1471" s="168" t="s">
        <v>1686</v>
      </c>
      <c r="B1471" s="169">
        <v>-1.3292835341743411E-2</v>
      </c>
      <c r="C1471" s="169">
        <v>-9.7169166132718976E-3</v>
      </c>
      <c r="D1471" s="169">
        <v>-1.1300848821772619E-2</v>
      </c>
      <c r="E1471" s="169">
        <v>-1.207966042651509E-2</v>
      </c>
      <c r="F1471" s="169">
        <v>-7.4333187581985261E-3</v>
      </c>
      <c r="G1471" s="169">
        <v>1.306899083368229E-3</v>
      </c>
    </row>
    <row r="1472" spans="1:7">
      <c r="A1472" s="168" t="s">
        <v>1687</v>
      </c>
      <c r="B1472" s="169">
        <v>-1.4461959151811921E-2</v>
      </c>
      <c r="C1472" s="169">
        <v>4.2533856284925342E-3</v>
      </c>
      <c r="D1472" s="169">
        <v>8.1402917105677375E-5</v>
      </c>
      <c r="E1472" s="169">
        <v>-4.313211145920981E-3</v>
      </c>
      <c r="F1472" s="169">
        <v>-1.5345080763582991E-2</v>
      </c>
      <c r="G1472" s="169">
        <v>1.506039439527429E-3</v>
      </c>
    </row>
    <row r="1473" spans="1:7">
      <c r="A1473" s="168" t="s">
        <v>1688</v>
      </c>
      <c r="B1473" s="169">
        <v>-1.057357413084326E-2</v>
      </c>
      <c r="C1473" s="169">
        <v>-2.6510264820542861E-3</v>
      </c>
      <c r="D1473" s="169">
        <v>6.648072877375677E-3</v>
      </c>
      <c r="E1473" s="169">
        <v>-1.5234003296252571E-2</v>
      </c>
      <c r="F1473" s="169">
        <v>-3.5791514428453741E-3</v>
      </c>
      <c r="G1473" s="169">
        <v>5.0128372689539624E-4</v>
      </c>
    </row>
    <row r="1474" spans="1:7">
      <c r="A1474" s="168" t="s">
        <v>1689</v>
      </c>
      <c r="B1474" s="169">
        <v>-2.8091347745606291E-2</v>
      </c>
      <c r="C1474" s="169">
        <v>-1.687729010355421E-2</v>
      </c>
      <c r="D1474" s="169">
        <v>-2.2038244888781141E-2</v>
      </c>
      <c r="E1474" s="169">
        <v>-8.2861446685505991E-3</v>
      </c>
      <c r="F1474" s="169">
        <v>-3.9212751627628488E-2</v>
      </c>
      <c r="G1474" s="169">
        <v>1.302577649727521E-3</v>
      </c>
    </row>
    <row r="1475" spans="1:7">
      <c r="A1475" s="168" t="s">
        <v>1690</v>
      </c>
      <c r="B1475" s="169">
        <v>-3.876059153728129E-3</v>
      </c>
      <c r="C1475" s="169">
        <v>-3.4174477177417728E-3</v>
      </c>
      <c r="D1475" s="169">
        <v>-1.122766302994249E-2</v>
      </c>
      <c r="E1475" s="169">
        <v>-1.419224582255196E-2</v>
      </c>
      <c r="F1475" s="169">
        <v>6.1531271905912446E-3</v>
      </c>
      <c r="G1475" s="169">
        <v>3.602527862025084E-3</v>
      </c>
    </row>
    <row r="1476" spans="1:7">
      <c r="A1476" s="168" t="s">
        <v>1691</v>
      </c>
      <c r="B1476" s="169">
        <v>2.1632796364176029E-2</v>
      </c>
      <c r="C1476" s="169">
        <v>1.1174577597236061E-2</v>
      </c>
      <c r="D1476" s="169">
        <v>1.971822367677167E-2</v>
      </c>
      <c r="E1476" s="169">
        <v>1.1933773094557679E-2</v>
      </c>
      <c r="F1476" s="169">
        <v>-7.0444341229292107E-3</v>
      </c>
      <c r="G1476" s="169">
        <v>-4.088180859173729E-3</v>
      </c>
    </row>
    <row r="1477" spans="1:7">
      <c r="A1477" s="168" t="s">
        <v>1692</v>
      </c>
      <c r="B1477" s="10"/>
      <c r="C1477" s="169">
        <v>-1.214413784439794E-2</v>
      </c>
      <c r="D1477" s="10"/>
      <c r="E1477" s="10"/>
      <c r="F1477" s="169">
        <v>1.364309659312379E-2</v>
      </c>
      <c r="G1477" s="169">
        <v>4.4053109081476638E-3</v>
      </c>
    </row>
    <row r="1478" spans="1:7">
      <c r="A1478" s="168" t="s">
        <v>1693</v>
      </c>
      <c r="B1478" s="169">
        <v>5.5078720431180894E-3</v>
      </c>
      <c r="C1478" s="169">
        <v>-2.0486828403298851E-4</v>
      </c>
      <c r="D1478" s="169">
        <v>6.6326927061870489E-3</v>
      </c>
      <c r="E1478" s="169">
        <v>-3.8018676107894889E-3</v>
      </c>
      <c r="F1478" s="169">
        <v>0</v>
      </c>
      <c r="G1478" s="169">
        <v>4.5853178416266349E-3</v>
      </c>
    </row>
    <row r="1479" spans="1:7">
      <c r="A1479" s="168" t="s">
        <v>1694</v>
      </c>
      <c r="B1479" s="169">
        <v>-1.5000827337937389E-2</v>
      </c>
      <c r="C1479" s="169">
        <v>1.605760435552717E-2</v>
      </c>
      <c r="D1479" s="169">
        <v>1.008761273026737E-3</v>
      </c>
      <c r="E1479" s="169">
        <v>-9.7357657061531988E-3</v>
      </c>
      <c r="F1479" s="169">
        <v>-1.1690509152438079E-2</v>
      </c>
      <c r="G1479" s="169">
        <v>1.7860717141897631E-3</v>
      </c>
    </row>
    <row r="1480" spans="1:7">
      <c r="A1480" s="168" t="s">
        <v>1695</v>
      </c>
      <c r="B1480" s="169">
        <v>-1.241693374197439E-2</v>
      </c>
      <c r="C1480" s="169">
        <v>-6.1847507158097059E-4</v>
      </c>
      <c r="D1480" s="169">
        <v>-8.9306546187088998E-3</v>
      </c>
      <c r="E1480" s="169">
        <v>-1.655374677680033E-2</v>
      </c>
      <c r="F1480" s="169">
        <v>7.7821011673151466E-3</v>
      </c>
      <c r="G1480" s="169">
        <v>-5.6457973454150379E-3</v>
      </c>
    </row>
    <row r="1481" spans="1:7">
      <c r="A1481" s="168" t="s">
        <v>1696</v>
      </c>
      <c r="B1481" s="169">
        <v>-4.5119246798552948E-2</v>
      </c>
      <c r="C1481" s="169">
        <v>-1.4752948498371939E-2</v>
      </c>
      <c r="D1481" s="169">
        <v>-5.0047848515181848E-2</v>
      </c>
      <c r="E1481" s="169">
        <v>-3.9011309901162083E-2</v>
      </c>
      <c r="F1481" s="169">
        <v>8.1853281853281334E-3</v>
      </c>
      <c r="G1481" s="169">
        <v>1.8926431174561831E-3</v>
      </c>
    </row>
    <row r="1482" spans="1:7">
      <c r="A1482" s="168" t="s">
        <v>1697</v>
      </c>
      <c r="B1482" s="169">
        <v>-1.586061090852808E-2</v>
      </c>
      <c r="C1482" s="169">
        <v>-2.7740054250753651E-2</v>
      </c>
      <c r="D1482" s="169">
        <v>-2.6968996868874658E-2</v>
      </c>
      <c r="E1482" s="169">
        <v>-1.9223341318865609E-2</v>
      </c>
      <c r="F1482" s="169">
        <v>-1.8688725490196071E-2</v>
      </c>
      <c r="G1482" s="169">
        <v>6.3630878703249127E-3</v>
      </c>
    </row>
    <row r="1483" spans="1:7">
      <c r="A1483" s="168" t="s">
        <v>1698</v>
      </c>
      <c r="B1483" s="169">
        <v>-4.0304625983131892E-3</v>
      </c>
      <c r="C1483" s="169">
        <v>5.6979369853822348E-3</v>
      </c>
      <c r="D1483" s="169">
        <v>-5.9630655385219944E-3</v>
      </c>
      <c r="E1483" s="169">
        <v>-1.6287404364397459E-2</v>
      </c>
      <c r="F1483" s="169">
        <v>-4.6362784889166453E-2</v>
      </c>
      <c r="G1483" s="169">
        <v>5.236107220955688E-3</v>
      </c>
    </row>
    <row r="1484" spans="1:7">
      <c r="A1484" s="168" t="s">
        <v>1699</v>
      </c>
      <c r="B1484" s="169">
        <v>-3.8944688885549583E-2</v>
      </c>
      <c r="C1484" s="169">
        <v>-2.8146308431003849E-2</v>
      </c>
      <c r="D1484" s="169">
        <v>-4.6531033954905543E-2</v>
      </c>
      <c r="E1484" s="169">
        <v>-3.7842931269749802E-2</v>
      </c>
      <c r="F1484" s="169">
        <v>-4.6652479947618666E-3</v>
      </c>
      <c r="G1484" s="169">
        <v>5.4054353981112246E-3</v>
      </c>
    </row>
    <row r="1485" spans="1:7">
      <c r="A1485" s="168" t="s">
        <v>1700</v>
      </c>
      <c r="B1485" s="169">
        <v>2.5238688464292339E-2</v>
      </c>
      <c r="C1485" s="169">
        <v>2.0980468517017852E-3</v>
      </c>
      <c r="D1485" s="169">
        <v>3.4893870605170463E-2</v>
      </c>
      <c r="E1485" s="169">
        <v>6.0040283198986362E-2</v>
      </c>
      <c r="F1485" s="169">
        <v>8.6341583751337048E-3</v>
      </c>
      <c r="G1485" s="169">
        <v>6.3538013401183147E-3</v>
      </c>
    </row>
    <row r="1486" spans="1:7">
      <c r="A1486" s="168" t="s">
        <v>1701</v>
      </c>
      <c r="B1486" s="169">
        <v>7.3820199696261746E-3</v>
      </c>
      <c r="C1486" s="169">
        <v>2.4746900072939448E-2</v>
      </c>
      <c r="D1486" s="169">
        <v>2.081035803293263E-2</v>
      </c>
      <c r="E1486" s="169">
        <v>1.926813288424389E-2</v>
      </c>
      <c r="F1486" s="169">
        <v>-2.2419696722647989E-2</v>
      </c>
      <c r="G1486" s="169">
        <v>6.5080701136561716E-3</v>
      </c>
    </row>
    <row r="1487" spans="1:7">
      <c r="A1487" s="168" t="s">
        <v>1702</v>
      </c>
      <c r="B1487" s="169">
        <v>-2.2760013772960112E-2</v>
      </c>
      <c r="C1487" s="169">
        <v>-3.6284507106413948E-2</v>
      </c>
      <c r="D1487" s="169">
        <v>-2.1166812295094432E-2</v>
      </c>
      <c r="E1487" s="169">
        <v>-1.9402767033523951E-3</v>
      </c>
      <c r="F1487" s="169">
        <v>1.734634309065131E-2</v>
      </c>
      <c r="G1487" s="169">
        <v>-6.3694619244849537E-3</v>
      </c>
    </row>
    <row r="1488" spans="1:7">
      <c r="A1488" s="168" t="s">
        <v>1703</v>
      </c>
      <c r="B1488" s="169">
        <v>-1.3512781948603281E-2</v>
      </c>
      <c r="C1488" s="169">
        <v>5.6752428123536536E-3</v>
      </c>
      <c r="D1488" s="169">
        <v>-3.3557689967425031E-2</v>
      </c>
      <c r="E1488" s="169">
        <v>-4.0457775753092062E-2</v>
      </c>
      <c r="F1488" s="169">
        <v>0</v>
      </c>
      <c r="G1488" s="169">
        <v>7.5757457870306846E-3</v>
      </c>
    </row>
    <row r="1489" spans="1:7">
      <c r="A1489" s="168" t="s">
        <v>1704</v>
      </c>
      <c r="B1489" s="169">
        <v>3.6832945304618107E-2</v>
      </c>
      <c r="C1489" s="169">
        <v>4.8371263814863674E-3</v>
      </c>
      <c r="D1489" s="169">
        <v>3.8639381651827787E-2</v>
      </c>
      <c r="E1489" s="169">
        <v>4.95754859067703E-2</v>
      </c>
      <c r="F1489" s="169">
        <v>-4.9102385441429641E-2</v>
      </c>
      <c r="G1489" s="169">
        <v>-2.6026281918857248E-3</v>
      </c>
    </row>
    <row r="1490" spans="1:7">
      <c r="A1490" s="168" t="s">
        <v>1705</v>
      </c>
      <c r="B1490" s="169">
        <v>1.363946414192063E-2</v>
      </c>
      <c r="C1490" s="169">
        <v>2.9862421084402291E-2</v>
      </c>
      <c r="D1490" s="169">
        <v>1.2643053694338709E-2</v>
      </c>
      <c r="E1490" s="169">
        <v>4.4981503187748739E-3</v>
      </c>
      <c r="F1490" s="169">
        <v>2.017241379310342E-2</v>
      </c>
      <c r="G1490" s="169">
        <v>-8.504927732004508E-3</v>
      </c>
    </row>
    <row r="1491" spans="1:7">
      <c r="A1491" s="168" t="s">
        <v>1706</v>
      </c>
      <c r="B1491" s="169">
        <v>-7.9570625329983158E-2</v>
      </c>
      <c r="C1491" s="169">
        <v>-3.5649708609806978E-2</v>
      </c>
      <c r="D1491" s="169">
        <v>-6.2858184355335411E-2</v>
      </c>
      <c r="E1491" s="169">
        <v>-7.2146424615641358E-2</v>
      </c>
      <c r="F1491" s="169">
        <v>-2.095656582727734E-2</v>
      </c>
      <c r="G1491" s="169">
        <v>1.130718104608164E-2</v>
      </c>
    </row>
    <row r="1492" spans="1:7">
      <c r="A1492" s="168" t="s">
        <v>1707</v>
      </c>
      <c r="B1492" s="169">
        <v>-1.1574465150346439E-2</v>
      </c>
      <c r="C1492" s="169">
        <v>-5.6742248424840316E-3</v>
      </c>
      <c r="D1492" s="169">
        <v>-8.4989391025923622E-3</v>
      </c>
      <c r="E1492" s="169">
        <v>-1.355123768679478E-2</v>
      </c>
      <c r="F1492" s="169">
        <v>-2.2613499050578301E-2</v>
      </c>
      <c r="G1492" s="169">
        <v>-8.6743458207827473E-4</v>
      </c>
    </row>
    <row r="1493" spans="1:7">
      <c r="A1493" s="168" t="s">
        <v>1708</v>
      </c>
      <c r="B1493" s="169">
        <v>-6.5682528614450453E-2</v>
      </c>
      <c r="C1493" s="169">
        <v>-3.2037100632356763E-2</v>
      </c>
      <c r="D1493" s="169">
        <v>-4.927652114577552E-2</v>
      </c>
      <c r="E1493" s="169">
        <v>-4.0595527392893183E-2</v>
      </c>
      <c r="F1493" s="169">
        <v>-3.187919463087252E-2</v>
      </c>
      <c r="G1493" s="169">
        <v>-9.6489830958113032E-5</v>
      </c>
    </row>
    <row r="1494" spans="1:7">
      <c r="A1494" s="168" t="s">
        <v>1709</v>
      </c>
      <c r="B1494" s="169">
        <v>8.7817775794064357E-2</v>
      </c>
      <c r="C1494" s="169">
        <v>2.457897449853474E-3</v>
      </c>
      <c r="D1494" s="169">
        <v>4.3527510013968707E-2</v>
      </c>
      <c r="E1494" s="169">
        <v>6.6774331325852865E-2</v>
      </c>
      <c r="F1494" s="169">
        <v>9.121590805436508E-4</v>
      </c>
      <c r="G1494" s="169">
        <v>2.6048879796589648E-3</v>
      </c>
    </row>
    <row r="1495" spans="1:7">
      <c r="A1495" s="168" t="s">
        <v>1710</v>
      </c>
      <c r="B1495" s="169">
        <v>2.3566794011199429E-2</v>
      </c>
      <c r="C1495" s="169">
        <v>-1.6463207503938371E-2</v>
      </c>
      <c r="D1495" s="169">
        <v>2.908976786619211E-2</v>
      </c>
      <c r="E1495" s="169">
        <v>1.6959467122372951E-2</v>
      </c>
      <c r="F1495" s="169">
        <v>9.477809167957707E-3</v>
      </c>
      <c r="G1495" s="169">
        <v>-6.7359214836026915E-4</v>
      </c>
    </row>
    <row r="1496" spans="1:7">
      <c r="A1496" s="168" t="s">
        <v>1711</v>
      </c>
      <c r="B1496" s="169">
        <v>-6.1845061198637308E-2</v>
      </c>
      <c r="C1496" s="169">
        <v>-1.2959645058717719E-3</v>
      </c>
      <c r="D1496" s="169">
        <v>-1.595188184386875E-2</v>
      </c>
      <c r="E1496" s="169">
        <v>-2.7771496457659309E-2</v>
      </c>
      <c r="F1496" s="169">
        <v>-1.3902681231380391E-2</v>
      </c>
      <c r="G1496" s="169">
        <v>9.6292731313731839E-3</v>
      </c>
    </row>
    <row r="1497" spans="1:7">
      <c r="A1497" s="168" t="s">
        <v>1712</v>
      </c>
      <c r="B1497" s="169">
        <v>-2.4896187929090211E-2</v>
      </c>
      <c r="C1497" s="169">
        <v>2.3869695423071491E-2</v>
      </c>
      <c r="D1497" s="169">
        <v>2.3305637302408751E-2</v>
      </c>
      <c r="E1497" s="169">
        <v>-1.7465901795218339E-3</v>
      </c>
      <c r="F1497" s="169">
        <v>1.5838139705209201E-2</v>
      </c>
      <c r="G1497" s="169">
        <v>-2.7658647567736509E-3</v>
      </c>
    </row>
    <row r="1498" spans="1:7">
      <c r="A1498" s="168" t="s">
        <v>1713</v>
      </c>
      <c r="B1498" s="169">
        <v>-2.261089690531104E-2</v>
      </c>
      <c r="C1498" s="169">
        <v>-3.9464009295556712E-3</v>
      </c>
      <c r="D1498" s="169">
        <v>1.3201426783723271E-2</v>
      </c>
      <c r="E1498" s="169">
        <v>-1.903260394591522E-2</v>
      </c>
      <c r="F1498" s="169">
        <v>1.252703677000722E-2</v>
      </c>
      <c r="G1498" s="169">
        <v>-3.5385914864828338E-3</v>
      </c>
    </row>
    <row r="1499" spans="1:7">
      <c r="A1499" s="168" t="s">
        <v>1714</v>
      </c>
      <c r="B1499" s="169">
        <v>4.1903857003407152E-2</v>
      </c>
      <c r="C1499" s="169">
        <v>2.016963223486368E-2</v>
      </c>
      <c r="D1499" s="169">
        <v>2.049615220300827E-2</v>
      </c>
      <c r="E1499" s="169">
        <v>1.9813276817789879E-2</v>
      </c>
      <c r="F1499" s="169">
        <v>1.824655095683125E-2</v>
      </c>
      <c r="G1499" s="169">
        <v>-7.9662329552344646E-3</v>
      </c>
    </row>
    <row r="1500" spans="1:7">
      <c r="A1500" s="168" t="s">
        <v>1715</v>
      </c>
      <c r="B1500" s="10"/>
      <c r="C1500" s="169">
        <v>-4.0395260787452592E-2</v>
      </c>
      <c r="D1500" s="10"/>
      <c r="E1500" s="10"/>
      <c r="F1500" s="169">
        <v>-1.0052447552447609E-2</v>
      </c>
      <c r="G1500" s="169">
        <v>4.3536856190491413E-3</v>
      </c>
    </row>
    <row r="1501" spans="1:7">
      <c r="A1501" s="168" t="s">
        <v>1716</v>
      </c>
      <c r="B1501" s="169">
        <v>1.917858272986361E-2</v>
      </c>
      <c r="C1501" s="169">
        <v>-5.8337818009925879E-3</v>
      </c>
      <c r="D1501" s="169">
        <v>-2.2518084982582901E-2</v>
      </c>
      <c r="E1501" s="169">
        <v>-2.0041015355294008E-2</v>
      </c>
      <c r="F1501" s="169">
        <v>1.8631346578366511E-2</v>
      </c>
      <c r="G1501" s="169">
        <v>-1.0499916804982081E-2</v>
      </c>
    </row>
    <row r="1502" spans="1:7">
      <c r="A1502" s="168" t="s">
        <v>1717</v>
      </c>
      <c r="B1502" s="169">
        <v>7.0560433704702774E-3</v>
      </c>
      <c r="C1502" s="169">
        <v>1.4614176965843659E-4</v>
      </c>
      <c r="D1502" s="169">
        <v>-1.1439670345241289E-2</v>
      </c>
      <c r="E1502" s="169">
        <v>-1.6541087837934731E-2</v>
      </c>
      <c r="F1502" s="169">
        <v>1.4996532593619881E-2</v>
      </c>
      <c r="G1502" s="169">
        <v>4.1861399928519996E-3</v>
      </c>
    </row>
    <row r="1503" spans="1:7">
      <c r="A1503" s="168" t="s">
        <v>1718</v>
      </c>
      <c r="B1503" s="169">
        <v>3.8217871749367749E-2</v>
      </c>
      <c r="C1503" s="169">
        <v>1.8555039930923559E-2</v>
      </c>
      <c r="D1503" s="169">
        <v>3.1280199226355831E-2</v>
      </c>
      <c r="E1503" s="169">
        <v>1.7008708095635369E-2</v>
      </c>
      <c r="F1503" s="169">
        <v>2.049705354855158E-3</v>
      </c>
      <c r="G1503" s="169">
        <v>-1.037323973820559E-2</v>
      </c>
    </row>
    <row r="1504" spans="1:7">
      <c r="A1504" s="168" t="s">
        <v>1719</v>
      </c>
      <c r="B1504" s="169">
        <v>-3.5494267809965668E-4</v>
      </c>
      <c r="C1504" s="169">
        <v>-8.1207976171752128E-3</v>
      </c>
      <c r="D1504" s="169">
        <v>-1.196939807766362E-3</v>
      </c>
      <c r="E1504" s="169">
        <v>-1.351545345846006E-2</v>
      </c>
      <c r="F1504" s="169">
        <v>-2.00289780959686E-2</v>
      </c>
      <c r="G1504" s="169">
        <v>-2.1551843334332021E-3</v>
      </c>
    </row>
    <row r="1505" spans="1:7">
      <c r="A1505" s="168" t="s">
        <v>1720</v>
      </c>
      <c r="B1505" s="10"/>
      <c r="C1505" s="169">
        <v>9.450764734207695E-3</v>
      </c>
      <c r="D1505" s="10"/>
      <c r="E1505" s="10"/>
      <c r="F1505" s="169">
        <v>-9.0450513132718235E-3</v>
      </c>
      <c r="G1505" s="169">
        <v>1.9634493132121289E-3</v>
      </c>
    </row>
    <row r="1506" spans="1:7">
      <c r="A1506" s="168" t="s">
        <v>1721</v>
      </c>
      <c r="B1506" s="169">
        <v>8.6367531342006476E-3</v>
      </c>
      <c r="C1506" s="169">
        <v>1.9883256167224191E-2</v>
      </c>
      <c r="D1506" s="169">
        <v>1.8778418814084711E-2</v>
      </c>
      <c r="E1506" s="169">
        <v>9.6708713071937957E-3</v>
      </c>
      <c r="F1506" s="169">
        <v>-5.3536949271546508E-3</v>
      </c>
      <c r="G1506" s="169">
        <v>-2.253534519310763E-3</v>
      </c>
    </row>
    <row r="1507" spans="1:7">
      <c r="A1507" s="168" t="s">
        <v>1722</v>
      </c>
      <c r="B1507" s="169">
        <v>9.1729174344423736E-3</v>
      </c>
      <c r="C1507" s="169">
        <v>2.4742262955109728E-2</v>
      </c>
      <c r="D1507" s="169">
        <v>9.9644884975522707E-3</v>
      </c>
      <c r="E1507" s="169">
        <v>1.462103880229604E-2</v>
      </c>
      <c r="F1507" s="169">
        <v>5.9119385864290219E-3</v>
      </c>
      <c r="G1507" s="169">
        <v>-1.571282129355533E-3</v>
      </c>
    </row>
    <row r="1508" spans="1:7">
      <c r="A1508" s="168" t="s">
        <v>1723</v>
      </c>
      <c r="B1508" s="169">
        <v>3.250293167472051E-3</v>
      </c>
      <c r="C1508" s="10"/>
      <c r="D1508" s="169">
        <v>-4.7714099676569033E-3</v>
      </c>
      <c r="E1508" s="169">
        <v>-1.072965167053264E-2</v>
      </c>
      <c r="F1508" s="10"/>
      <c r="G1508" s="10"/>
    </row>
    <row r="1509" spans="1:7">
      <c r="A1509" s="168" t="s">
        <v>1724</v>
      </c>
      <c r="B1509" s="169">
        <v>-2.929749996218101E-2</v>
      </c>
      <c r="C1509" s="169">
        <v>-6.2743686176590652E-3</v>
      </c>
      <c r="D1509" s="169">
        <v>-1.1410106747662961E-2</v>
      </c>
      <c r="E1509" s="169">
        <v>7.4107286586464483E-3</v>
      </c>
      <c r="F1509" s="169">
        <v>-3.0350877192982462E-2</v>
      </c>
      <c r="G1509" s="169">
        <v>7.8687747118633133E-4</v>
      </c>
    </row>
    <row r="1510" spans="1:7">
      <c r="A1510" s="168" t="s">
        <v>1725</v>
      </c>
      <c r="B1510" s="169">
        <v>2.1705604676728552E-2</v>
      </c>
      <c r="C1510" s="169">
        <v>-7.4827686811318461E-3</v>
      </c>
      <c r="D1510" s="169">
        <v>-1.044729990626703E-2</v>
      </c>
      <c r="E1510" s="169">
        <v>1.4541009558414419E-2</v>
      </c>
      <c r="F1510" s="169">
        <v>-2.578252216392252E-2</v>
      </c>
      <c r="G1510" s="169">
        <v>7.8624378551135354E-3</v>
      </c>
    </row>
    <row r="1511" spans="1:7">
      <c r="A1511" s="168" t="s">
        <v>1726</v>
      </c>
      <c r="B1511" s="169">
        <v>2.534081568232649E-3</v>
      </c>
      <c r="C1511" s="169">
        <v>1.8431018038486121E-2</v>
      </c>
      <c r="D1511" s="169">
        <v>1.6694952895487839E-2</v>
      </c>
      <c r="E1511" s="169">
        <v>2.8708708694658021E-3</v>
      </c>
      <c r="F1511" s="169">
        <v>-9.2859132695743973E-5</v>
      </c>
      <c r="G1511" s="169">
        <v>-7.6061080982877671E-3</v>
      </c>
    </row>
    <row r="1512" spans="1:7">
      <c r="A1512" s="168" t="s">
        <v>1727</v>
      </c>
      <c r="B1512" s="169">
        <v>-2.357220134286631E-3</v>
      </c>
      <c r="C1512" s="169">
        <v>-1.6347313992415621E-2</v>
      </c>
      <c r="D1512" s="169">
        <v>-1.033958238245924E-3</v>
      </c>
      <c r="E1512" s="169">
        <v>-4.5497962277751816E-3</v>
      </c>
      <c r="F1512" s="169">
        <v>0</v>
      </c>
      <c r="G1512" s="169">
        <v>3.6356761205340589E-3</v>
      </c>
    </row>
    <row r="1513" spans="1:7">
      <c r="A1513" s="168" t="s">
        <v>1728</v>
      </c>
      <c r="B1513" s="169">
        <v>-2.2660153018884129E-2</v>
      </c>
      <c r="C1513" s="169">
        <v>3.1374007789131131E-3</v>
      </c>
      <c r="D1513" s="169">
        <v>-1.61919584041188E-2</v>
      </c>
      <c r="E1513" s="169">
        <v>-1.999736353343828E-2</v>
      </c>
      <c r="F1513" s="169">
        <v>2.061664190193158E-2</v>
      </c>
      <c r="G1513" s="169">
        <v>2.9371749907041171E-3</v>
      </c>
    </row>
    <row r="1514" spans="1:7">
      <c r="A1514" s="168" t="s">
        <v>1729</v>
      </c>
      <c r="B1514" s="169">
        <v>5.0462698959519159E-4</v>
      </c>
      <c r="C1514" s="169">
        <v>9.5233931732350285E-3</v>
      </c>
      <c r="D1514" s="169">
        <v>2.5033768392845879E-4</v>
      </c>
      <c r="E1514" s="169">
        <v>1.1201776904970821E-2</v>
      </c>
      <c r="F1514" s="169">
        <v>-1.819836214740689E-3</v>
      </c>
      <c r="G1514" s="169">
        <v>-1.171444198770577E-3</v>
      </c>
    </row>
    <row r="1515" spans="1:7">
      <c r="A1515" s="168" t="s">
        <v>1730</v>
      </c>
      <c r="B1515" s="169">
        <v>2.1934380318273661E-2</v>
      </c>
      <c r="C1515" s="169">
        <v>-1.079394578593562E-2</v>
      </c>
      <c r="D1515" s="169">
        <v>-8.0231496717657613E-3</v>
      </c>
      <c r="E1515" s="169">
        <v>9.3764388061798876E-3</v>
      </c>
      <c r="F1515" s="169">
        <v>1.6134913400182249E-2</v>
      </c>
      <c r="G1515" s="169">
        <v>2.150129215786611E-3</v>
      </c>
    </row>
    <row r="1516" spans="1:7">
      <c r="A1516" s="168" t="s">
        <v>1731</v>
      </c>
      <c r="B1516" s="169">
        <v>-5.6676774776438288E-2</v>
      </c>
      <c r="C1516" s="169">
        <v>-2.3798693976353591E-2</v>
      </c>
      <c r="D1516" s="169">
        <v>-6.3870612366084822E-2</v>
      </c>
      <c r="E1516" s="169">
        <v>-5.6574799292103517E-2</v>
      </c>
      <c r="F1516" s="169">
        <v>-2.1171615681349291E-2</v>
      </c>
      <c r="G1516" s="169">
        <v>6.6315613331813239E-3</v>
      </c>
    </row>
    <row r="1517" spans="1:7">
      <c r="A1517" s="168" t="s">
        <v>1732</v>
      </c>
      <c r="B1517" s="169">
        <v>-3.7862017191835351E-2</v>
      </c>
      <c r="C1517" s="169">
        <v>-2.9110303335524671E-2</v>
      </c>
      <c r="D1517" s="169">
        <v>-2.9590133965806339E-2</v>
      </c>
      <c r="E1517" s="169">
        <v>-4.707308740674454E-2</v>
      </c>
      <c r="F1517" s="169">
        <v>-3.2627623499220992E-2</v>
      </c>
      <c r="G1517" s="169">
        <v>9.0098846558552825E-3</v>
      </c>
    </row>
    <row r="1518" spans="1:7">
      <c r="A1518" s="168" t="s">
        <v>1733</v>
      </c>
      <c r="B1518" s="169">
        <v>-7.2172256997157458E-2</v>
      </c>
      <c r="C1518" s="169">
        <v>-3.8768430665237268E-2</v>
      </c>
      <c r="D1518" s="169">
        <v>-6.8201813565938352E-2</v>
      </c>
      <c r="E1518" s="169">
        <v>-8.2206502261264025E-2</v>
      </c>
      <c r="F1518" s="169">
        <v>-1.4306016106110819E-2</v>
      </c>
      <c r="G1518" s="169">
        <v>8.9294315079264663E-3</v>
      </c>
    </row>
    <row r="1519" spans="1:7">
      <c r="A1519" s="168" t="s">
        <v>1734</v>
      </c>
      <c r="B1519" s="169">
        <v>-3.2560826768638029E-2</v>
      </c>
      <c r="C1519" s="169">
        <v>-3.773679745995739E-3</v>
      </c>
      <c r="D1519" s="169">
        <v>-1.368280903224939E-3</v>
      </c>
      <c r="E1519" s="169">
        <v>-1.099114403894441E-2</v>
      </c>
      <c r="F1519" s="169">
        <v>-2.6816608996539811E-2</v>
      </c>
      <c r="G1519" s="169">
        <v>4.1872364326671629E-3</v>
      </c>
    </row>
    <row r="1520" spans="1:7">
      <c r="A1520" s="168" t="s">
        <v>1735</v>
      </c>
      <c r="B1520" s="169">
        <v>1.2419251466301301E-2</v>
      </c>
      <c r="C1520" s="169">
        <v>1.4592504858983221E-2</v>
      </c>
      <c r="D1520" s="169">
        <v>2.4767522885787541E-2</v>
      </c>
      <c r="E1520" s="169">
        <v>1.4725369492627481E-2</v>
      </c>
      <c r="F1520" s="169">
        <v>1.2246913580246989E-2</v>
      </c>
      <c r="G1520" s="169">
        <v>-3.411609101682922E-3</v>
      </c>
    </row>
    <row r="1521" spans="1:7">
      <c r="A1521" s="168" t="s">
        <v>1736</v>
      </c>
      <c r="B1521" s="169">
        <v>-1.360540458925452E-2</v>
      </c>
      <c r="C1521" s="169">
        <v>-3.2511951488163437E-2</v>
      </c>
      <c r="D1521" s="169">
        <v>-2.356079862486693E-2</v>
      </c>
      <c r="E1521" s="169">
        <v>-2.3587761611404631E-2</v>
      </c>
      <c r="F1521" s="169">
        <v>-3.4344814128207668E-2</v>
      </c>
      <c r="G1521" s="169">
        <v>-1.4549318708731549E-2</v>
      </c>
    </row>
    <row r="1522" spans="1:7">
      <c r="A1522" s="168" t="s">
        <v>1737</v>
      </c>
      <c r="B1522" s="10"/>
      <c r="C1522" s="169">
        <v>2.2008656982546171E-3</v>
      </c>
      <c r="D1522" s="10"/>
      <c r="E1522" s="10"/>
      <c r="F1522" s="169">
        <v>-5.3551581287258898E-3</v>
      </c>
      <c r="G1522" s="169">
        <v>1.032519273553234E-2</v>
      </c>
    </row>
    <row r="1523" spans="1:7">
      <c r="A1523" s="168" t="s">
        <v>1738</v>
      </c>
      <c r="B1523" s="169">
        <v>7.3092136553440934E-3</v>
      </c>
      <c r="C1523" s="169">
        <v>2.447724228008696E-2</v>
      </c>
      <c r="D1523" s="169">
        <v>1.7373890992988811E-4</v>
      </c>
      <c r="E1523" s="169">
        <v>-2.4081653811616088E-2</v>
      </c>
      <c r="F1523" s="169">
        <v>1.1783827712312119E-2</v>
      </c>
      <c r="G1523" s="169">
        <v>-2.4832331844715232E-3</v>
      </c>
    </row>
    <row r="1524" spans="1:7">
      <c r="A1524" s="168" t="s">
        <v>1739</v>
      </c>
      <c r="B1524" s="169">
        <v>-2.909471384468065E-2</v>
      </c>
      <c r="C1524" s="169">
        <v>-1.301572314400645E-3</v>
      </c>
      <c r="D1524" s="169">
        <v>3.4486154435593441E-3</v>
      </c>
      <c r="E1524" s="169">
        <v>1.7230019001126531E-3</v>
      </c>
      <c r="F1524" s="169">
        <v>-2.2188755020080331E-2</v>
      </c>
      <c r="G1524" s="169">
        <v>-2.298022669031563E-3</v>
      </c>
    </row>
    <row r="1525" spans="1:7">
      <c r="A1525" s="168" t="s">
        <v>1740</v>
      </c>
      <c r="B1525" s="169">
        <v>-2.9090068573902509E-2</v>
      </c>
      <c r="C1525" s="169">
        <v>9.5322174091778678E-3</v>
      </c>
      <c r="D1525" s="169">
        <v>-3.2414359053819508E-2</v>
      </c>
      <c r="E1525" s="169">
        <v>-1.7819697531904159E-2</v>
      </c>
      <c r="F1525" s="169">
        <v>5.1339973303221598E-4</v>
      </c>
      <c r="G1525" s="169">
        <v>2.207325946927297E-3</v>
      </c>
    </row>
    <row r="1526" spans="1:7">
      <c r="A1526" s="168" t="s">
        <v>1741</v>
      </c>
      <c r="B1526" s="169">
        <v>-2.7386195462653751E-2</v>
      </c>
      <c r="C1526" s="169">
        <v>3.056329358583576E-2</v>
      </c>
      <c r="D1526" s="169">
        <v>-1.0298722927466589E-2</v>
      </c>
      <c r="E1526" s="169">
        <v>-3.5414471815291559E-3</v>
      </c>
      <c r="F1526" s="169">
        <v>-1.0057471264367851E-2</v>
      </c>
      <c r="G1526" s="169">
        <v>-2.2981697124215832E-3</v>
      </c>
    </row>
    <row r="1527" spans="1:7">
      <c r="A1527" s="168" t="s">
        <v>1742</v>
      </c>
      <c r="B1527" s="169">
        <v>-3.4865586731679173E-2</v>
      </c>
      <c r="C1527" s="169">
        <v>-2.9730715337762388E-3</v>
      </c>
      <c r="D1527" s="169">
        <v>1.318968058186387E-2</v>
      </c>
      <c r="E1527" s="169">
        <v>5.123618933007279E-3</v>
      </c>
      <c r="F1527" s="169">
        <v>2.0422973253161999E-2</v>
      </c>
      <c r="G1527" s="169">
        <v>-2.3994624641706648E-3</v>
      </c>
    </row>
    <row r="1528" spans="1:7">
      <c r="A1528" s="168" t="s">
        <v>1743</v>
      </c>
      <c r="B1528" s="169">
        <v>4.0934049453856813E-2</v>
      </c>
      <c r="C1528" s="169">
        <v>-2.014303607589207E-2</v>
      </c>
      <c r="D1528" s="169">
        <v>3.0003038656278851E-3</v>
      </c>
      <c r="E1528" s="169">
        <v>9.4926020042633841E-3</v>
      </c>
      <c r="F1528" s="169">
        <v>-8.229198415117378E-3</v>
      </c>
      <c r="G1528" s="169">
        <v>5.4839299734050773E-3</v>
      </c>
    </row>
    <row r="1529" spans="1:7">
      <c r="A1529" s="168" t="s">
        <v>1744</v>
      </c>
      <c r="B1529" s="169">
        <v>1.0706136107738519E-2</v>
      </c>
      <c r="C1529" s="169">
        <v>-7.1174540915908135E-4</v>
      </c>
      <c r="D1529" s="169">
        <v>-1.018510769694281E-3</v>
      </c>
      <c r="E1529" s="169">
        <v>5.0150883767136278E-2</v>
      </c>
      <c r="F1529" s="169">
        <v>-7.2730997746363046E-3</v>
      </c>
      <c r="G1529" s="169">
        <v>5.7410626911957863E-3</v>
      </c>
    </row>
    <row r="1530" spans="1:7">
      <c r="A1530" s="168" t="s">
        <v>1745</v>
      </c>
      <c r="B1530" s="169">
        <v>-5.4264143035831491E-4</v>
      </c>
      <c r="C1530" s="169">
        <v>-8.7592782679987158E-3</v>
      </c>
      <c r="D1530" s="169">
        <v>-1.712918297544308E-2</v>
      </c>
      <c r="E1530" s="169">
        <v>1.3538345117396929E-2</v>
      </c>
      <c r="F1530" s="169">
        <v>-8.7710246620575916E-3</v>
      </c>
      <c r="G1530" s="169">
        <v>-3.9957964656690548E-3</v>
      </c>
    </row>
    <row r="1531" spans="1:7">
      <c r="A1531" s="168" t="s">
        <v>1746</v>
      </c>
      <c r="B1531" s="169">
        <v>1.084512477565425E-2</v>
      </c>
      <c r="C1531" s="169">
        <v>1.055381402904731E-2</v>
      </c>
      <c r="D1531" s="169">
        <v>2.1877667717100421E-2</v>
      </c>
      <c r="E1531" s="169">
        <v>5.8273559152286492E-3</v>
      </c>
      <c r="F1531" s="169">
        <v>-5.1009785550697462E-3</v>
      </c>
      <c r="G1531" s="169">
        <v>4.298375563550616E-3</v>
      </c>
    </row>
    <row r="1532" spans="1:7">
      <c r="A1532" s="168" t="s">
        <v>1747</v>
      </c>
      <c r="B1532" s="169">
        <v>2.000017111946728E-2</v>
      </c>
      <c r="C1532" s="10"/>
      <c r="D1532" s="169">
        <v>-1.0238642547001129E-2</v>
      </c>
      <c r="E1532" s="169">
        <v>8.4210831399273989E-3</v>
      </c>
      <c r="F1532" s="10"/>
      <c r="G1532" s="10"/>
    </row>
    <row r="1533" spans="1:7">
      <c r="A1533" s="168" t="s">
        <v>1748</v>
      </c>
      <c r="B1533" s="169">
        <v>-4.8493298059058658E-2</v>
      </c>
      <c r="C1533" s="169">
        <v>1.5841285142366159E-3</v>
      </c>
      <c r="D1533" s="169">
        <v>-3.3878286669221769E-2</v>
      </c>
      <c r="E1533" s="169">
        <v>-7.0995121507617553E-2</v>
      </c>
      <c r="F1533" s="169">
        <v>-1.9776080359945599E-2</v>
      </c>
      <c r="G1533" s="169">
        <v>1.293513998712714E-2</v>
      </c>
    </row>
    <row r="1534" spans="1:7">
      <c r="A1534" s="168" t="s">
        <v>1749</v>
      </c>
      <c r="B1534" s="169">
        <v>3.911601153309352E-3</v>
      </c>
      <c r="C1534" s="169">
        <v>3.573164290430197E-3</v>
      </c>
      <c r="D1534" s="169">
        <v>4.8589081509888832E-3</v>
      </c>
      <c r="E1534" s="169">
        <v>1.440929395739254E-2</v>
      </c>
      <c r="F1534" s="169">
        <v>5.4440649017932774E-3</v>
      </c>
      <c r="G1534" s="169">
        <v>5.6337884893999926E-3</v>
      </c>
    </row>
    <row r="1535" spans="1:7">
      <c r="A1535" s="168" t="s">
        <v>1750</v>
      </c>
      <c r="B1535" s="169">
        <v>3.035234632420436E-2</v>
      </c>
      <c r="C1535" s="169">
        <v>1.4964587965241799E-2</v>
      </c>
      <c r="D1535" s="169">
        <v>4.0781328278153062E-2</v>
      </c>
      <c r="E1535" s="169">
        <v>4.3699565100339788E-2</v>
      </c>
      <c r="F1535" s="169">
        <v>1.358955303110743E-2</v>
      </c>
      <c r="G1535" s="169">
        <v>2.8010065102024312E-4</v>
      </c>
    </row>
    <row r="1536" spans="1:7">
      <c r="A1536" s="168" t="s">
        <v>1751</v>
      </c>
      <c r="B1536" s="169">
        <v>4.4750798165686279E-2</v>
      </c>
      <c r="C1536" s="169">
        <v>-8.3027152981907104E-4</v>
      </c>
      <c r="D1536" s="169">
        <v>3.3697143380417849E-4</v>
      </c>
      <c r="E1536" s="169">
        <v>4.413473084153674E-2</v>
      </c>
      <c r="F1536" s="169">
        <v>-1.256939352676234E-3</v>
      </c>
      <c r="G1536" s="169">
        <v>-1.120088866460534E-3</v>
      </c>
    </row>
    <row r="1537" spans="1:7">
      <c r="A1537" s="168" t="s">
        <v>1752</v>
      </c>
      <c r="B1537" s="169">
        <v>1.0155289433619871E-2</v>
      </c>
      <c r="C1537" s="169">
        <v>-1.1527461422777271E-2</v>
      </c>
      <c r="D1537" s="169">
        <v>-1.2801515511598249E-2</v>
      </c>
      <c r="E1537" s="169">
        <v>2.333965952697969E-3</v>
      </c>
      <c r="F1537" s="169">
        <v>-1.7829050865233339E-2</v>
      </c>
      <c r="G1537" s="169">
        <v>9.438318724170669E-3</v>
      </c>
    </row>
    <row r="1538" spans="1:7">
      <c r="A1538" s="168" t="s">
        <v>1753</v>
      </c>
      <c r="B1538" s="169">
        <v>5.2927640578217527E-2</v>
      </c>
      <c r="C1538" s="169">
        <v>-9.2438787173215742E-3</v>
      </c>
      <c r="D1538" s="169">
        <v>4.9698045846915404E-3</v>
      </c>
      <c r="E1538" s="169">
        <v>3.9699849034742878E-2</v>
      </c>
      <c r="F1538" s="169">
        <v>-8.3288841430859684E-3</v>
      </c>
      <c r="G1538" s="169">
        <v>4.629055111253777E-4</v>
      </c>
    </row>
    <row r="1539" spans="1:7">
      <c r="A1539" s="168" t="s">
        <v>1754</v>
      </c>
      <c r="B1539" s="169">
        <v>9.473286504211087E-3</v>
      </c>
      <c r="C1539" s="169">
        <v>-4.4569025122100916E-3</v>
      </c>
      <c r="D1539" s="169">
        <v>-8.7633581305228692E-3</v>
      </c>
      <c r="E1539" s="169">
        <v>5.4069665124709676E-3</v>
      </c>
      <c r="F1539" s="169">
        <v>3.876386346505889E-3</v>
      </c>
      <c r="G1539" s="169">
        <v>-1.017864445842398E-3</v>
      </c>
    </row>
    <row r="1540" spans="1:7">
      <c r="A1540" s="168" t="s">
        <v>1755</v>
      </c>
      <c r="B1540" s="169">
        <v>-4.5346583290330922E-2</v>
      </c>
      <c r="C1540" s="169">
        <v>-2.9986339021522701E-3</v>
      </c>
      <c r="D1540" s="169">
        <v>-3.101830139311201E-2</v>
      </c>
      <c r="E1540" s="169">
        <v>-5.8856995705273363E-2</v>
      </c>
      <c r="F1540" s="169">
        <v>1.5552933605062821E-2</v>
      </c>
      <c r="G1540" s="169">
        <v>5.3723771394336151E-3</v>
      </c>
    </row>
    <row r="1541" spans="1:7">
      <c r="A1541" s="168" t="s">
        <v>1756</v>
      </c>
      <c r="B1541" s="169">
        <v>3.1891012823261233E-2</v>
      </c>
      <c r="C1541" s="169">
        <v>1.9201249359436678E-2</v>
      </c>
      <c r="D1541" s="169">
        <v>1.761822087697951E-2</v>
      </c>
      <c r="E1541" s="169">
        <v>1.6000992495053708E-2</v>
      </c>
      <c r="F1541" s="169">
        <v>5.4921841994084453E-3</v>
      </c>
      <c r="G1541" s="169">
        <v>-4.4223636713174308E-3</v>
      </c>
    </row>
    <row r="1542" spans="1:7">
      <c r="A1542" s="168" t="s">
        <v>1757</v>
      </c>
      <c r="B1542" s="169">
        <v>1.9810285326034901E-2</v>
      </c>
      <c r="C1542" s="169">
        <v>-8.3635715808313416E-3</v>
      </c>
      <c r="D1542" s="169">
        <v>1.370667648801116E-2</v>
      </c>
      <c r="E1542" s="169">
        <v>-1.6748045485341919E-2</v>
      </c>
      <c r="F1542" s="169">
        <v>3.4243697478991697E-2</v>
      </c>
      <c r="G1542" s="169">
        <v>-6.3852936109644043E-3</v>
      </c>
    </row>
    <row r="1543" spans="1:7">
      <c r="A1543" s="168" t="s">
        <v>1758</v>
      </c>
      <c r="B1543" s="169">
        <v>3.2000333364450517E-2</v>
      </c>
      <c r="C1543" s="169">
        <v>2.7628291645959591E-2</v>
      </c>
      <c r="D1543" s="169">
        <v>3.0770741548713509E-3</v>
      </c>
      <c r="E1543" s="169">
        <v>1.4118497003808409E-2</v>
      </c>
      <c r="F1543" s="169">
        <v>-2.6000406256347811E-2</v>
      </c>
      <c r="G1543" s="169">
        <v>-6.4263986565671338E-3</v>
      </c>
    </row>
    <row r="1544" spans="1:7">
      <c r="A1544" s="168" t="s">
        <v>1759</v>
      </c>
      <c r="B1544" s="169">
        <v>1.3363217947627289E-2</v>
      </c>
      <c r="C1544" s="169">
        <v>5.8958061932632422E-3</v>
      </c>
      <c r="D1544" s="169">
        <v>-3.1335537006829672E-2</v>
      </c>
      <c r="E1544" s="169">
        <v>5.1811379548318834E-3</v>
      </c>
      <c r="F1544" s="169">
        <v>1.5745568300312929E-2</v>
      </c>
      <c r="G1544" s="169">
        <v>3.7495456011871209E-3</v>
      </c>
    </row>
    <row r="1545" spans="1:7">
      <c r="A1545" s="168" t="s">
        <v>1760</v>
      </c>
      <c r="B1545" s="169">
        <v>-4.3110814069290404E-3</v>
      </c>
      <c r="C1545" s="169">
        <v>9.8613727091971803E-3</v>
      </c>
      <c r="D1545" s="169">
        <v>-1.6158720709336771E-2</v>
      </c>
      <c r="E1545" s="169">
        <v>-2.5484169075472459E-2</v>
      </c>
      <c r="F1545" s="169">
        <v>-3.1824248023817341E-3</v>
      </c>
      <c r="G1545" s="169">
        <v>-1.587580930503929E-3</v>
      </c>
    </row>
    <row r="1546" spans="1:7">
      <c r="A1546" s="168" t="s">
        <v>1761</v>
      </c>
      <c r="B1546" s="169">
        <v>7.9788774042197419E-2</v>
      </c>
      <c r="C1546" s="169">
        <v>-9.3324669763467094E-3</v>
      </c>
      <c r="D1546" s="169">
        <v>4.4268953945091338E-2</v>
      </c>
      <c r="E1546" s="169">
        <v>6.9383707730468869E-2</v>
      </c>
      <c r="F1546" s="169">
        <v>2.2863027806385269E-2</v>
      </c>
      <c r="G1546" s="169">
        <v>-1.6836619493969529E-3</v>
      </c>
    </row>
    <row r="1547" spans="1:7">
      <c r="A1547" s="168" t="s">
        <v>1762</v>
      </c>
      <c r="B1547" s="169">
        <v>2.5024794534295621E-2</v>
      </c>
      <c r="C1547" s="169">
        <v>1.3151670479691899E-3</v>
      </c>
      <c r="D1547" s="169">
        <v>3.5073349383435648E-2</v>
      </c>
      <c r="E1547" s="169">
        <v>2.623430471833799E-2</v>
      </c>
      <c r="F1547" s="169">
        <v>-2.2855416834474451E-2</v>
      </c>
      <c r="G1547" s="169">
        <v>-2.342359150537376E-3</v>
      </c>
    </row>
    <row r="1548" spans="1:7">
      <c r="A1548" s="168" t="s">
        <v>1763</v>
      </c>
      <c r="B1548" s="169">
        <v>-3.2470793615687499E-2</v>
      </c>
      <c r="C1548" s="169">
        <v>-1.154320266205866E-2</v>
      </c>
      <c r="D1548" s="169">
        <v>8.393973474186911E-3</v>
      </c>
      <c r="E1548" s="169">
        <v>-2.2248126626332691E-2</v>
      </c>
      <c r="F1548" s="169">
        <v>3.812467800103025E-3</v>
      </c>
      <c r="G1548" s="169">
        <v>6.6679100496704891E-3</v>
      </c>
    </row>
    <row r="1549" spans="1:7">
      <c r="A1549" s="168" t="s">
        <v>1764</v>
      </c>
      <c r="B1549" s="169">
        <v>4.9047526585425549E-2</v>
      </c>
      <c r="C1549" s="169">
        <v>2.6156273782937719E-2</v>
      </c>
      <c r="D1549" s="169">
        <v>5.1549026313419948E-2</v>
      </c>
      <c r="E1549" s="169">
        <v>4.2030784672481232E-2</v>
      </c>
      <c r="F1549" s="169">
        <v>-3.2847464586327479E-3</v>
      </c>
      <c r="G1549" s="169">
        <v>-6.903680159617287E-3</v>
      </c>
    </row>
    <row r="1550" spans="1:7">
      <c r="A1550" s="168" t="s">
        <v>1765</v>
      </c>
      <c r="B1550" s="169">
        <v>6.8481951229366622E-2</v>
      </c>
      <c r="C1550" s="169">
        <v>1.2133338697180919E-2</v>
      </c>
      <c r="D1550" s="169">
        <v>6.9955330022847706E-2</v>
      </c>
      <c r="E1550" s="169">
        <v>6.8807170083796443E-2</v>
      </c>
      <c r="F1550" s="169">
        <v>1.2152420185375989E-2</v>
      </c>
      <c r="G1550" s="169">
        <v>-9.3939386555097482E-4</v>
      </c>
    </row>
    <row r="1551" spans="1:7">
      <c r="A1551" s="168" t="s">
        <v>1766</v>
      </c>
      <c r="B1551" s="169">
        <v>5.2193087869304662E-2</v>
      </c>
      <c r="C1551" s="169">
        <v>1.4207760082581841E-2</v>
      </c>
      <c r="D1551" s="169">
        <v>3.5567741285221548E-2</v>
      </c>
      <c r="E1551" s="169">
        <v>2.1839551556642741E-2</v>
      </c>
      <c r="F1551" s="169">
        <v>2.6455026455025621E-3</v>
      </c>
      <c r="G1551" s="169">
        <v>-4.2312830719192229E-3</v>
      </c>
    </row>
    <row r="1552" spans="1:7">
      <c r="A1552" s="168" t="s">
        <v>1767</v>
      </c>
      <c r="B1552" s="169">
        <v>1.4536226328452081E-2</v>
      </c>
      <c r="C1552" s="169">
        <v>-2.823084127197673E-3</v>
      </c>
      <c r="D1552" s="169">
        <v>-1.05869522321369E-2</v>
      </c>
      <c r="E1552" s="169">
        <v>-3.8257360452814471E-2</v>
      </c>
      <c r="F1552" s="169">
        <v>-2.283336716054396E-2</v>
      </c>
      <c r="G1552" s="169">
        <v>-4.2493349495066326E-3</v>
      </c>
    </row>
    <row r="1553" spans="1:7">
      <c r="A1553" s="168" t="s">
        <v>1768</v>
      </c>
      <c r="B1553" s="169">
        <v>-2.9834974458553321E-2</v>
      </c>
      <c r="C1553" s="169">
        <v>-6.6623955507048027E-3</v>
      </c>
      <c r="D1553" s="169">
        <v>-1.718445915009326E-2</v>
      </c>
      <c r="E1553" s="169">
        <v>-1.8536548278553781E-2</v>
      </c>
      <c r="F1553" s="169">
        <v>-8.6197943711704417E-3</v>
      </c>
      <c r="G1553" s="169">
        <v>7.4917111274559467E-3</v>
      </c>
    </row>
    <row r="1554" spans="1:7">
      <c r="A1554" s="168" t="s">
        <v>1769</v>
      </c>
      <c r="B1554" s="169">
        <v>-1.9785334563542372E-3</v>
      </c>
      <c r="C1554" s="169">
        <v>1.5638477163140149E-2</v>
      </c>
      <c r="D1554" s="169">
        <v>1.414142054646628E-2</v>
      </c>
      <c r="E1554" s="169">
        <v>1.093852027426157E-2</v>
      </c>
      <c r="F1554" s="169">
        <v>-1.5503875968992281E-2</v>
      </c>
      <c r="G1554" s="169">
        <v>2.5414559289351768E-3</v>
      </c>
    </row>
    <row r="1555" spans="1:7">
      <c r="A1555" s="168" t="s">
        <v>1770</v>
      </c>
      <c r="B1555" s="169">
        <v>-2.747760342564487E-2</v>
      </c>
      <c r="C1555" s="169">
        <v>-7.7734016405583972E-4</v>
      </c>
      <c r="D1555" s="169">
        <v>-1.2790483069584409E-2</v>
      </c>
      <c r="E1555" s="169">
        <v>-6.979016412524075E-3</v>
      </c>
      <c r="F1555" s="169">
        <v>9.8957224941476074E-3</v>
      </c>
      <c r="G1555" s="169">
        <v>-7.6988046040540334E-3</v>
      </c>
    </row>
    <row r="1556" spans="1:7">
      <c r="A1556" s="168" t="s">
        <v>1771</v>
      </c>
      <c r="B1556" s="169">
        <v>2.7542212856786149E-2</v>
      </c>
      <c r="C1556" s="169">
        <v>-1.6257460597355331E-3</v>
      </c>
      <c r="D1556" s="169">
        <v>3.2379733176038483E-2</v>
      </c>
      <c r="E1556" s="169">
        <v>3.4051551819966219E-2</v>
      </c>
      <c r="F1556" s="169">
        <v>1.011484564324094E-2</v>
      </c>
      <c r="G1556" s="169">
        <v>8.7993214466179914E-3</v>
      </c>
    </row>
    <row r="1557" spans="1:7">
      <c r="A1557" s="168" t="s">
        <v>1772</v>
      </c>
      <c r="B1557" s="169">
        <v>4.0578792692795629E-2</v>
      </c>
      <c r="C1557" s="169">
        <v>-1.237550723854119E-3</v>
      </c>
      <c r="D1557" s="169">
        <v>2.996568114938469E-2</v>
      </c>
      <c r="E1557" s="169">
        <v>1.2054743305544459E-2</v>
      </c>
      <c r="F1557" s="169">
        <v>1.28298737874204E-2</v>
      </c>
      <c r="G1557" s="169">
        <v>-1.6882414231746969E-3</v>
      </c>
    </row>
    <row r="1558" spans="1:7">
      <c r="A1558" s="168" t="s">
        <v>1773</v>
      </c>
      <c r="B1558" s="169">
        <v>-8.0263690366246809E-3</v>
      </c>
      <c r="C1558" s="169">
        <v>-4.248692893594086E-3</v>
      </c>
      <c r="D1558" s="169">
        <v>-2.774188027234015E-2</v>
      </c>
      <c r="E1558" s="169">
        <v>-1.797727246524727E-2</v>
      </c>
      <c r="F1558" s="169">
        <v>1.781668383110202E-2</v>
      </c>
      <c r="G1558" s="169">
        <v>-6.5764461873962787E-4</v>
      </c>
    </row>
    <row r="1559" spans="1:7">
      <c r="A1559" s="168" t="s">
        <v>1774</v>
      </c>
      <c r="B1559" s="169">
        <v>9.8179520215186944E-3</v>
      </c>
      <c r="C1559" s="169">
        <v>2.1290637641290241E-2</v>
      </c>
      <c r="D1559" s="169">
        <v>-8.3013164688849894E-4</v>
      </c>
      <c r="E1559" s="169">
        <v>-7.4455950593795839E-3</v>
      </c>
      <c r="F1559" s="169">
        <v>8.0947080845894526E-4</v>
      </c>
      <c r="G1559" s="169">
        <v>-1.099939614674339E-2</v>
      </c>
    </row>
    <row r="1560" spans="1:7">
      <c r="A1560" s="168" t="s">
        <v>1775</v>
      </c>
      <c r="B1560" s="169">
        <v>3.653436524856835E-3</v>
      </c>
      <c r="C1560" s="169">
        <v>-7.0547395835030002E-4</v>
      </c>
      <c r="D1560" s="169">
        <v>2.0685436410581511E-2</v>
      </c>
      <c r="E1560" s="169">
        <v>9.0563817829727444E-3</v>
      </c>
      <c r="F1560" s="169">
        <v>1.3143261550904841E-2</v>
      </c>
      <c r="G1560" s="169">
        <v>-1.045633208579644E-3</v>
      </c>
    </row>
    <row r="1561" spans="1:7">
      <c r="A1561" s="168" t="s">
        <v>1776</v>
      </c>
      <c r="B1561" s="169">
        <v>-1.247914179282561E-2</v>
      </c>
      <c r="C1561" s="169">
        <v>1.732236877456694E-2</v>
      </c>
      <c r="D1561" s="169">
        <v>1.7665388992688991E-2</v>
      </c>
      <c r="E1561" s="169">
        <v>-3.708976932653596E-3</v>
      </c>
      <c r="F1561" s="169">
        <v>-3.333000698533084E-2</v>
      </c>
      <c r="G1561" s="169">
        <v>5.1384616456842114E-3</v>
      </c>
    </row>
    <row r="1562" spans="1:7">
      <c r="A1562" s="168" t="s">
        <v>1777</v>
      </c>
      <c r="B1562" s="10"/>
      <c r="C1562" s="169">
        <v>3.9695418998517704E-3</v>
      </c>
      <c r="D1562" s="10"/>
      <c r="E1562" s="10"/>
      <c r="F1562" s="169">
        <v>-1.8478373077320139E-2</v>
      </c>
      <c r="G1562" s="169">
        <v>8.7097020000166392E-3</v>
      </c>
    </row>
    <row r="1563" spans="1:7">
      <c r="A1563" s="168" t="s">
        <v>1778</v>
      </c>
      <c r="B1563" s="169">
        <v>6.2780051741235798E-3</v>
      </c>
      <c r="C1563" s="169">
        <v>1.875679716581091E-3</v>
      </c>
      <c r="D1563" s="169">
        <v>-1.477721201994298E-3</v>
      </c>
      <c r="E1563" s="169">
        <v>-8.5662951792860875E-3</v>
      </c>
      <c r="F1563" s="169">
        <v>1.682793437105534E-3</v>
      </c>
      <c r="G1563" s="169">
        <v>-4.6929188480193668E-4</v>
      </c>
    </row>
    <row r="1564" spans="1:7">
      <c r="A1564" s="168" t="s">
        <v>1779</v>
      </c>
      <c r="B1564" s="169">
        <v>-3.4220093910938498E-2</v>
      </c>
      <c r="C1564" s="169">
        <v>-7.2377949540946007E-3</v>
      </c>
      <c r="D1564" s="169">
        <v>-2.1271203287220869E-4</v>
      </c>
      <c r="E1564" s="169">
        <v>-4.5613612828254713E-3</v>
      </c>
      <c r="F1564" s="169">
        <v>7.0348593028140014E-3</v>
      </c>
      <c r="G1564" s="169">
        <v>6.5727412980476352E-4</v>
      </c>
    </row>
    <row r="1565" spans="1:7">
      <c r="A1565" s="168" t="s">
        <v>1780</v>
      </c>
      <c r="B1565" s="169">
        <v>1.5998751537863901E-2</v>
      </c>
      <c r="C1565" s="169">
        <v>2.2695611701915031E-3</v>
      </c>
      <c r="D1565" s="169">
        <v>1.6086665887018899E-2</v>
      </c>
      <c r="E1565" s="169">
        <v>1.7244229931627331E-2</v>
      </c>
      <c r="F1565" s="169">
        <v>-1.772495047440259E-3</v>
      </c>
      <c r="G1565" s="169">
        <v>8.5390228461601492E-3</v>
      </c>
    </row>
    <row r="1566" spans="1:7">
      <c r="A1566" s="168" t="s">
        <v>1781</v>
      </c>
      <c r="B1566" s="169">
        <v>-3.567456171182759E-2</v>
      </c>
      <c r="C1566" s="169">
        <v>-1.2900001139847911E-2</v>
      </c>
      <c r="D1566" s="169">
        <v>-3.2443334559615573E-2</v>
      </c>
      <c r="E1566" s="169">
        <v>-2.5114349483927878E-3</v>
      </c>
      <c r="F1566" s="169">
        <v>-9.0871109254230253E-3</v>
      </c>
      <c r="G1566" s="169">
        <v>6.4197505625329656E-3</v>
      </c>
    </row>
    <row r="1567" spans="1:7">
      <c r="A1567" s="168" t="s">
        <v>1782</v>
      </c>
      <c r="B1567" s="169">
        <v>-7.4937656257459961E-3</v>
      </c>
      <c r="C1567" s="169">
        <v>-2.14000649197158E-2</v>
      </c>
      <c r="D1567" s="169">
        <v>2.3554931565328729E-2</v>
      </c>
      <c r="E1567" s="169">
        <v>5.1772097310457177E-2</v>
      </c>
      <c r="F1567" s="169">
        <v>2.318962791187928E-3</v>
      </c>
      <c r="G1567" s="169">
        <v>8.1353877942944575E-3</v>
      </c>
    </row>
    <row r="1568" spans="1:7">
      <c r="A1568" s="168" t="s">
        <v>1783</v>
      </c>
      <c r="B1568" s="169">
        <v>3.1992087308152513E-2</v>
      </c>
      <c r="C1568" s="169">
        <v>-2.2378626777133088E-3</v>
      </c>
      <c r="D1568" s="169">
        <v>3.3694184646499543E-2</v>
      </c>
      <c r="E1568" s="169">
        <v>1.7340785037561091E-2</v>
      </c>
      <c r="F1568" s="169">
        <v>1.482805762961403E-2</v>
      </c>
      <c r="G1568" s="169">
        <v>-3.9431480343168346E-3</v>
      </c>
    </row>
    <row r="1569" spans="1:7">
      <c r="A1569" s="168" t="s">
        <v>1784</v>
      </c>
      <c r="B1569" s="169">
        <v>1.066428611325154E-2</v>
      </c>
      <c r="C1569" s="169">
        <v>2.9161604463010531E-3</v>
      </c>
      <c r="D1569" s="169">
        <v>2.7477732286481649E-2</v>
      </c>
      <c r="E1569" s="169">
        <v>4.5010068607876492E-2</v>
      </c>
      <c r="F1569" s="169">
        <v>3.212435233160615E-3</v>
      </c>
      <c r="G1569" s="169">
        <v>5.5236196903551971E-4</v>
      </c>
    </row>
    <row r="1570" spans="1:7">
      <c r="A1570" s="168" t="s">
        <v>1785</v>
      </c>
      <c r="B1570" s="169">
        <v>1.28491340219552E-2</v>
      </c>
      <c r="C1570" s="169">
        <v>1.409160551806155E-2</v>
      </c>
      <c r="D1570" s="169">
        <v>2.758565432705096E-2</v>
      </c>
      <c r="E1570" s="169">
        <v>1.649097309784486E-2</v>
      </c>
      <c r="F1570" s="169">
        <v>9.296560272700205E-4</v>
      </c>
      <c r="G1570" s="169">
        <v>-1.9322698185771921E-3</v>
      </c>
    </row>
    <row r="1571" spans="1:7">
      <c r="A1571" s="168" t="s">
        <v>1786</v>
      </c>
      <c r="B1571" s="169">
        <v>1.753844097741419E-2</v>
      </c>
      <c r="C1571" s="169">
        <v>-3.3688058719518743E-2</v>
      </c>
      <c r="D1571" s="169">
        <v>-3.8564541805439219E-3</v>
      </c>
      <c r="E1571" s="169">
        <v>2.604440893249738E-3</v>
      </c>
      <c r="F1571" s="169">
        <v>2.5386996904024791E-2</v>
      </c>
      <c r="G1571" s="169">
        <v>3.0423326942095041E-3</v>
      </c>
    </row>
    <row r="1572" spans="1:7">
      <c r="A1572" s="168" t="s">
        <v>1787</v>
      </c>
      <c r="B1572" s="169">
        <v>2.680465154896838E-2</v>
      </c>
      <c r="C1572" s="169">
        <v>-6.666355799502699E-3</v>
      </c>
      <c r="D1572" s="169">
        <v>1.9551344186324648E-2</v>
      </c>
      <c r="E1572" s="169">
        <v>1.9852718947738209E-2</v>
      </c>
      <c r="F1572" s="169">
        <v>-1.10708534621573E-3</v>
      </c>
      <c r="G1572" s="169">
        <v>3.6758534017500288E-4</v>
      </c>
    </row>
    <row r="1573" spans="1:7">
      <c r="A1573" s="168" t="s">
        <v>1788</v>
      </c>
      <c r="B1573" s="169">
        <v>1.364757167908826E-2</v>
      </c>
      <c r="C1573" s="169">
        <v>-1.1028155571448209E-2</v>
      </c>
      <c r="D1573" s="169">
        <v>-2.7789411346513249E-2</v>
      </c>
      <c r="E1573" s="169">
        <v>1.5710695157529211E-3</v>
      </c>
      <c r="F1573" s="169">
        <v>-4.3425692695214117E-2</v>
      </c>
      <c r="G1573" s="169">
        <v>-6.4314311998781015E-4</v>
      </c>
    </row>
    <row r="1574" spans="1:7">
      <c r="A1574" s="168" t="s">
        <v>1789</v>
      </c>
      <c r="B1574" s="169">
        <v>-6.1414101501153888E-2</v>
      </c>
      <c r="C1574" s="169">
        <v>-7.8170251059712648E-3</v>
      </c>
      <c r="D1574" s="169">
        <v>-3.7716771797943083E-2</v>
      </c>
      <c r="E1574" s="169">
        <v>-4.9521848298955673E-2</v>
      </c>
      <c r="F1574" s="169">
        <v>-1.3376869601853801E-2</v>
      </c>
      <c r="G1574" s="169">
        <v>-6.4355701925711273E-4</v>
      </c>
    </row>
    <row r="1575" spans="1:7">
      <c r="A1575" s="168" t="s">
        <v>1790</v>
      </c>
      <c r="B1575" s="169">
        <v>3.6329195562191392E-2</v>
      </c>
      <c r="C1575" s="169">
        <v>2.9962320243361869E-3</v>
      </c>
      <c r="D1575" s="169">
        <v>2.0950772104061152E-2</v>
      </c>
      <c r="E1575" s="169">
        <v>3.2206867716455312E-2</v>
      </c>
      <c r="F1575" s="169">
        <v>-2.754350378990067E-2</v>
      </c>
      <c r="G1575" s="169">
        <v>9.107686485358979E-3</v>
      </c>
    </row>
    <row r="1576" spans="1:7">
      <c r="A1576" s="168" t="s">
        <v>1791</v>
      </c>
      <c r="B1576" s="10"/>
      <c r="C1576" s="169">
        <v>-1.073650045808106E-2</v>
      </c>
      <c r="D1576" s="10"/>
      <c r="E1576" s="10"/>
      <c r="F1576" s="169">
        <v>-3.2934460423761358E-4</v>
      </c>
      <c r="G1576" s="169">
        <v>-1.458689566488425E-3</v>
      </c>
    </row>
    <row r="1577" spans="1:7">
      <c r="A1577" s="168" t="s">
        <v>1792</v>
      </c>
      <c r="B1577" s="169">
        <v>-1.867584553602919E-2</v>
      </c>
      <c r="C1577" s="10"/>
      <c r="D1577" s="169">
        <v>1.4423852914850819E-2</v>
      </c>
      <c r="E1577" s="169">
        <v>-2.4113433937103971E-2</v>
      </c>
      <c r="F1577" s="10"/>
      <c r="G1577" s="10"/>
    </row>
    <row r="1578" spans="1:7">
      <c r="A1578" s="168" t="s">
        <v>1793</v>
      </c>
      <c r="B1578" s="169">
        <v>2.2895484922407231E-2</v>
      </c>
      <c r="C1578" s="169">
        <v>-4.0950569838349438E-3</v>
      </c>
      <c r="D1578" s="169">
        <v>1.404645264789206E-2</v>
      </c>
      <c r="E1578" s="169">
        <v>-1.44920330044549E-2</v>
      </c>
      <c r="F1578" s="169">
        <v>-1.251921809795742E-2</v>
      </c>
      <c r="G1578" s="169">
        <v>6.2083476011534078E-3</v>
      </c>
    </row>
    <row r="1579" spans="1:7">
      <c r="A1579" s="168" t="s">
        <v>1794</v>
      </c>
      <c r="B1579" s="169">
        <v>-2.5833875191918931E-2</v>
      </c>
      <c r="C1579" s="169">
        <v>1.8341016392734E-2</v>
      </c>
      <c r="D1579" s="169">
        <v>3.430783418863026E-2</v>
      </c>
      <c r="E1579" s="169">
        <v>-1.250147439199578E-2</v>
      </c>
      <c r="F1579" s="169">
        <v>-1.2010676156583581E-2</v>
      </c>
      <c r="G1579" s="169">
        <v>-3.3572520611168111E-3</v>
      </c>
    </row>
    <row r="1580" spans="1:7">
      <c r="A1580" s="168" t="s">
        <v>1795</v>
      </c>
      <c r="B1580" s="169">
        <v>-2.8810861804242971E-2</v>
      </c>
      <c r="C1580" s="169">
        <v>6.6107218774560383E-3</v>
      </c>
      <c r="D1580" s="169">
        <v>-1.119288358570214E-2</v>
      </c>
      <c r="E1580" s="169">
        <v>9.4798606750921E-3</v>
      </c>
      <c r="F1580" s="169">
        <v>8.6672669968481664E-3</v>
      </c>
      <c r="G1580" s="169">
        <v>-1.1835147282605041E-3</v>
      </c>
    </row>
    <row r="1581" spans="1:7">
      <c r="A1581" s="168" t="s">
        <v>1796</v>
      </c>
      <c r="B1581" s="169">
        <v>3.2244282280707193E-2</v>
      </c>
      <c r="C1581" s="169">
        <v>1.5271449816332879E-2</v>
      </c>
      <c r="D1581" s="169">
        <v>4.0025205207143477E-2</v>
      </c>
      <c r="E1581" s="169">
        <v>2.6650763678305319E-2</v>
      </c>
      <c r="F1581" s="169">
        <v>1.584644570918425E-2</v>
      </c>
      <c r="G1581" s="169">
        <v>-6.4715986728427488E-3</v>
      </c>
    </row>
    <row r="1582" spans="1:7">
      <c r="A1582" s="168" t="s">
        <v>1797</v>
      </c>
      <c r="B1582" s="169">
        <v>1.210029451692596E-2</v>
      </c>
      <c r="C1582" s="169">
        <v>1.0584272769349701E-2</v>
      </c>
      <c r="D1582" s="169">
        <v>5.4225347161303006E-3</v>
      </c>
      <c r="E1582" s="169">
        <v>1.935979670763643E-3</v>
      </c>
      <c r="F1582" s="169">
        <v>-1.4281006261671609E-3</v>
      </c>
      <c r="G1582" s="169">
        <v>-6.1467721921588669E-3</v>
      </c>
    </row>
    <row r="1583" spans="1:7">
      <c r="A1583" s="168" t="s">
        <v>1798</v>
      </c>
      <c r="B1583" s="169">
        <v>-1.602991624190242E-2</v>
      </c>
      <c r="C1583" s="169">
        <v>-4.3236613400616797E-2</v>
      </c>
      <c r="D1583" s="169">
        <v>-1.9385082136405999E-2</v>
      </c>
      <c r="E1583" s="169">
        <v>4.6074817709373939E-3</v>
      </c>
      <c r="F1583" s="169">
        <v>1.188118811881189E-2</v>
      </c>
      <c r="G1583" s="169">
        <v>1.375424940999492E-2</v>
      </c>
    </row>
    <row r="1584" spans="1:7">
      <c r="A1584" s="168" t="s">
        <v>1799</v>
      </c>
      <c r="B1584" s="169">
        <v>-2.2743865267948579E-2</v>
      </c>
      <c r="C1584" s="169">
        <v>3.3870120853238821E-3</v>
      </c>
      <c r="D1584" s="169">
        <v>2.7178341883127951E-2</v>
      </c>
      <c r="E1584" s="169">
        <v>1.997742880252229E-3</v>
      </c>
      <c r="F1584" s="169">
        <v>-1.750380517503802E-2</v>
      </c>
      <c r="G1584" s="169">
        <v>-1.456893399740089E-3</v>
      </c>
    </row>
    <row r="1585" spans="1:7">
      <c r="A1585" s="168" t="s">
        <v>1800</v>
      </c>
      <c r="B1585" s="169">
        <v>-5.7408344999220429E-2</v>
      </c>
      <c r="C1585" s="169">
        <v>-1.131773918435341E-2</v>
      </c>
      <c r="D1585" s="169">
        <v>-5.4567948425349067E-2</v>
      </c>
      <c r="E1585" s="169">
        <v>-7.5436478855883782E-2</v>
      </c>
      <c r="F1585" s="169">
        <v>1.3942680092951191E-2</v>
      </c>
      <c r="G1585" s="169">
        <v>7.2947473088391668E-4</v>
      </c>
    </row>
    <row r="1586" spans="1:7">
      <c r="A1586" s="168" t="s">
        <v>1801</v>
      </c>
      <c r="B1586" s="169">
        <v>-1.2453906320061161E-2</v>
      </c>
      <c r="C1586" s="169">
        <v>-7.1821340894484553E-3</v>
      </c>
      <c r="D1586" s="169">
        <v>-2.0791371783834829E-3</v>
      </c>
      <c r="E1586" s="169">
        <v>-2.2361215599426391E-2</v>
      </c>
      <c r="F1586" s="169">
        <v>-1.1568263669104019E-2</v>
      </c>
      <c r="G1586" s="169">
        <v>1.8228788819341091E-4</v>
      </c>
    </row>
    <row r="1587" spans="1:7">
      <c r="A1587" s="168" t="s">
        <v>1802</v>
      </c>
      <c r="B1587" s="169">
        <v>3.6929795860018988E-3</v>
      </c>
      <c r="C1587" s="169">
        <v>6.8571007162865349E-3</v>
      </c>
      <c r="D1587" s="169">
        <v>3.6759176504847613E-2</v>
      </c>
      <c r="E1587" s="169">
        <v>-5.3068240324906091E-3</v>
      </c>
      <c r="F1587" s="169">
        <v>-1.2697361157116061E-2</v>
      </c>
      <c r="G1587" s="169">
        <v>-1.822546653753587E-4</v>
      </c>
    </row>
    <row r="1588" spans="1:7">
      <c r="A1588" s="168" t="s">
        <v>1803</v>
      </c>
      <c r="B1588" s="169">
        <v>-1.5673113523533729E-2</v>
      </c>
      <c r="C1588" s="169">
        <v>-1.127210309736182E-2</v>
      </c>
      <c r="D1588" s="169">
        <v>-2.5474560250321909E-2</v>
      </c>
      <c r="E1588" s="169">
        <v>-3.7952506577277223E-2</v>
      </c>
      <c r="F1588" s="169">
        <v>-3.2431223439945982E-3</v>
      </c>
      <c r="G1588" s="169">
        <v>4.3740055246717091E-3</v>
      </c>
    </row>
    <row r="1589" spans="1:7">
      <c r="A1589" s="168" t="s">
        <v>1804</v>
      </c>
      <c r="B1589" s="169">
        <v>-2.2120376937936559E-2</v>
      </c>
      <c r="C1589" s="169">
        <v>-1.7116493600784492E-2</v>
      </c>
      <c r="D1589" s="169">
        <v>-3.7463705565003447E-2</v>
      </c>
      <c r="E1589" s="169">
        <v>-1.099504467037804E-2</v>
      </c>
      <c r="F1589" s="169">
        <v>-2.1765959833950351E-2</v>
      </c>
      <c r="G1589" s="169">
        <v>3.8105440418596541E-3</v>
      </c>
    </row>
    <row r="1590" spans="1:7">
      <c r="A1590" s="168" t="s">
        <v>1805</v>
      </c>
      <c r="B1590" s="169">
        <v>-8.1444041550872148E-3</v>
      </c>
      <c r="C1590" s="169">
        <v>-8.4275809796894308E-3</v>
      </c>
      <c r="D1590" s="169">
        <v>3.1183315788578798E-3</v>
      </c>
      <c r="E1590" s="169">
        <v>1.1187405994080409E-2</v>
      </c>
      <c r="F1590" s="169">
        <v>1.2845509806170391E-2</v>
      </c>
      <c r="G1590" s="169">
        <v>6.4172007265854702E-3</v>
      </c>
    </row>
    <row r="1591" spans="1:7">
      <c r="A1591" s="168" t="s">
        <v>1806</v>
      </c>
      <c r="B1591" s="169">
        <v>1.03346549817831E-2</v>
      </c>
      <c r="C1591" s="169">
        <v>-1.7232619015461029E-2</v>
      </c>
      <c r="D1591" s="169">
        <v>-4.2808916516469793E-2</v>
      </c>
      <c r="E1591" s="169">
        <v>4.1240635306667439E-3</v>
      </c>
      <c r="F1591" s="169">
        <v>-2.2760729249235671E-2</v>
      </c>
      <c r="G1591" s="169">
        <v>1.652450823978047E-2</v>
      </c>
    </row>
    <row r="1592" spans="1:7">
      <c r="A1592" s="168" t="s">
        <v>1807</v>
      </c>
      <c r="B1592" s="169">
        <v>-7.5517282801237373E-3</v>
      </c>
      <c r="C1592" s="169">
        <v>-1.034052620828207E-2</v>
      </c>
      <c r="D1592" s="169">
        <v>-3.3664158714498897E-2</v>
      </c>
      <c r="E1592" s="169">
        <v>-1.091801806057402E-2</v>
      </c>
      <c r="F1592" s="169">
        <v>-1.448435689455385E-2</v>
      </c>
      <c r="G1592" s="169">
        <v>8.0395442449603394E-3</v>
      </c>
    </row>
    <row r="1593" spans="1:7">
      <c r="A1593" s="168" t="s">
        <v>1808</v>
      </c>
      <c r="B1593" s="169">
        <v>-6.3418312367742313E-3</v>
      </c>
      <c r="C1593" s="169">
        <v>-2.120359809242411E-3</v>
      </c>
      <c r="D1593" s="169">
        <v>-9.0666193534945094E-3</v>
      </c>
      <c r="E1593" s="169">
        <v>8.9357285907865069E-3</v>
      </c>
      <c r="F1593" s="169">
        <v>-1.2933568489124079E-2</v>
      </c>
      <c r="G1593" s="169">
        <v>8.7661142543549175E-5</v>
      </c>
    </row>
    <row r="1594" spans="1:7">
      <c r="A1594" s="168" t="s">
        <v>1809</v>
      </c>
      <c r="B1594" s="169">
        <v>-4.9304791654574132E-3</v>
      </c>
      <c r="C1594" s="169">
        <v>1.9672139926234729E-2</v>
      </c>
      <c r="D1594" s="169">
        <v>1.379965361471336E-2</v>
      </c>
      <c r="E1594" s="169">
        <v>-6.4732388404374896E-3</v>
      </c>
      <c r="F1594" s="169">
        <v>7.3853484216794829E-3</v>
      </c>
      <c r="G1594" s="169">
        <v>-1.3232864149976041E-2</v>
      </c>
    </row>
    <row r="1595" spans="1:7">
      <c r="A1595" s="168" t="s">
        <v>1810</v>
      </c>
      <c r="B1595" s="169">
        <v>4.6624624382940461E-3</v>
      </c>
      <c r="C1595" s="169">
        <v>-2.1126437880238821E-2</v>
      </c>
      <c r="D1595" s="169">
        <v>-2.9791689834812729E-3</v>
      </c>
      <c r="E1595" s="169">
        <v>2.6570015547902281E-2</v>
      </c>
      <c r="F1595" s="169">
        <v>3.7129005557526407E-2</v>
      </c>
      <c r="G1595" s="169">
        <v>-3.1083346257907429E-3</v>
      </c>
    </row>
    <row r="1596" spans="1:7">
      <c r="A1596" s="168" t="s">
        <v>1811</v>
      </c>
      <c r="B1596" s="169">
        <v>9.9157692810778464E-3</v>
      </c>
      <c r="C1596" s="169">
        <v>-1.506669577198327E-2</v>
      </c>
      <c r="D1596" s="169">
        <v>-6.4083402086467789E-4</v>
      </c>
      <c r="E1596" s="169">
        <v>-1.310068401953945E-2</v>
      </c>
      <c r="F1596" s="169">
        <v>-1.61897161099076E-2</v>
      </c>
      <c r="G1596" s="169">
        <v>-1.1581047075097659E-3</v>
      </c>
    </row>
    <row r="1597" spans="1:7">
      <c r="A1597" s="168" t="s">
        <v>1812</v>
      </c>
      <c r="B1597" s="169">
        <v>3.0347171779608662E-2</v>
      </c>
      <c r="C1597" s="169">
        <v>2.5883894952576151E-2</v>
      </c>
      <c r="D1597" s="169">
        <v>5.1253894107033522E-2</v>
      </c>
      <c r="E1597" s="169">
        <v>-7.1254780701689446E-3</v>
      </c>
      <c r="F1597" s="169">
        <v>2.5843087263877521E-2</v>
      </c>
      <c r="G1597" s="169">
        <v>-3.3000600920276568E-3</v>
      </c>
    </row>
    <row r="1598" spans="1:7">
      <c r="A1598" s="168" t="s">
        <v>1813</v>
      </c>
      <c r="B1598" s="169">
        <v>-6.837256337877462E-3</v>
      </c>
      <c r="C1598" s="169">
        <v>3.0583700679551521E-2</v>
      </c>
      <c r="D1598" s="169">
        <v>3.0363519725828958E-3</v>
      </c>
      <c r="E1598" s="169">
        <v>-2.84586125424201E-2</v>
      </c>
      <c r="F1598" s="169">
        <v>6.066425666516051E-2</v>
      </c>
      <c r="G1598" s="169">
        <v>-1.503355977785936E-2</v>
      </c>
    </row>
    <row r="1599" spans="1:7">
      <c r="A1599" s="168" t="s">
        <v>1814</v>
      </c>
      <c r="B1599" s="169">
        <v>-3.9867159552257718E-2</v>
      </c>
      <c r="C1599" s="169">
        <v>-2.0179487570848309E-3</v>
      </c>
      <c r="D1599" s="169">
        <v>6.7466063798879983E-3</v>
      </c>
      <c r="E1599" s="169">
        <v>-2.2967352580384182E-2</v>
      </c>
      <c r="F1599" s="169">
        <v>5.1123655341356322E-3</v>
      </c>
      <c r="G1599" s="169">
        <v>9.0851276712324847E-3</v>
      </c>
    </row>
    <row r="1600" spans="1:7">
      <c r="A1600" s="168" t="s">
        <v>1815</v>
      </c>
      <c r="B1600" s="169">
        <v>1.1694238305003161E-2</v>
      </c>
      <c r="C1600" s="169">
        <v>-1.024508084664E-2</v>
      </c>
      <c r="D1600" s="169">
        <v>-1.0077189698868731E-2</v>
      </c>
      <c r="E1600" s="169">
        <v>-2.3550252207117368E-3</v>
      </c>
      <c r="F1600" s="169">
        <v>-1.8014199427783819E-3</v>
      </c>
      <c r="G1600" s="169">
        <v>1.0713986176968501E-2</v>
      </c>
    </row>
    <row r="1601" spans="1:7">
      <c r="A1601" s="168" t="s">
        <v>1816</v>
      </c>
      <c r="B1601" s="10"/>
      <c r="C1601" s="169">
        <v>-2.8003617786773519E-2</v>
      </c>
      <c r="D1601" s="10"/>
      <c r="E1601" s="10"/>
      <c r="F1601" s="169">
        <v>-2.5159235668789859E-2</v>
      </c>
      <c r="G1601" s="169">
        <v>4.8102699559193773E-3</v>
      </c>
    </row>
    <row r="1602" spans="1:7">
      <c r="A1602" s="168" t="s">
        <v>1817</v>
      </c>
      <c r="B1602" s="10"/>
      <c r="C1602" s="169">
        <v>-7.4924636339018802E-3</v>
      </c>
      <c r="D1602" s="10"/>
      <c r="E1602" s="10"/>
      <c r="F1602" s="169">
        <v>-1.6443428073614319E-2</v>
      </c>
      <c r="G1602" s="169">
        <v>3.014151850107893E-3</v>
      </c>
    </row>
    <row r="1603" spans="1:7">
      <c r="A1603" s="168" t="s">
        <v>1818</v>
      </c>
      <c r="B1603" s="169">
        <v>-5.0852008365886547E-2</v>
      </c>
      <c r="C1603" s="169">
        <v>-6.5191757777544046E-3</v>
      </c>
      <c r="D1603" s="169">
        <v>-4.972167325229726E-2</v>
      </c>
      <c r="E1603" s="169">
        <v>-3.4149557055660029E-2</v>
      </c>
      <c r="F1603" s="169">
        <v>-5.6465899025686106E-3</v>
      </c>
      <c r="G1603" s="169">
        <v>7.0710475062996103E-4</v>
      </c>
    </row>
    <row r="1604" spans="1:7">
      <c r="A1604" s="168" t="s">
        <v>1819</v>
      </c>
      <c r="B1604" s="169">
        <v>2.314909729353332E-3</v>
      </c>
      <c r="C1604" s="169">
        <v>-3.2907731480149578E-3</v>
      </c>
      <c r="D1604" s="169">
        <v>-7.8438121015774742E-3</v>
      </c>
      <c r="E1604" s="169">
        <v>4.8487123580305269E-3</v>
      </c>
      <c r="F1604" s="169">
        <v>2.9840774969379869E-2</v>
      </c>
      <c r="G1604" s="169">
        <v>8.8322269071672288E-4</v>
      </c>
    </row>
    <row r="1605" spans="1:7">
      <c r="A1605" s="168" t="s">
        <v>1820</v>
      </c>
      <c r="B1605" s="169">
        <v>-1.212784520880439E-2</v>
      </c>
      <c r="C1605" s="169">
        <v>2.5965642460864968E-2</v>
      </c>
      <c r="D1605" s="169">
        <v>1.7513147541972751E-2</v>
      </c>
      <c r="E1605" s="169">
        <v>-8.2685332474363715E-4</v>
      </c>
      <c r="F1605" s="169">
        <v>3.2760298410638988E-2</v>
      </c>
      <c r="G1605" s="169">
        <v>-8.4715768360216215E-3</v>
      </c>
    </row>
    <row r="1606" spans="1:7">
      <c r="A1606" s="168" t="s">
        <v>1821</v>
      </c>
      <c r="B1606" s="169">
        <v>-1.0813154073286761E-2</v>
      </c>
      <c r="C1606" s="169">
        <v>-2.3662663615654389E-2</v>
      </c>
      <c r="D1606" s="169">
        <v>-2.568546029070895E-2</v>
      </c>
      <c r="E1606" s="169">
        <v>-1.426988380139993E-2</v>
      </c>
      <c r="F1606" s="169">
        <v>-2.1042713567839159E-2</v>
      </c>
      <c r="G1606" s="169">
        <v>8.4549389736712222E-3</v>
      </c>
    </row>
    <row r="1607" spans="1:7">
      <c r="A1607" s="168" t="s">
        <v>1822</v>
      </c>
      <c r="B1607" s="169">
        <v>1.2909625252523149E-2</v>
      </c>
      <c r="C1607" s="169">
        <v>2.6480052302171101E-2</v>
      </c>
      <c r="D1607" s="169">
        <v>3.7481126952104482E-2</v>
      </c>
      <c r="E1607" s="169">
        <v>4.0543650355644889E-2</v>
      </c>
      <c r="F1607" s="169">
        <v>-3.3365415463586727E-2</v>
      </c>
      <c r="G1607" s="169">
        <v>-1.120816053684648E-2</v>
      </c>
    </row>
    <row r="1608" spans="1:7">
      <c r="A1608" s="168" t="s">
        <v>1823</v>
      </c>
      <c r="B1608" s="169">
        <v>-1.267540523336985E-2</v>
      </c>
      <c r="C1608" s="169">
        <v>1.142756966648872E-2</v>
      </c>
      <c r="D1608" s="169">
        <v>-2.7634482288633189E-3</v>
      </c>
      <c r="E1608" s="169">
        <v>-2.517331485175633E-3</v>
      </c>
      <c r="F1608" s="169">
        <v>-2.4449607257439939E-2</v>
      </c>
      <c r="G1608" s="169">
        <v>8.0325184893981216E-4</v>
      </c>
    </row>
    <row r="1609" spans="1:7">
      <c r="A1609" s="168" t="s">
        <v>1824</v>
      </c>
      <c r="B1609" s="169">
        <v>-1.982560599428751E-2</v>
      </c>
      <c r="C1609" s="169">
        <v>-6.6720972934503084E-3</v>
      </c>
      <c r="D1609" s="169">
        <v>-9.1664768507596639E-3</v>
      </c>
      <c r="E1609" s="169">
        <v>6.8492221321028168E-3</v>
      </c>
      <c r="F1609" s="169">
        <v>-7.9383080063506473E-3</v>
      </c>
      <c r="G1609" s="169">
        <v>7.5805415529850428E-3</v>
      </c>
    </row>
    <row r="1610" spans="1:7">
      <c r="A1610" s="168" t="s">
        <v>1825</v>
      </c>
      <c r="B1610" s="169">
        <v>-4.114660625047617E-3</v>
      </c>
      <c r="C1610" s="169">
        <v>-7.9509097065648682E-3</v>
      </c>
      <c r="D1610" s="169">
        <v>-3.9742264660980192E-4</v>
      </c>
      <c r="E1610" s="169">
        <v>-4.500984957226617E-3</v>
      </c>
      <c r="F1610" s="169">
        <v>1.8861454046639189E-2</v>
      </c>
      <c r="G1610" s="169">
        <v>-8.8516640594960005E-4</v>
      </c>
    </row>
    <row r="1611" spans="1:7">
      <c r="A1611" s="168" t="s">
        <v>1826</v>
      </c>
      <c r="B1611" s="169">
        <v>1.006629738948317E-2</v>
      </c>
      <c r="C1611" s="169">
        <v>2.372481982226482E-2</v>
      </c>
      <c r="D1611" s="169">
        <v>2.2329962215169811E-2</v>
      </c>
      <c r="E1611" s="169">
        <v>2.0048134214178729E-2</v>
      </c>
      <c r="F1611" s="169">
        <v>-2.1317177156962019E-3</v>
      </c>
      <c r="G1611" s="169">
        <v>-7.7072567182504548E-3</v>
      </c>
    </row>
    <row r="1612" spans="1:7">
      <c r="A1612" s="168" t="s">
        <v>1827</v>
      </c>
      <c r="B1612" s="169">
        <v>2.3784753134950209E-2</v>
      </c>
      <c r="C1612" s="169">
        <v>1.1881976654619869E-2</v>
      </c>
      <c r="D1612" s="169">
        <v>-1.483146339774311E-3</v>
      </c>
      <c r="E1612" s="169">
        <v>1.5636155463003561E-2</v>
      </c>
      <c r="F1612" s="169">
        <v>-1.3829548009894331E-2</v>
      </c>
      <c r="G1612" s="169">
        <v>-1.785936262781451E-4</v>
      </c>
    </row>
    <row r="1613" spans="1:7">
      <c r="A1613" s="168" t="s">
        <v>1828</v>
      </c>
      <c r="B1613" s="169">
        <v>1.7871919554537818E-2</v>
      </c>
      <c r="C1613" s="169">
        <v>1.6266654579669911E-2</v>
      </c>
      <c r="D1613" s="169">
        <v>2.5948684954248069E-2</v>
      </c>
      <c r="E1613" s="169">
        <v>1.654465559967044E-2</v>
      </c>
      <c r="F1613" s="169">
        <v>1.6303728195188771E-2</v>
      </c>
      <c r="G1613" s="169">
        <v>-9.2865517936026043E-3</v>
      </c>
    </row>
    <row r="1614" spans="1:7">
      <c r="A1614" s="168" t="s">
        <v>1829</v>
      </c>
      <c r="B1614" s="169">
        <v>3.5894139778739793E-2</v>
      </c>
      <c r="C1614" s="169">
        <v>-7.3877160723645474E-3</v>
      </c>
      <c r="D1614" s="169">
        <v>9.8010052272377024E-3</v>
      </c>
      <c r="E1614" s="169">
        <v>3.377263054132662E-2</v>
      </c>
      <c r="F1614" s="169">
        <v>5.5642809064393013E-2</v>
      </c>
      <c r="G1614" s="169">
        <v>-1.1266336497360309E-2</v>
      </c>
    </row>
    <row r="1615" spans="1:7">
      <c r="A1615" s="168" t="s">
        <v>1830</v>
      </c>
      <c r="B1615" s="169">
        <v>4.0324292526550787E-2</v>
      </c>
      <c r="C1615" s="169">
        <v>-6.0826106182112483E-3</v>
      </c>
      <c r="D1615" s="169">
        <v>2.5318311837846389E-2</v>
      </c>
      <c r="E1615" s="169">
        <v>5.7393151977601198E-2</v>
      </c>
      <c r="F1615" s="169">
        <v>-1.923485653560042E-2</v>
      </c>
      <c r="G1615" s="169">
        <v>8.1130302133769483E-3</v>
      </c>
    </row>
    <row r="1616" spans="1:7">
      <c r="A1616" s="168" t="s">
        <v>1831</v>
      </c>
      <c r="B1616" s="169">
        <v>8.5453750905639669E-3</v>
      </c>
      <c r="C1616" s="169">
        <v>2.4626377895927701E-2</v>
      </c>
      <c r="D1616" s="169">
        <v>-1.321268165943257E-2</v>
      </c>
      <c r="E1616" s="169">
        <v>4.2473864307472908E-3</v>
      </c>
      <c r="F1616" s="169">
        <v>-4.182468306425402E-2</v>
      </c>
      <c r="G1616" s="169">
        <v>7.2340929291891953E-4</v>
      </c>
    </row>
    <row r="1617" spans="1:7">
      <c r="A1617" s="168" t="s">
        <v>1832</v>
      </c>
      <c r="B1617" s="169">
        <v>4.2084944003705438E-2</v>
      </c>
      <c r="C1617" s="169">
        <v>-7.4544041076575196E-3</v>
      </c>
      <c r="D1617" s="169">
        <v>2.007801065215431E-2</v>
      </c>
      <c r="E1617" s="169">
        <v>1.5839879302537611E-2</v>
      </c>
      <c r="F1617" s="169">
        <v>8.2551170417279884E-3</v>
      </c>
      <c r="G1617" s="169">
        <v>7.7708559192231066E-3</v>
      </c>
    </row>
    <row r="1618" spans="1:7">
      <c r="A1618" s="168" t="s">
        <v>1833</v>
      </c>
      <c r="B1618" s="169">
        <v>9.7526643385508205E-3</v>
      </c>
      <c r="C1618" s="169">
        <v>-4.1012306087846451E-3</v>
      </c>
      <c r="D1618" s="169">
        <v>3.5791154261932911E-2</v>
      </c>
      <c r="E1618" s="169">
        <v>2.0759024234131781E-2</v>
      </c>
      <c r="F1618" s="169">
        <v>1.368326603858239E-2</v>
      </c>
      <c r="G1618" s="169">
        <v>-4.4826883269510898E-4</v>
      </c>
    </row>
    <row r="1619" spans="1:7">
      <c r="A1619" s="168" t="s">
        <v>1834</v>
      </c>
      <c r="B1619" s="169">
        <v>-5.2934766279918444E-3</v>
      </c>
      <c r="C1619" s="169">
        <v>-2.500198485734284E-2</v>
      </c>
      <c r="D1619" s="169">
        <v>-2.9302647689891881E-2</v>
      </c>
      <c r="E1619" s="169">
        <v>-3.033501479708034E-2</v>
      </c>
      <c r="F1619" s="169">
        <v>3.098030537729501E-3</v>
      </c>
      <c r="G1619" s="169">
        <v>-1.166172218314832E-3</v>
      </c>
    </row>
    <row r="1620" spans="1:7">
      <c r="A1620" s="168" t="s">
        <v>1835</v>
      </c>
      <c r="B1620" s="169">
        <v>-2.7834939240067639E-2</v>
      </c>
      <c r="C1620" s="169">
        <v>-1.0585992315429669E-2</v>
      </c>
      <c r="D1620" s="169">
        <v>5.9210015984167974E-4</v>
      </c>
      <c r="E1620" s="169">
        <v>-1.9824900276152468E-2</v>
      </c>
      <c r="F1620" s="169">
        <v>6.9490403706153892E-3</v>
      </c>
      <c r="G1620" s="169">
        <v>1.41895092295119E-2</v>
      </c>
    </row>
    <row r="1621" spans="1:7">
      <c r="A1621" s="168" t="s">
        <v>1836</v>
      </c>
      <c r="B1621" s="169">
        <v>3.2509003146694582E-3</v>
      </c>
      <c r="C1621" s="169">
        <v>1.3618724670070531E-2</v>
      </c>
      <c r="D1621" s="169">
        <v>1.5922112339206151E-2</v>
      </c>
      <c r="E1621" s="169">
        <v>3.1249086702431761E-3</v>
      </c>
      <c r="F1621" s="169">
        <v>4.2940081060357072E-2</v>
      </c>
      <c r="G1621" s="169">
        <v>-1.815286501565572E-2</v>
      </c>
    </row>
    <row r="1622" spans="1:7">
      <c r="A1622" s="168" t="s">
        <v>1837</v>
      </c>
      <c r="B1622" s="169">
        <v>-1.587221054868548E-2</v>
      </c>
      <c r="C1622" s="169">
        <v>9.6139819205598442E-3</v>
      </c>
      <c r="D1622" s="169">
        <v>-2.9417994288823409E-2</v>
      </c>
      <c r="E1622" s="169">
        <v>-2.578128569966753E-2</v>
      </c>
      <c r="F1622" s="169">
        <v>-1.0818191366453119E-2</v>
      </c>
      <c r="G1622" s="169">
        <v>-6.8542074825178601E-3</v>
      </c>
    </row>
    <row r="1623" spans="1:7">
      <c r="A1623" s="168" t="s">
        <v>1838</v>
      </c>
      <c r="B1623" s="169">
        <v>-6.5649945252985731E-3</v>
      </c>
      <c r="C1623" s="169">
        <v>5.5978928024627006E-3</v>
      </c>
      <c r="D1623" s="169">
        <v>1.5691962890167499E-3</v>
      </c>
      <c r="E1623" s="169">
        <v>2.184776368873154E-2</v>
      </c>
      <c r="F1623" s="169">
        <v>1.560840942875341E-2</v>
      </c>
      <c r="G1623" s="169">
        <v>-4.5405011580924581E-3</v>
      </c>
    </row>
    <row r="1624" spans="1:7">
      <c r="A1624" s="168" t="s">
        <v>1839</v>
      </c>
      <c r="B1624" s="169">
        <v>3.2794034772185572E-2</v>
      </c>
      <c r="C1624" s="169">
        <v>-2.077788695478977E-2</v>
      </c>
      <c r="D1624" s="169">
        <v>-3.5518560093560247E-2</v>
      </c>
      <c r="E1624" s="169">
        <v>1.162733104256564E-2</v>
      </c>
      <c r="F1624" s="169">
        <v>-2.5718766335598549E-2</v>
      </c>
      <c r="G1624" s="169">
        <v>8.4838558828148614E-3</v>
      </c>
    </row>
    <row r="1625" spans="1:7">
      <c r="A1625" s="168" t="s">
        <v>1840</v>
      </c>
      <c r="B1625" s="169">
        <v>2.3617385782723321E-2</v>
      </c>
      <c r="C1625" s="169">
        <v>5.5434484360344927E-2</v>
      </c>
      <c r="D1625" s="169">
        <v>-5.2726087656093101E-3</v>
      </c>
      <c r="E1625" s="169">
        <v>1.077090812455994E-2</v>
      </c>
      <c r="F1625" s="169">
        <v>9.3357656400900879E-3</v>
      </c>
      <c r="G1625" s="169">
        <v>-2.1166928111160721E-2</v>
      </c>
    </row>
    <row r="1626" spans="1:7">
      <c r="A1626" s="168" t="s">
        <v>1841</v>
      </c>
      <c r="B1626" s="169">
        <v>2.6036018154811821E-2</v>
      </c>
      <c r="C1626" s="169">
        <v>9.2407467881479022E-3</v>
      </c>
      <c r="D1626" s="169">
        <v>3.9778706023852577E-2</v>
      </c>
      <c r="E1626" s="169">
        <v>3.659044937248157E-2</v>
      </c>
      <c r="F1626" s="169">
        <v>5.2519668296831863E-2</v>
      </c>
      <c r="G1626" s="169">
        <v>-1.774326019027583E-2</v>
      </c>
    </row>
    <row r="1627" spans="1:7">
      <c r="A1627" s="168" t="s">
        <v>1842</v>
      </c>
      <c r="B1627" s="169">
        <v>2.5702491185393139E-2</v>
      </c>
      <c r="C1627" s="169">
        <v>-8.9357770488009969E-3</v>
      </c>
      <c r="D1627" s="169">
        <v>2.717298526747269E-2</v>
      </c>
      <c r="E1627" s="169">
        <v>-1.8235477776061049E-2</v>
      </c>
      <c r="F1627" s="169">
        <v>-5.7575757575757391E-3</v>
      </c>
      <c r="G1627" s="169">
        <v>3.4810682415562511E-3</v>
      </c>
    </row>
    <row r="1628" spans="1:7">
      <c r="A1628" s="168" t="s">
        <v>1843</v>
      </c>
      <c r="B1628" s="169">
        <v>-1.7683523590845459E-2</v>
      </c>
      <c r="C1628" s="169">
        <v>8.7131165503191443E-3</v>
      </c>
      <c r="D1628" s="169">
        <v>-1.6665643331555069E-2</v>
      </c>
      <c r="E1628" s="169">
        <v>-4.3141574058065513E-2</v>
      </c>
      <c r="F1628" s="169">
        <v>-9.6515290053845737E-3</v>
      </c>
      <c r="G1628" s="169">
        <v>-2.437672297988414E-3</v>
      </c>
    </row>
    <row r="1629" spans="1:7">
      <c r="A1629" s="168" t="s">
        <v>1844</v>
      </c>
      <c r="B1629" s="169">
        <v>-2.2018474975397769E-2</v>
      </c>
      <c r="C1629" s="169">
        <v>-8.252046497990273E-3</v>
      </c>
      <c r="D1629" s="169">
        <v>-2.051496489904581E-2</v>
      </c>
      <c r="E1629" s="169">
        <v>-1.6623240095787081E-2</v>
      </c>
      <c r="F1629" s="169">
        <v>-1.005334427574889E-2</v>
      </c>
      <c r="G1629" s="169">
        <v>-1.127845346438727E-3</v>
      </c>
    </row>
    <row r="1630" spans="1:7">
      <c r="A1630" s="168" t="s">
        <v>1845</v>
      </c>
      <c r="B1630" s="169">
        <v>-9.5609723062555219E-3</v>
      </c>
      <c r="C1630" s="169">
        <v>-3.0893228355314268E-3</v>
      </c>
      <c r="D1630" s="169">
        <v>-2.8172220869358559E-2</v>
      </c>
      <c r="E1630" s="169">
        <v>-1.490453051380292E-2</v>
      </c>
      <c r="F1630" s="169">
        <v>-8.0829015544041649E-3</v>
      </c>
      <c r="G1630" s="169">
        <v>3.8577687882814789E-3</v>
      </c>
    </row>
    <row r="1631" spans="1:7">
      <c r="A1631" s="168" t="s">
        <v>1846</v>
      </c>
      <c r="B1631" s="169">
        <v>1.5997709652962429E-2</v>
      </c>
      <c r="C1631" s="169">
        <v>4.7585819088147296E-3</v>
      </c>
      <c r="D1631" s="169">
        <v>2.2392344905316271E-2</v>
      </c>
      <c r="E1631" s="169">
        <v>3.3189290025790408E-2</v>
      </c>
      <c r="F1631" s="169">
        <v>1.462599247806096E-2</v>
      </c>
      <c r="G1631" s="169">
        <v>2.2494878458862999E-3</v>
      </c>
    </row>
    <row r="1632" spans="1:7">
      <c r="A1632" s="168" t="s">
        <v>1847</v>
      </c>
      <c r="B1632" s="10"/>
      <c r="C1632" s="169">
        <v>-3.8836886983297791E-3</v>
      </c>
      <c r="D1632" s="10"/>
      <c r="E1632" s="10"/>
      <c r="F1632" s="169">
        <v>-1.9975288303130109E-2</v>
      </c>
      <c r="G1632" s="169">
        <v>8.5102032181589848E-3</v>
      </c>
    </row>
    <row r="1633" spans="1:7">
      <c r="A1633" s="168" t="s">
        <v>1848</v>
      </c>
      <c r="B1633" s="169">
        <v>-8.3350371215936692E-3</v>
      </c>
      <c r="C1633" s="169">
        <v>1.3579987927526019E-2</v>
      </c>
      <c r="D1633" s="169">
        <v>1.2175375436181969E-2</v>
      </c>
      <c r="E1633" s="169">
        <v>2.4022503870694271E-2</v>
      </c>
      <c r="F1633" s="169">
        <v>2.0697625551586499E-2</v>
      </c>
      <c r="G1633" s="169">
        <v>-5.7492130771675809E-3</v>
      </c>
    </row>
    <row r="1634" spans="1:7">
      <c r="A1634" s="168" t="s">
        <v>1849</v>
      </c>
      <c r="B1634" s="169">
        <v>-1.1530299658611741E-2</v>
      </c>
      <c r="C1634" s="169">
        <v>5.9146891478476524E-3</v>
      </c>
      <c r="D1634" s="169">
        <v>1.9394194631753962E-2</v>
      </c>
      <c r="E1634" s="169">
        <v>-7.4848096356574523E-3</v>
      </c>
      <c r="F1634" s="169">
        <v>-1.513124034997426E-2</v>
      </c>
      <c r="G1634" s="169">
        <v>-1.0632338898242E-2</v>
      </c>
    </row>
    <row r="1635" spans="1:7">
      <c r="A1635" s="168" t="s">
        <v>1850</v>
      </c>
      <c r="B1635" s="169">
        <v>2.0270244514404071E-2</v>
      </c>
      <c r="C1635" s="10"/>
      <c r="D1635" s="169">
        <v>1.4959259352690161E-2</v>
      </c>
      <c r="E1635" s="169">
        <v>1.9073580536139941E-2</v>
      </c>
      <c r="F1635" s="10"/>
      <c r="G1635" s="10"/>
    </row>
    <row r="1636" spans="1:7">
      <c r="A1636" s="168" t="s">
        <v>1851</v>
      </c>
      <c r="B1636" s="169">
        <v>4.7356263389135567E-3</v>
      </c>
      <c r="C1636" s="169">
        <v>-2.8304419763336419E-4</v>
      </c>
      <c r="D1636" s="169">
        <v>1.204410897034669E-2</v>
      </c>
      <c r="E1636" s="169">
        <v>-1.8447328583617532E-2</v>
      </c>
      <c r="F1636" s="169">
        <v>-1.0346989966555141E-2</v>
      </c>
      <c r="G1636" s="169">
        <v>-1.131247591540818E-3</v>
      </c>
    </row>
    <row r="1637" spans="1:7">
      <c r="A1637" s="168" t="s">
        <v>1852</v>
      </c>
      <c r="B1637" s="169">
        <v>5.1530791362602191E-2</v>
      </c>
      <c r="C1637" s="169">
        <v>-1.544419291312327E-2</v>
      </c>
      <c r="D1637" s="169">
        <v>2.16379425677975E-2</v>
      </c>
      <c r="E1637" s="169">
        <v>2.3667588605296611E-2</v>
      </c>
      <c r="F1637" s="169">
        <v>-2.2177632273735481E-3</v>
      </c>
      <c r="G1637" s="169">
        <v>6.7950285666682486E-3</v>
      </c>
    </row>
    <row r="1638" spans="1:7">
      <c r="A1638" s="168" t="s">
        <v>1853</v>
      </c>
      <c r="B1638" s="169">
        <v>3.4075791748948037E-2</v>
      </c>
      <c r="C1638" s="169">
        <v>-1.591865337775888E-3</v>
      </c>
      <c r="D1638" s="169">
        <v>1.6770021354032719E-2</v>
      </c>
      <c r="E1638" s="169">
        <v>6.4749593364019642E-3</v>
      </c>
      <c r="F1638" s="169">
        <v>1.375952582557183E-3</v>
      </c>
      <c r="G1638" s="169">
        <v>1.3123302329203219E-3</v>
      </c>
    </row>
    <row r="1639" spans="1:7">
      <c r="A1639" s="168" t="s">
        <v>1854</v>
      </c>
      <c r="B1639" s="169">
        <v>1.48692811766642E-2</v>
      </c>
      <c r="C1639" s="169">
        <v>3.094787239738905E-2</v>
      </c>
      <c r="D1639" s="169">
        <v>3.0983629204328622E-3</v>
      </c>
      <c r="E1639" s="169">
        <v>-1.883532665999876E-2</v>
      </c>
      <c r="F1639" s="169">
        <v>4.0270584504809248E-2</v>
      </c>
      <c r="G1639" s="169">
        <v>-8.1445679560714357E-3</v>
      </c>
    </row>
    <row r="1640" spans="1:7">
      <c r="A1640" s="168" t="s">
        <v>1855</v>
      </c>
      <c r="B1640" s="169">
        <v>4.6276997578584833E-3</v>
      </c>
      <c r="C1640" s="169">
        <v>-8.6763321804983473E-4</v>
      </c>
      <c r="D1640" s="169">
        <v>6.4272793564135178E-3</v>
      </c>
      <c r="E1640" s="169">
        <v>-5.8371594245175684E-3</v>
      </c>
      <c r="F1640" s="169">
        <v>4.7754521438732036E-3</v>
      </c>
      <c r="G1640" s="169">
        <v>-1.1514805346380269E-2</v>
      </c>
    </row>
    <row r="1641" spans="1:7">
      <c r="A1641" s="168" t="s">
        <v>1856</v>
      </c>
      <c r="B1641" s="169">
        <v>-3.0874621834753761E-2</v>
      </c>
      <c r="C1641" s="169">
        <v>-1.194660488065602E-3</v>
      </c>
      <c r="D1641" s="169">
        <v>-1.254437606155312E-2</v>
      </c>
      <c r="E1641" s="169">
        <v>-3.196213201531406E-3</v>
      </c>
      <c r="F1641" s="169">
        <v>2.5381737283850739E-2</v>
      </c>
      <c r="G1641" s="169">
        <v>-1.71870810088981E-3</v>
      </c>
    </row>
    <row r="1642" spans="1:7">
      <c r="A1642" s="168" t="s">
        <v>1857</v>
      </c>
      <c r="B1642" s="169">
        <v>-8.4448606715620267E-3</v>
      </c>
      <c r="C1642" s="169">
        <v>-1.78942122835648E-2</v>
      </c>
      <c r="D1642" s="169">
        <v>-4.9122462057868972E-2</v>
      </c>
      <c r="E1642" s="169">
        <v>-3.6149052641060053E-2</v>
      </c>
      <c r="F1642" s="169">
        <v>-1.025641025641022E-2</v>
      </c>
      <c r="G1642" s="169">
        <v>7.0779324932510601E-3</v>
      </c>
    </row>
    <row r="1643" spans="1:7">
      <c r="A1643" s="168" t="s">
        <v>1858</v>
      </c>
      <c r="B1643" s="169">
        <v>-1.122202496628821E-2</v>
      </c>
      <c r="C1643" s="169">
        <v>-1.439919498140607E-2</v>
      </c>
      <c r="D1643" s="169">
        <v>1.2436388350245411E-6</v>
      </c>
      <c r="E1643" s="169">
        <v>-1.0785735224512431E-2</v>
      </c>
      <c r="F1643" s="169">
        <v>-2.192108409724947E-3</v>
      </c>
      <c r="G1643" s="169">
        <v>2.7543063254411582E-3</v>
      </c>
    </row>
    <row r="1644" spans="1:7">
      <c r="A1644" s="168" t="s">
        <v>1859</v>
      </c>
      <c r="B1644" s="169">
        <v>4.64150060620383E-2</v>
      </c>
      <c r="C1644" s="169">
        <v>-1.8623708845491029E-3</v>
      </c>
      <c r="D1644" s="169">
        <v>2.583051576053208E-2</v>
      </c>
      <c r="E1644" s="169">
        <v>2.7882419668360688E-2</v>
      </c>
      <c r="F1644" s="169">
        <v>-7.6892350709006907E-3</v>
      </c>
      <c r="G1644" s="169">
        <v>-4.5463473063931392E-3</v>
      </c>
    </row>
    <row r="1645" spans="1:7">
      <c r="A1645" s="168" t="s">
        <v>1860</v>
      </c>
      <c r="B1645" s="10"/>
      <c r="C1645" s="169">
        <v>7.5217819575039702E-3</v>
      </c>
      <c r="D1645" s="10"/>
      <c r="E1645" s="10"/>
      <c r="F1645" s="169">
        <v>4.9310657139982617E-3</v>
      </c>
      <c r="G1645" s="169">
        <v>-3.1398842611395361E-3</v>
      </c>
    </row>
    <row r="1646" spans="1:7">
      <c r="A1646" s="168" t="s">
        <v>1861</v>
      </c>
      <c r="B1646" s="10"/>
      <c r="C1646" s="169">
        <v>-7.349578247904498E-3</v>
      </c>
      <c r="D1646" s="10"/>
      <c r="E1646" s="10"/>
      <c r="F1646" s="169">
        <v>-1.251752453434807E-2</v>
      </c>
      <c r="G1646" s="169">
        <v>3.8179743064814531E-4</v>
      </c>
    </row>
    <row r="1647" spans="1:7">
      <c r="A1647" s="168" t="s">
        <v>1862</v>
      </c>
      <c r="B1647" s="169">
        <v>3.7966375159607317E-2</v>
      </c>
      <c r="C1647" s="169">
        <v>1.427929621810931E-2</v>
      </c>
      <c r="D1647" s="169">
        <v>-1.050320572936825E-2</v>
      </c>
      <c r="E1647" s="169">
        <v>9.359470452948937E-3</v>
      </c>
      <c r="F1647" s="169">
        <v>-2.2715748909846841E-2</v>
      </c>
      <c r="G1647" s="169">
        <v>3.0531409434040309E-3</v>
      </c>
    </row>
    <row r="1648" spans="1:7">
      <c r="A1648" s="168" t="s">
        <v>1863</v>
      </c>
      <c r="B1648" s="169">
        <v>6.3603710642090583E-4</v>
      </c>
      <c r="C1648" s="169">
        <v>7.2896644387934204E-3</v>
      </c>
      <c r="D1648" s="169">
        <v>-1.7629189092385089E-2</v>
      </c>
      <c r="E1648" s="169">
        <v>-1.1889294384544219E-2</v>
      </c>
      <c r="F1648" s="169">
        <v>2.033827954757705E-2</v>
      </c>
      <c r="G1648" s="169">
        <v>-1.093877985854308E-2</v>
      </c>
    </row>
    <row r="1649" spans="1:7">
      <c r="A1649" s="168" t="s">
        <v>1864</v>
      </c>
      <c r="B1649" s="169">
        <v>-5.8147340357361799E-5</v>
      </c>
      <c r="C1649" s="169">
        <v>-6.0527246341003371E-3</v>
      </c>
      <c r="D1649" s="169">
        <v>9.0305830771746365E-3</v>
      </c>
      <c r="E1649" s="169">
        <v>7.3462255852623226E-3</v>
      </c>
      <c r="F1649" s="169">
        <v>-1.1085121529543329E-2</v>
      </c>
      <c r="G1649" s="169">
        <v>-2.0196836611583451E-3</v>
      </c>
    </row>
    <row r="1650" spans="1:7">
      <c r="A1650" s="168" t="s">
        <v>1865</v>
      </c>
      <c r="B1650" s="169">
        <v>-2.8744178451268421E-2</v>
      </c>
      <c r="C1650" s="169">
        <v>-2.4921675023714011E-2</v>
      </c>
      <c r="D1650" s="169">
        <v>-1.0293792529328719E-2</v>
      </c>
      <c r="E1650" s="169">
        <v>-1.071650495692167E-2</v>
      </c>
      <c r="F1650" s="169">
        <v>-1.974496092143152E-2</v>
      </c>
      <c r="G1650" s="169">
        <v>7.6129993358742274E-3</v>
      </c>
    </row>
    <row r="1651" spans="1:7">
      <c r="A1651" s="168" t="s">
        <v>1866</v>
      </c>
      <c r="B1651" s="169">
        <v>8.4234961330831304E-4</v>
      </c>
      <c r="C1651" s="169">
        <v>-1.1137750774080749E-2</v>
      </c>
      <c r="D1651" s="169">
        <v>3.1328291517385139E-3</v>
      </c>
      <c r="E1651" s="169">
        <v>-1.134646915267656E-2</v>
      </c>
      <c r="F1651" s="169">
        <v>2.3080151070080661E-3</v>
      </c>
      <c r="G1651" s="169">
        <v>1.3389383408313189E-3</v>
      </c>
    </row>
    <row r="1652" spans="1:7">
      <c r="A1652" s="168" t="s">
        <v>1867</v>
      </c>
      <c r="B1652" s="169">
        <v>-6.1531656478192032E-3</v>
      </c>
      <c r="C1652" s="169">
        <v>-9.0075160018523448E-3</v>
      </c>
      <c r="D1652" s="169">
        <v>3.1883148703300668E-2</v>
      </c>
      <c r="E1652" s="169">
        <v>2.767221343040371E-2</v>
      </c>
      <c r="F1652" s="169">
        <v>-1.0152815574628439E-2</v>
      </c>
      <c r="G1652" s="169">
        <v>1.9106277979008551E-4</v>
      </c>
    </row>
    <row r="1653" spans="1:7">
      <c r="A1653" s="168" t="s">
        <v>1868</v>
      </c>
      <c r="B1653" s="169">
        <v>6.9093977272303819E-2</v>
      </c>
      <c r="C1653" s="169">
        <v>1.037338361534967E-3</v>
      </c>
      <c r="D1653" s="169">
        <v>7.1670488084753403E-2</v>
      </c>
      <c r="E1653" s="169">
        <v>3.0942743635707041E-2</v>
      </c>
      <c r="F1653" s="169">
        <v>5.3928307074124771E-3</v>
      </c>
      <c r="G1653" s="169">
        <v>-7.1619556078817981E-3</v>
      </c>
    </row>
    <row r="1654" spans="1:7">
      <c r="A1654" s="168" t="s">
        <v>1869</v>
      </c>
      <c r="B1654" s="169">
        <v>-4.1819435811581103E-2</v>
      </c>
      <c r="C1654" s="169">
        <v>1.4867993802734739E-2</v>
      </c>
      <c r="D1654" s="169">
        <v>-1.693167396144768E-2</v>
      </c>
      <c r="E1654" s="169">
        <v>-1.9302306990991339E-2</v>
      </c>
      <c r="F1654" s="169">
        <v>1.051745898190992E-2</v>
      </c>
      <c r="G1654" s="169">
        <v>1.8274736864041239E-3</v>
      </c>
    </row>
    <row r="1655" spans="1:7">
      <c r="A1655" s="168" t="s">
        <v>1870</v>
      </c>
      <c r="B1655" s="169">
        <v>1.241959271902093E-2</v>
      </c>
      <c r="C1655" s="169">
        <v>-1.4451699568616361E-2</v>
      </c>
      <c r="D1655" s="169">
        <v>3.2919849432406327E-2</v>
      </c>
      <c r="E1655" s="169">
        <v>3.9590661590110043E-2</v>
      </c>
      <c r="F1655" s="169">
        <v>8.1182348043298269E-3</v>
      </c>
      <c r="G1655" s="169">
        <v>2.5921335788567919E-3</v>
      </c>
    </row>
    <row r="1656" spans="1:7">
      <c r="A1656" s="168" t="s">
        <v>1871</v>
      </c>
      <c r="B1656" s="169">
        <v>1.333039642469358E-2</v>
      </c>
      <c r="C1656" s="169">
        <v>5.8681025252820262E-3</v>
      </c>
      <c r="D1656" s="169">
        <v>1.696989098854829E-2</v>
      </c>
      <c r="E1656" s="169">
        <v>5.4352308609268103E-2</v>
      </c>
      <c r="F1656" s="169">
        <v>-3.3037373528804759E-3</v>
      </c>
      <c r="G1656" s="169">
        <v>-1.1491213849597059E-3</v>
      </c>
    </row>
    <row r="1657" spans="1:7">
      <c r="A1657" s="168" t="s">
        <v>1872</v>
      </c>
      <c r="B1657" s="169">
        <v>1.9337079715940671E-2</v>
      </c>
      <c r="C1657" s="10"/>
      <c r="D1657" s="169">
        <v>2.4991479572274541E-2</v>
      </c>
      <c r="E1657" s="169">
        <v>3.2608704742702832E-2</v>
      </c>
      <c r="F1657" s="10"/>
      <c r="G1657" s="10"/>
    </row>
    <row r="1658" spans="1:7">
      <c r="A1658" s="168" t="s">
        <v>1873</v>
      </c>
      <c r="B1658" s="169">
        <v>-8.4125953889624405E-3</v>
      </c>
      <c r="C1658" s="169">
        <v>-4.0496221104097119E-3</v>
      </c>
      <c r="D1658" s="169">
        <v>1.952032552108296E-3</v>
      </c>
      <c r="E1658" s="169">
        <v>3.122856196454649E-2</v>
      </c>
      <c r="F1658" s="169">
        <v>-9.3225605966440472E-4</v>
      </c>
      <c r="G1658" s="169">
        <v>-1.2462588098992591E-3</v>
      </c>
    </row>
    <row r="1659" spans="1:7">
      <c r="A1659" s="168" t="s">
        <v>1874</v>
      </c>
      <c r="B1659" s="169">
        <v>-6.9788066747377142E-3</v>
      </c>
      <c r="C1659" s="169">
        <v>-1.202063832261535E-2</v>
      </c>
      <c r="D1659" s="169">
        <v>9.6062147087527805E-3</v>
      </c>
      <c r="E1659" s="169">
        <v>-2.9376601031483318E-4</v>
      </c>
      <c r="F1659" s="169">
        <v>-6.3245204769311059E-3</v>
      </c>
      <c r="G1659" s="169">
        <v>2.6876442549113029E-3</v>
      </c>
    </row>
    <row r="1660" spans="1:7">
      <c r="A1660" s="168" t="s">
        <v>1875</v>
      </c>
      <c r="B1660" s="169">
        <v>-2.224754298922527E-2</v>
      </c>
      <c r="C1660" s="169">
        <v>1.7461331644819111E-2</v>
      </c>
      <c r="D1660" s="169">
        <v>-3.7786455602270008E-3</v>
      </c>
      <c r="E1660" s="169">
        <v>-6.5580700538655501E-3</v>
      </c>
      <c r="F1660" s="169">
        <v>1.272954924874781E-2</v>
      </c>
      <c r="G1660" s="169">
        <v>-5.9353125791304917E-3</v>
      </c>
    </row>
    <row r="1661" spans="1:7">
      <c r="A1661" s="168" t="s">
        <v>1876</v>
      </c>
      <c r="B1661" s="169">
        <v>-6.8745278143370614E-3</v>
      </c>
      <c r="C1661" s="169">
        <v>-2.540742482344593E-3</v>
      </c>
      <c r="D1661" s="169">
        <v>1.5037880870390369E-2</v>
      </c>
      <c r="E1661" s="169">
        <v>1.915761434981356E-2</v>
      </c>
      <c r="F1661" s="169">
        <v>-6.6968885225633379E-3</v>
      </c>
      <c r="G1661" s="169">
        <v>-3.0816612683898241E-3</v>
      </c>
    </row>
    <row r="1662" spans="1:7">
      <c r="A1662" s="168" t="s">
        <v>1877</v>
      </c>
      <c r="B1662" s="169">
        <v>2.7624317521137701E-2</v>
      </c>
      <c r="C1662" s="10"/>
      <c r="D1662" s="169">
        <v>2.4588663186283059E-2</v>
      </c>
      <c r="E1662" s="169">
        <v>-4.3667825159661167E-3</v>
      </c>
      <c r="F1662" s="10"/>
      <c r="G1662" s="10"/>
    </row>
    <row r="1663" spans="1:7">
      <c r="A1663" s="168" t="s">
        <v>1878</v>
      </c>
      <c r="B1663" s="169">
        <v>-1.4708378905426979E-2</v>
      </c>
      <c r="C1663" s="169">
        <v>-4.000548879248611E-3</v>
      </c>
      <c r="D1663" s="169">
        <v>-4.9688592602938668E-2</v>
      </c>
      <c r="E1663" s="169">
        <v>6.5938813738264379E-4</v>
      </c>
      <c r="F1663" s="169">
        <v>-3.5266051239497997E-2</v>
      </c>
      <c r="G1663" s="169">
        <v>9.659969401351276E-3</v>
      </c>
    </row>
    <row r="1664" spans="1:7">
      <c r="A1664" s="168" t="s">
        <v>1879</v>
      </c>
      <c r="B1664" s="169">
        <v>1.9497875675023261E-2</v>
      </c>
      <c r="C1664" s="169">
        <v>7.5389705750443792E-3</v>
      </c>
      <c r="D1664" s="169">
        <v>2.367835110900263E-2</v>
      </c>
      <c r="E1664" s="169">
        <v>2.3104626694390399E-2</v>
      </c>
      <c r="F1664" s="169">
        <v>-2.3760885926244479E-2</v>
      </c>
      <c r="G1664" s="169">
        <v>-2.5832056232114602E-3</v>
      </c>
    </row>
    <row r="1665" spans="1:7">
      <c r="A1665" s="168" t="s">
        <v>1880</v>
      </c>
      <c r="B1665" s="169">
        <v>1.2477900755213159E-2</v>
      </c>
      <c r="C1665" s="169">
        <v>-1.164552887462211E-2</v>
      </c>
      <c r="D1665" s="169">
        <v>3.6261797955897679E-2</v>
      </c>
      <c r="E1665" s="169">
        <v>2.7949621917384929E-2</v>
      </c>
      <c r="F1665" s="169">
        <v>-3.1938325991189842E-3</v>
      </c>
      <c r="G1665" s="169">
        <v>7.5779464319170042E-3</v>
      </c>
    </row>
    <row r="1666" spans="1:7">
      <c r="A1666" s="168" t="s">
        <v>1881</v>
      </c>
      <c r="B1666" s="169">
        <v>3.4368095129998943E-2</v>
      </c>
      <c r="C1666" s="169">
        <v>2.284078102943865E-2</v>
      </c>
      <c r="D1666" s="169">
        <v>3.3084720874883233E-2</v>
      </c>
      <c r="E1666" s="169">
        <v>6.5584625621538661E-2</v>
      </c>
      <c r="F1666" s="169">
        <v>9.9436526350680232E-3</v>
      </c>
      <c r="G1666" s="169">
        <v>-1.104344680120717E-2</v>
      </c>
    </row>
    <row r="1667" spans="1:7">
      <c r="A1667" s="168" t="s">
        <v>1882</v>
      </c>
      <c r="B1667" s="169">
        <v>3.603305873868945E-2</v>
      </c>
      <c r="C1667" s="169">
        <v>-7.6763254526313052E-4</v>
      </c>
      <c r="D1667" s="169">
        <v>2.5566450126715431E-2</v>
      </c>
      <c r="E1667" s="169">
        <v>3.2424073292911748E-2</v>
      </c>
      <c r="F1667" s="169">
        <v>6.9139043868285732E-2</v>
      </c>
      <c r="G1667" s="169">
        <v>-8.4712868375534933E-3</v>
      </c>
    </row>
    <row r="1668" spans="1:7">
      <c r="A1668" s="168" t="s">
        <v>1883</v>
      </c>
      <c r="B1668" s="169">
        <v>2.5900008169441161E-2</v>
      </c>
      <c r="C1668" s="169">
        <v>6.9782331590619862E-3</v>
      </c>
      <c r="D1668" s="169">
        <v>4.7158059165277599E-3</v>
      </c>
      <c r="E1668" s="169">
        <v>3.7467532244414237E-2</v>
      </c>
      <c r="F1668" s="169">
        <v>8.9020771513352859E-3</v>
      </c>
      <c r="G1668" s="169">
        <v>2.3300763472771102E-3</v>
      </c>
    </row>
    <row r="1669" spans="1:7">
      <c r="A1669" s="168" t="s">
        <v>1884</v>
      </c>
      <c r="B1669" s="169">
        <v>-1.285058406187822E-2</v>
      </c>
      <c r="C1669" s="169">
        <v>1.284942461488159E-2</v>
      </c>
      <c r="D1669" s="169">
        <v>3.1308749052091127E-2</v>
      </c>
      <c r="E1669" s="169">
        <v>2.80775225004497E-2</v>
      </c>
      <c r="F1669" s="169">
        <v>1.6734279918864111E-2</v>
      </c>
      <c r="G1669" s="169">
        <v>-4.842640778552898E-4</v>
      </c>
    </row>
    <row r="1670" spans="1:7">
      <c r="A1670" s="168" t="s">
        <v>1885</v>
      </c>
      <c r="B1670" s="169">
        <v>-7.3685223418468171E-3</v>
      </c>
      <c r="C1670" s="169">
        <v>3.4159058663651991E-3</v>
      </c>
      <c r="D1670" s="169">
        <v>5.9845076105649042E-3</v>
      </c>
      <c r="E1670" s="169">
        <v>-1.0465573159795131E-2</v>
      </c>
      <c r="F1670" s="169">
        <v>1.7855361596009981E-2</v>
      </c>
      <c r="G1670" s="169">
        <v>-9.1094332703404168E-3</v>
      </c>
    </row>
    <row r="1671" spans="1:7">
      <c r="A1671" s="168" t="s">
        <v>1886</v>
      </c>
      <c r="B1671" s="169">
        <v>5.2122957012019411E-2</v>
      </c>
      <c r="C1671" s="169">
        <v>3.9968583635343613E-3</v>
      </c>
      <c r="D1671" s="169">
        <v>1.4555288609246601E-2</v>
      </c>
      <c r="E1671" s="169">
        <v>7.0327663936233797E-3</v>
      </c>
      <c r="F1671" s="169">
        <v>1.999215993727943E-2</v>
      </c>
      <c r="G1671" s="169">
        <v>-4.8902740105438713E-4</v>
      </c>
    </row>
    <row r="1672" spans="1:7">
      <c r="A1672" s="168" t="s">
        <v>1887</v>
      </c>
      <c r="B1672" s="169">
        <v>1.801798051082271E-2</v>
      </c>
      <c r="C1672" s="10"/>
      <c r="D1672" s="169">
        <v>3.4692655530548462E-2</v>
      </c>
      <c r="E1672" s="169">
        <v>3.9586976749951493E-2</v>
      </c>
      <c r="F1672" s="10"/>
      <c r="G1672" s="10"/>
    </row>
    <row r="1673" spans="1:7">
      <c r="A1673" s="168" t="s">
        <v>1888</v>
      </c>
      <c r="B1673" s="169">
        <v>-2.8042677272141381E-2</v>
      </c>
      <c r="C1673" s="169">
        <v>-2.030491189005224E-3</v>
      </c>
      <c r="D1673" s="169">
        <v>1.4869800453685579E-2</v>
      </c>
      <c r="E1673" s="169">
        <v>-3.772294547945676E-2</v>
      </c>
      <c r="F1673" s="169">
        <v>1.0088393543428159E-2</v>
      </c>
      <c r="G1673" s="169">
        <v>1.8591237483351901E-3</v>
      </c>
    </row>
    <row r="1674" spans="1:7">
      <c r="A1674" s="168" t="s">
        <v>1889</v>
      </c>
      <c r="B1674" s="169">
        <v>-6.2646011689527881E-2</v>
      </c>
      <c r="C1674" s="169">
        <v>-1.5562598500411079E-2</v>
      </c>
      <c r="D1674" s="169">
        <v>-8.370440675961055E-2</v>
      </c>
      <c r="E1674" s="169">
        <v>-0.10753719894384151</v>
      </c>
      <c r="F1674" s="169">
        <v>5.8974602872634563E-3</v>
      </c>
      <c r="G1674" s="169">
        <v>-2.9298544267697402E-4</v>
      </c>
    </row>
    <row r="1675" spans="1:7">
      <c r="A1675" s="168" t="s">
        <v>1890</v>
      </c>
      <c r="B1675" s="169">
        <v>-1.9706753648563669E-2</v>
      </c>
      <c r="C1675" s="169">
        <v>-7.6383502962943384E-3</v>
      </c>
      <c r="D1675" s="169">
        <v>1.153139084368648E-3</v>
      </c>
      <c r="E1675" s="169">
        <v>-3.2448321075923332E-2</v>
      </c>
      <c r="F1675" s="169">
        <v>-2.0425531914893599E-2</v>
      </c>
      <c r="G1675" s="169">
        <v>-2.9308621528815189E-3</v>
      </c>
    </row>
    <row r="1676" spans="1:7">
      <c r="A1676" s="168" t="s">
        <v>1891</v>
      </c>
      <c r="B1676" s="169">
        <v>-2.3567121461987031E-4</v>
      </c>
      <c r="C1676" s="169">
        <v>1.8918401045981529E-2</v>
      </c>
      <c r="D1676" s="169">
        <v>3.1363086152609958E-2</v>
      </c>
      <c r="E1676" s="169">
        <v>1.608446082939485E-2</v>
      </c>
      <c r="F1676" s="169">
        <v>7.3366155034269021E-3</v>
      </c>
      <c r="G1676" s="169">
        <v>-4.8986305662590546E-4</v>
      </c>
    </row>
    <row r="1677" spans="1:7">
      <c r="A1677" s="168" t="s">
        <v>1892</v>
      </c>
      <c r="B1677" s="169">
        <v>6.2434893881382347E-3</v>
      </c>
      <c r="C1677" s="169">
        <v>1.1881344983665221E-2</v>
      </c>
      <c r="D1677" s="169">
        <v>6.2415563137760977E-3</v>
      </c>
      <c r="E1677" s="169">
        <v>3.7176789966313128E-2</v>
      </c>
      <c r="F1677" s="169">
        <v>1.600383325347399E-2</v>
      </c>
      <c r="G1677" s="169">
        <v>1.274357912907087E-3</v>
      </c>
    </row>
    <row r="1678" spans="1:7">
      <c r="A1678" s="168" t="s">
        <v>1893</v>
      </c>
      <c r="B1678" s="169">
        <v>1.078589335832492E-2</v>
      </c>
      <c r="C1678" s="169">
        <v>-7.1150312581569342E-4</v>
      </c>
      <c r="D1678" s="169">
        <v>2.0264238854347472E-2</v>
      </c>
      <c r="E1678" s="169">
        <v>5.5800779831304492E-2</v>
      </c>
      <c r="F1678" s="169">
        <v>5.4706659120919987E-3</v>
      </c>
      <c r="G1678" s="169">
        <v>-2.1539183671213098E-3</v>
      </c>
    </row>
    <row r="1679" spans="1:7">
      <c r="A1679" s="168" t="s">
        <v>1894</v>
      </c>
      <c r="B1679" s="169">
        <v>-1.380649172499582E-3</v>
      </c>
      <c r="C1679" s="169">
        <v>-1.8172505946634221E-4</v>
      </c>
      <c r="D1679" s="169">
        <v>2.2849793928729989E-2</v>
      </c>
      <c r="E1679" s="169">
        <v>-1.5218443280834439E-3</v>
      </c>
      <c r="F1679" s="169">
        <v>2.1575984990618302E-3</v>
      </c>
      <c r="G1679" s="169">
        <v>-2.7472408195371441E-3</v>
      </c>
    </row>
    <row r="1680" spans="1:7">
      <c r="A1680" s="168" t="s">
        <v>1895</v>
      </c>
      <c r="B1680" s="169">
        <v>-9.6993851286523158E-3</v>
      </c>
      <c r="C1680" s="169">
        <v>1.100785346918132E-2</v>
      </c>
      <c r="D1680" s="169">
        <v>-1.1301900833532439E-2</v>
      </c>
      <c r="E1680" s="169">
        <v>-8.124212279448817E-3</v>
      </c>
      <c r="F1680" s="169">
        <v>-5.3355798932883669E-3</v>
      </c>
      <c r="G1680" s="169">
        <v>1.9676992271071558E-3</v>
      </c>
    </row>
    <row r="1681" spans="1:7">
      <c r="A1681" s="168" t="s">
        <v>1896</v>
      </c>
      <c r="B1681" s="169">
        <v>-5.4644338791354219E-3</v>
      </c>
      <c r="C1681" s="169">
        <v>2.4948409709490971E-3</v>
      </c>
      <c r="D1681" s="169">
        <v>-3.7392718161639693E-2</v>
      </c>
      <c r="E1681" s="169">
        <v>-2.8928644946136228E-2</v>
      </c>
      <c r="F1681" s="169">
        <v>-6.6817240730284722E-3</v>
      </c>
      <c r="G1681" s="169">
        <v>8.837781865833616E-4</v>
      </c>
    </row>
    <row r="1682" spans="1:7">
      <c r="A1682" s="168" t="s">
        <v>1897</v>
      </c>
      <c r="B1682" s="169">
        <v>-1.2830777218984729E-2</v>
      </c>
      <c r="C1682" s="169">
        <v>-1.2968740984683371E-2</v>
      </c>
      <c r="D1682" s="169">
        <v>-2.729310673184215E-2</v>
      </c>
      <c r="E1682" s="169">
        <v>-1.8778932455536301E-2</v>
      </c>
      <c r="F1682" s="169">
        <v>-1.657981999052582E-2</v>
      </c>
      <c r="G1682" s="169">
        <v>3.4337140495752649E-3</v>
      </c>
    </row>
    <row r="1683" spans="1:7">
      <c r="A1683" s="168" t="s">
        <v>1898</v>
      </c>
      <c r="B1683" s="169">
        <v>1.553178190826277E-2</v>
      </c>
      <c r="C1683" s="169">
        <v>1.4642470285510131E-2</v>
      </c>
      <c r="D1683" s="169">
        <v>4.4734102387335772E-2</v>
      </c>
      <c r="E1683" s="169">
        <v>3.127408330176884E-4</v>
      </c>
      <c r="F1683" s="169">
        <v>1.6955684007707191E-2</v>
      </c>
      <c r="G1683" s="169">
        <v>-1.75987785807652E-3</v>
      </c>
    </row>
    <row r="1684" spans="1:7">
      <c r="A1684" s="168" t="s">
        <v>1899</v>
      </c>
      <c r="B1684" s="169">
        <v>8.0895990042959554E-3</v>
      </c>
      <c r="C1684" s="169">
        <v>1.0452303944590289E-2</v>
      </c>
      <c r="D1684" s="169">
        <v>-6.5292891287146437E-3</v>
      </c>
      <c r="E1684" s="169">
        <v>2.348826492743061E-2</v>
      </c>
      <c r="F1684" s="169">
        <v>-1.1557408109132189E-2</v>
      </c>
      <c r="G1684" s="169">
        <v>-8.6189742073405906E-3</v>
      </c>
    </row>
    <row r="1685" spans="1:7">
      <c r="A1685" s="168" t="s">
        <v>1900</v>
      </c>
      <c r="B1685" s="169">
        <v>-7.7621269448316932E-3</v>
      </c>
      <c r="C1685" s="169">
        <v>1.4699373244309919E-2</v>
      </c>
      <c r="D1685" s="169">
        <v>-1.1801171428957201E-2</v>
      </c>
      <c r="E1685" s="169">
        <v>-8.3972844321039686E-3</v>
      </c>
      <c r="F1685" s="169">
        <v>-1.1500862564692851E-3</v>
      </c>
      <c r="G1685" s="169">
        <v>5.236107220955688E-3</v>
      </c>
    </row>
    <row r="1686" spans="1:7">
      <c r="A1686" s="168" t="s">
        <v>1901</v>
      </c>
      <c r="B1686" s="169">
        <v>-5.7938010044764621E-3</v>
      </c>
      <c r="C1686" s="169">
        <v>-1.03546106913105E-2</v>
      </c>
      <c r="D1686" s="169">
        <v>-4.7090675676103921E-2</v>
      </c>
      <c r="E1686" s="169">
        <v>-5.0386506925486067E-2</v>
      </c>
      <c r="F1686" s="169">
        <v>-2.1301093839953929E-2</v>
      </c>
      <c r="G1686" s="169">
        <v>1.149875350314811E-2</v>
      </c>
    </row>
    <row r="1687" spans="1:7">
      <c r="A1687" s="168" t="s">
        <v>1902</v>
      </c>
      <c r="B1687" s="169">
        <v>9.9441841151042265E-3</v>
      </c>
      <c r="C1687" s="169">
        <v>-6.140463017754394E-3</v>
      </c>
      <c r="D1687" s="169">
        <v>4.6445018528728621E-2</v>
      </c>
      <c r="E1687" s="169">
        <v>5.5299260096823177E-2</v>
      </c>
      <c r="F1687" s="169">
        <v>-1.3431372549019599E-2</v>
      </c>
      <c r="G1687" s="169">
        <v>6.8014437435923716E-3</v>
      </c>
    </row>
    <row r="1688" spans="1:7">
      <c r="A1688" s="168" t="s">
        <v>1903</v>
      </c>
      <c r="B1688" s="169">
        <v>-1.245747036611489E-2</v>
      </c>
      <c r="C1688" s="169">
        <v>1.2872510598026521E-2</v>
      </c>
      <c r="D1688" s="169">
        <v>-7.082777155239528E-4</v>
      </c>
      <c r="E1688" s="169">
        <v>1.1642359220285E-2</v>
      </c>
      <c r="F1688" s="169">
        <v>1.0931133856701971E-3</v>
      </c>
      <c r="G1688" s="169">
        <v>-1.8336463652768309E-3</v>
      </c>
    </row>
    <row r="1689" spans="1:7">
      <c r="A1689" s="168" t="s">
        <v>1904</v>
      </c>
      <c r="B1689" s="169">
        <v>1.45511612370619E-2</v>
      </c>
      <c r="C1689" s="169">
        <v>-1.108072447616471E-2</v>
      </c>
      <c r="D1689" s="169">
        <v>1.112723870403576E-2</v>
      </c>
      <c r="E1689" s="169">
        <v>3.3334360601255053E-2</v>
      </c>
      <c r="F1689" s="169">
        <v>-1.9952352590827841E-2</v>
      </c>
      <c r="G1689" s="169">
        <v>-1.933350382616883E-4</v>
      </c>
    </row>
    <row r="1690" spans="1:7">
      <c r="A1690" s="168" t="s">
        <v>1905</v>
      </c>
      <c r="B1690" s="169">
        <v>-8.72240353859699E-3</v>
      </c>
      <c r="C1690" s="169">
        <v>-8.8297961777351608E-3</v>
      </c>
      <c r="D1690" s="169">
        <v>-2.1997574414054699E-2</v>
      </c>
      <c r="E1690" s="169">
        <v>-1.456718444851701E-2</v>
      </c>
      <c r="F1690" s="169">
        <v>7.7990479084371067E-3</v>
      </c>
      <c r="G1690" s="169">
        <v>-1.837370028794139E-3</v>
      </c>
    </row>
    <row r="1691" spans="1:7">
      <c r="A1691" s="168" t="s">
        <v>1906</v>
      </c>
      <c r="B1691" s="169">
        <v>-1.9448556969520081E-2</v>
      </c>
      <c r="C1691" s="169">
        <v>2.1952617756952901E-3</v>
      </c>
      <c r="D1691" s="169">
        <v>6.0872834999226022E-3</v>
      </c>
      <c r="E1691" s="169">
        <v>-3.1607979771892669E-2</v>
      </c>
      <c r="F1691" s="169">
        <v>-2.3517587939698489E-2</v>
      </c>
      <c r="G1691" s="169">
        <v>3.9720599483252794E-3</v>
      </c>
    </row>
    <row r="1692" spans="1:7">
      <c r="A1692" s="168" t="s">
        <v>1907</v>
      </c>
      <c r="B1692" s="169">
        <v>6.5265244250145571E-3</v>
      </c>
      <c r="C1692" s="169">
        <v>1.1448609342766151E-2</v>
      </c>
      <c r="D1692" s="169">
        <v>3.7652971938626052E-2</v>
      </c>
      <c r="E1692" s="169">
        <v>3.6973067005543703E-2</v>
      </c>
      <c r="F1692" s="169">
        <v>-1.646768217373407E-2</v>
      </c>
      <c r="G1692" s="169">
        <v>-2.7019085855243259E-3</v>
      </c>
    </row>
    <row r="1693" spans="1:7">
      <c r="A1693" s="168" t="s">
        <v>1908</v>
      </c>
      <c r="B1693" s="169">
        <v>-8.5270231424403597E-3</v>
      </c>
      <c r="C1693" s="169">
        <v>-2.8041453198746069E-4</v>
      </c>
      <c r="D1693" s="169">
        <v>-1.006134904424405E-2</v>
      </c>
      <c r="E1693" s="169">
        <v>-4.9059022408588393E-2</v>
      </c>
      <c r="F1693" s="169">
        <v>-3.3486814566764389E-3</v>
      </c>
      <c r="G1693" s="169">
        <v>-1.1610558196335501E-3</v>
      </c>
    </row>
    <row r="1694" spans="1:7">
      <c r="A1694" s="168" t="s">
        <v>1909</v>
      </c>
      <c r="B1694" s="169">
        <v>1.533278809903149E-2</v>
      </c>
      <c r="C1694" s="169">
        <v>2.7731756904960658E-3</v>
      </c>
      <c r="D1694" s="169">
        <v>2.80665680038461E-3</v>
      </c>
      <c r="E1694" s="169">
        <v>-2.5352059352449548E-2</v>
      </c>
      <c r="F1694" s="169">
        <v>-1.1024779504409939E-2</v>
      </c>
      <c r="G1694" s="169">
        <v>6.6840529843437144E-3</v>
      </c>
    </row>
    <row r="1695" spans="1:7">
      <c r="A1695" s="168" t="s">
        <v>1910</v>
      </c>
      <c r="B1695" s="169">
        <v>-1.743311845376794E-3</v>
      </c>
      <c r="C1695" s="169">
        <v>-1.378874148913067E-2</v>
      </c>
      <c r="D1695" s="169">
        <v>2.3698393928768269E-3</v>
      </c>
      <c r="E1695" s="169">
        <v>6.4964875023263424E-3</v>
      </c>
      <c r="F1695" s="169">
        <v>3.2912198747212522E-3</v>
      </c>
      <c r="G1695" s="169">
        <v>-5.7734372258366751E-4</v>
      </c>
    </row>
    <row r="1696" spans="1:7">
      <c r="A1696" s="168" t="s">
        <v>1911</v>
      </c>
      <c r="B1696" s="169">
        <v>-4.2895029264097828E-2</v>
      </c>
      <c r="C1696" s="169">
        <v>-2.7674058253277511E-3</v>
      </c>
      <c r="D1696" s="169">
        <v>-4.2854618762698471E-2</v>
      </c>
      <c r="E1696" s="169">
        <v>-5.1211206332498538E-2</v>
      </c>
      <c r="F1696" s="169">
        <v>-7.9365079365079083E-3</v>
      </c>
      <c r="G1696" s="169">
        <v>0</v>
      </c>
    </row>
    <row r="1697" spans="1:7">
      <c r="A1697" s="168" t="s">
        <v>1912</v>
      </c>
      <c r="B1697" s="10"/>
      <c r="C1697" s="169">
        <v>-2.004123425532733E-2</v>
      </c>
      <c r="D1697" s="10"/>
      <c r="E1697" s="10"/>
      <c r="F1697" s="169">
        <v>2.890666666666664E-2</v>
      </c>
      <c r="G1697" s="169">
        <v>3.081067715614116E-3</v>
      </c>
    </row>
    <row r="1698" spans="1:7">
      <c r="A1698" s="168" t="s">
        <v>1913</v>
      </c>
      <c r="B1698" s="169">
        <v>-6.2126039262513366E-3</v>
      </c>
      <c r="C1698" s="169">
        <v>-1.5735561458868339E-3</v>
      </c>
      <c r="D1698" s="169">
        <v>1.450080454932001E-3</v>
      </c>
      <c r="E1698" s="169">
        <v>-1.442660544614671E-2</v>
      </c>
      <c r="F1698" s="169">
        <v>-2.073398299813389E-2</v>
      </c>
      <c r="G1698" s="169">
        <v>3.9354581638879624E-3</v>
      </c>
    </row>
    <row r="1699" spans="1:7">
      <c r="A1699" s="168" t="s">
        <v>1914</v>
      </c>
      <c r="B1699" s="169">
        <v>-3.08787302470015E-3</v>
      </c>
      <c r="C1699" s="169">
        <v>5.3294294160743938E-3</v>
      </c>
      <c r="D1699" s="169">
        <v>1.1579642749544259E-2</v>
      </c>
      <c r="E1699" s="169">
        <v>-2.9609627153505239E-2</v>
      </c>
      <c r="F1699" s="169">
        <v>-9.2102477239043301E-3</v>
      </c>
      <c r="G1699" s="169">
        <v>9.5631863282097385E-5</v>
      </c>
    </row>
    <row r="1700" spans="1:7">
      <c r="A1700" s="168" t="s">
        <v>1915</v>
      </c>
      <c r="B1700" s="169">
        <v>7.7428017264671301E-3</v>
      </c>
      <c r="C1700" s="169">
        <v>-1.0537551485558129E-2</v>
      </c>
      <c r="D1700" s="169">
        <v>2.7008534414421081E-3</v>
      </c>
      <c r="E1700" s="169">
        <v>-1.659073484263085E-3</v>
      </c>
      <c r="F1700" s="169">
        <v>-1.933967304199169E-2</v>
      </c>
      <c r="G1700" s="169">
        <v>5.8317458819321377E-3</v>
      </c>
    </row>
    <row r="1701" spans="1:7">
      <c r="A1701" s="168" t="s">
        <v>1916</v>
      </c>
      <c r="B1701" s="169">
        <v>5.3369098731925746E-4</v>
      </c>
      <c r="C1701" s="169">
        <v>3.0730045671669699E-3</v>
      </c>
      <c r="D1701" s="169">
        <v>1.170204773391093E-2</v>
      </c>
      <c r="E1701" s="169">
        <v>1.6428002234827769E-2</v>
      </c>
      <c r="F1701" s="169">
        <v>1.4164305949008421E-2</v>
      </c>
      <c r="G1701" s="169">
        <v>-5.1326007055069178E-3</v>
      </c>
    </row>
    <row r="1702" spans="1:7">
      <c r="A1702" s="168" t="s">
        <v>1917</v>
      </c>
      <c r="B1702" s="169">
        <v>-4.9459876610880027E-3</v>
      </c>
      <c r="C1702" s="169">
        <v>-3.036001828185531E-3</v>
      </c>
      <c r="D1702" s="169">
        <v>-1.936237347008396E-2</v>
      </c>
      <c r="E1702" s="169">
        <v>-1.548303580455079E-2</v>
      </c>
      <c r="F1702" s="169">
        <v>-1.5040825096690471E-3</v>
      </c>
      <c r="G1702" s="169">
        <v>1.91081094043688E-3</v>
      </c>
    </row>
    <row r="1703" spans="1:7">
      <c r="A1703" s="168" t="s">
        <v>1918</v>
      </c>
      <c r="B1703" s="169">
        <v>-2.4804305373059551E-2</v>
      </c>
      <c r="C1703" s="169">
        <v>-4.7252648456800328E-3</v>
      </c>
      <c r="D1703" s="169">
        <v>1.6769124881947931E-2</v>
      </c>
      <c r="E1703" s="169">
        <v>4.0095346752595518E-3</v>
      </c>
      <c r="F1703" s="169">
        <v>2.3993974607273479E-2</v>
      </c>
      <c r="G1703" s="169">
        <v>-3.718884136876266E-3</v>
      </c>
    </row>
    <row r="1704" spans="1:7">
      <c r="A1704" s="168" t="s">
        <v>1919</v>
      </c>
      <c r="B1704" s="169">
        <v>-3.1533994516020569E-2</v>
      </c>
      <c r="C1704" s="169">
        <v>7.5821940867943924E-3</v>
      </c>
      <c r="D1704" s="169">
        <v>-5.6819667358769983E-2</v>
      </c>
      <c r="E1704" s="169">
        <v>-2.630026208253056E-2</v>
      </c>
      <c r="F1704" s="169">
        <v>-5.0436061784175923E-3</v>
      </c>
      <c r="G1704" s="169">
        <v>5.2641214078481546E-3</v>
      </c>
    </row>
    <row r="1705" spans="1:7">
      <c r="A1705" s="168" t="s">
        <v>1920</v>
      </c>
      <c r="B1705" s="169">
        <v>3.9656279073977618E-2</v>
      </c>
      <c r="C1705" s="169">
        <v>1.6147737160748799E-2</v>
      </c>
      <c r="D1705" s="169">
        <v>2.891765905767096E-2</v>
      </c>
      <c r="E1705" s="169">
        <v>5.7342013154173088E-2</v>
      </c>
      <c r="F1705" s="169">
        <v>1.056077727320748E-3</v>
      </c>
      <c r="G1705" s="169">
        <v>-4.855775894105796E-3</v>
      </c>
    </row>
    <row r="1706" spans="1:7">
      <c r="A1706" s="168" t="s">
        <v>1921</v>
      </c>
      <c r="B1706" s="169">
        <v>1.296172624818626E-2</v>
      </c>
      <c r="C1706" s="169">
        <v>6.8716676982916169E-4</v>
      </c>
      <c r="D1706" s="169">
        <v>1.7862674484419468E-2</v>
      </c>
      <c r="E1706" s="169">
        <v>-5.2613680121496698E-2</v>
      </c>
      <c r="F1706" s="169">
        <v>-4.2198544150229278E-4</v>
      </c>
      <c r="G1706" s="169">
        <v>-1.626465503303143E-3</v>
      </c>
    </row>
    <row r="1707" spans="1:7">
      <c r="A1707" s="168" t="s">
        <v>1922</v>
      </c>
      <c r="B1707" s="169">
        <v>-4.4834289075698197E-2</v>
      </c>
      <c r="C1707" s="169">
        <v>-1.532691911533768E-2</v>
      </c>
      <c r="D1707" s="169">
        <v>-2.8457083117282341E-2</v>
      </c>
      <c r="E1707" s="169">
        <v>8.4603808391070512E-3</v>
      </c>
      <c r="F1707" s="169">
        <v>-1.6886543535620021E-2</v>
      </c>
      <c r="G1707" s="169">
        <v>1.2170620901119641E-2</v>
      </c>
    </row>
    <row r="1708" spans="1:7">
      <c r="A1708" s="168" t="s">
        <v>1923</v>
      </c>
      <c r="B1708" s="169">
        <v>-2.089758050433432E-2</v>
      </c>
      <c r="C1708" s="169">
        <v>1.4147940136839401E-3</v>
      </c>
      <c r="D1708" s="169">
        <v>1.906348804888669E-2</v>
      </c>
      <c r="E1708" s="169">
        <v>-2.722416097149372E-2</v>
      </c>
      <c r="F1708" s="169">
        <v>-5.3676865271068408E-4</v>
      </c>
      <c r="G1708" s="169">
        <v>3.7872481052025902E-4</v>
      </c>
    </row>
    <row r="1709" spans="1:7">
      <c r="A1709" s="168" t="s">
        <v>1924</v>
      </c>
      <c r="B1709" s="169">
        <v>1.359025381997836E-2</v>
      </c>
      <c r="C1709" s="169">
        <v>-1.845935787384867E-2</v>
      </c>
      <c r="D1709" s="169">
        <v>-4.6693209228092503E-2</v>
      </c>
      <c r="E1709" s="169">
        <v>-4.181387171254447E-2</v>
      </c>
      <c r="F1709" s="169">
        <v>-9.2373791621911394E-3</v>
      </c>
      <c r="G1709" s="169">
        <v>-3.3125694812098372E-3</v>
      </c>
    </row>
    <row r="1710" spans="1:7">
      <c r="A1710" s="168" t="s">
        <v>1925</v>
      </c>
      <c r="B1710" s="169">
        <v>-4.0708109992862007E-2</v>
      </c>
      <c r="C1710" s="169">
        <v>-1.447813845705137E-2</v>
      </c>
      <c r="D1710" s="169">
        <v>-6.496756232319445E-2</v>
      </c>
      <c r="E1710" s="169">
        <v>-7.8521245574467602E-2</v>
      </c>
      <c r="F1710" s="169">
        <v>-6.1795316565481651E-3</v>
      </c>
      <c r="G1710" s="169">
        <v>-6.9318748880693448E-3</v>
      </c>
    </row>
    <row r="1711" spans="1:7">
      <c r="A1711" s="168" t="s">
        <v>1926</v>
      </c>
      <c r="B1711" s="169">
        <v>-5.3356190943512287E-2</v>
      </c>
      <c r="C1711" s="169">
        <v>-1.5097610031894471E-3</v>
      </c>
      <c r="D1711" s="169">
        <v>-4.2649549258849451E-2</v>
      </c>
      <c r="E1711" s="169">
        <v>-5.0037717289239558E-2</v>
      </c>
      <c r="F1711" s="169">
        <v>3.3816952110832239E-3</v>
      </c>
      <c r="G1711" s="169">
        <v>-9.3708485348542592E-3</v>
      </c>
    </row>
    <row r="1712" spans="1:7">
      <c r="A1712" s="168" t="s">
        <v>1927</v>
      </c>
      <c r="B1712" s="169">
        <v>-1.291026506201642E-2</v>
      </c>
      <c r="C1712" s="169">
        <v>1.647665548062394E-2</v>
      </c>
      <c r="D1712" s="169">
        <v>-1.6370871165138249E-2</v>
      </c>
      <c r="E1712" s="169">
        <v>-4.131157059085544E-2</v>
      </c>
      <c r="F1712" s="169">
        <v>7.501630789302105E-3</v>
      </c>
      <c r="G1712" s="169">
        <v>0</v>
      </c>
    </row>
    <row r="1713" spans="1:7">
      <c r="A1713" s="168" t="s">
        <v>1928</v>
      </c>
      <c r="B1713" s="169">
        <v>-9.4827183471906995E-2</v>
      </c>
      <c r="C1713" s="169">
        <v>-6.98088356543769E-3</v>
      </c>
      <c r="D1713" s="169">
        <v>-5.5579065117947302E-2</v>
      </c>
      <c r="E1713" s="169">
        <v>-1.2676806884194701E-2</v>
      </c>
      <c r="F1713" s="169">
        <v>-3.2049206863062452E-2</v>
      </c>
      <c r="G1713" s="169">
        <v>1.0135164741533311E-2</v>
      </c>
    </row>
    <row r="1714" spans="1:7">
      <c r="A1714" s="168" t="s">
        <v>1929</v>
      </c>
      <c r="B1714" s="169">
        <v>8.2013511018571794E-2</v>
      </c>
      <c r="C1714" s="169">
        <v>1.756200621716664E-2</v>
      </c>
      <c r="D1714" s="169">
        <v>5.3818120334544688E-2</v>
      </c>
      <c r="E1714" s="169">
        <v>7.8472409179201064E-2</v>
      </c>
      <c r="F1714" s="169">
        <v>-4.1248606465997817E-3</v>
      </c>
      <c r="G1714" s="169">
        <v>-2.1978342434779701E-3</v>
      </c>
    </row>
    <row r="1715" spans="1:7">
      <c r="A1715" s="168" t="s">
        <v>1930</v>
      </c>
      <c r="B1715" s="169">
        <v>6.0428294096257502E-2</v>
      </c>
      <c r="C1715" s="169">
        <v>-1.101945731006759E-2</v>
      </c>
      <c r="D1715" s="169">
        <v>-1.7385492297177341E-2</v>
      </c>
      <c r="E1715" s="169">
        <v>3.0598998649167489E-2</v>
      </c>
      <c r="F1715" s="169">
        <v>-1.7911116086420931E-3</v>
      </c>
      <c r="G1715" s="169">
        <v>-6.7994550557635147E-3</v>
      </c>
    </row>
    <row r="1716" spans="1:7">
      <c r="A1716" s="168" t="s">
        <v>1931</v>
      </c>
      <c r="B1716" s="169">
        <v>5.0688147558687779E-2</v>
      </c>
      <c r="C1716" s="169">
        <v>8.9184037183100973E-3</v>
      </c>
      <c r="D1716" s="169">
        <v>5.0160550125699643E-4</v>
      </c>
      <c r="E1716" s="169">
        <v>4.2098450909080487E-2</v>
      </c>
      <c r="F1716" s="169">
        <v>5.0465403162498479E-3</v>
      </c>
      <c r="G1716" s="169">
        <v>-4.1461798184526666E-3</v>
      </c>
    </row>
    <row r="1717" spans="1:7">
      <c r="A1717" s="168" t="s">
        <v>1932</v>
      </c>
      <c r="B1717" s="169">
        <v>2.9899034474307969E-2</v>
      </c>
      <c r="C1717" s="169">
        <v>1.298219389778499E-2</v>
      </c>
      <c r="D1717" s="169">
        <v>4.5093426506041652E-2</v>
      </c>
      <c r="E1717" s="169">
        <v>-9.414372721407771E-3</v>
      </c>
      <c r="F1717" s="169">
        <v>1.450569069404217E-3</v>
      </c>
      <c r="G1717" s="169">
        <v>-1.9361583368271429E-4</v>
      </c>
    </row>
    <row r="1718" spans="1:7">
      <c r="A1718" s="168" t="s">
        <v>1933</v>
      </c>
      <c r="B1718" s="169">
        <v>1.399701449639279E-2</v>
      </c>
      <c r="C1718" s="169">
        <v>-1.6463223775713631E-2</v>
      </c>
      <c r="D1718" s="169">
        <v>-1.281963482914183E-2</v>
      </c>
      <c r="E1718" s="169">
        <v>1.2835722705192509E-2</v>
      </c>
      <c r="F1718" s="169">
        <v>1.0027855153203371E-2</v>
      </c>
      <c r="G1718" s="169">
        <v>-8.8127410738265688E-3</v>
      </c>
    </row>
    <row r="1719" spans="1:7">
      <c r="A1719" s="168" t="s">
        <v>1934</v>
      </c>
      <c r="B1719" s="169">
        <v>1.791116832255657E-2</v>
      </c>
      <c r="C1719" s="169">
        <v>2.9845287333754018E-3</v>
      </c>
      <c r="D1719" s="169">
        <v>-9.9992840176745812E-3</v>
      </c>
      <c r="E1719" s="169">
        <v>2.4506364175902462E-3</v>
      </c>
      <c r="F1719" s="169">
        <v>1.4230557087699941E-2</v>
      </c>
      <c r="G1719" s="169">
        <v>1.7586742340918169E-3</v>
      </c>
    </row>
    <row r="1720" spans="1:7">
      <c r="A1720" s="168" t="s">
        <v>1935</v>
      </c>
      <c r="B1720" s="10"/>
      <c r="C1720" s="169">
        <v>5.639807253104534E-3</v>
      </c>
      <c r="D1720" s="10"/>
      <c r="E1720" s="10"/>
      <c r="F1720" s="169">
        <v>4.1331303023710566E-3</v>
      </c>
      <c r="G1720" s="169">
        <v>5.7544521048438213E-3</v>
      </c>
    </row>
    <row r="1721" spans="1:7">
      <c r="A1721" s="168" t="s">
        <v>1936</v>
      </c>
      <c r="B1721" s="169">
        <v>6.2784098134995858E-3</v>
      </c>
      <c r="C1721" s="169">
        <v>1.6469543057482381E-3</v>
      </c>
      <c r="D1721" s="169">
        <v>6.3664030862211174E-2</v>
      </c>
      <c r="E1721" s="169">
        <v>6.2578054493434454E-2</v>
      </c>
      <c r="F1721" s="169">
        <v>1.462305025996535E-2</v>
      </c>
      <c r="G1721" s="169">
        <v>-2.521355016537608E-3</v>
      </c>
    </row>
    <row r="1722" spans="1:7">
      <c r="A1722" s="168" t="s">
        <v>1937</v>
      </c>
      <c r="B1722" s="169">
        <v>3.2531554170468928E-2</v>
      </c>
      <c r="C1722" s="169">
        <v>-1.57384349571621E-3</v>
      </c>
      <c r="D1722" s="169">
        <v>3.2444866941078399E-2</v>
      </c>
      <c r="E1722" s="169">
        <v>4.7162394366042193E-2</v>
      </c>
      <c r="F1722" s="169">
        <v>1.2170385395537499E-2</v>
      </c>
      <c r="G1722" s="169">
        <v>-4.1804423743363461E-3</v>
      </c>
    </row>
    <row r="1723" spans="1:7">
      <c r="A1723" s="168" t="s">
        <v>1938</v>
      </c>
      <c r="B1723" s="169">
        <v>3.8509615114600493E-2</v>
      </c>
      <c r="C1723" s="169">
        <v>1.4237268879836449E-2</v>
      </c>
      <c r="D1723" s="169">
        <v>2.2478567677371109E-2</v>
      </c>
      <c r="E1723" s="169">
        <v>4.0999707181130329E-2</v>
      </c>
      <c r="F1723" s="169">
        <v>-4.3244383503849848E-3</v>
      </c>
      <c r="G1723" s="169">
        <v>2.0501716669627519E-3</v>
      </c>
    </row>
    <row r="1724" spans="1:7">
      <c r="A1724" s="168" t="s">
        <v>1939</v>
      </c>
      <c r="B1724" s="169">
        <v>-9.2884117123841481E-3</v>
      </c>
      <c r="C1724" s="169">
        <v>5.715269388667954E-3</v>
      </c>
      <c r="D1724" s="169">
        <v>-6.8879975007779537E-3</v>
      </c>
      <c r="E1724" s="169">
        <v>-1.326488535104375E-2</v>
      </c>
      <c r="F1724" s="169">
        <v>1.4830508474577011E-3</v>
      </c>
      <c r="G1724" s="169">
        <v>-4.8713951965438929E-3</v>
      </c>
    </row>
    <row r="1725" spans="1:7">
      <c r="A1725" s="168" t="s">
        <v>1940</v>
      </c>
      <c r="B1725" s="169">
        <v>-4.471922235930359E-2</v>
      </c>
      <c r="C1725" s="169">
        <v>1.443654247176385E-2</v>
      </c>
      <c r="D1725" s="169">
        <v>-2.5533035583722E-2</v>
      </c>
      <c r="E1725" s="169">
        <v>-4.7905394121070088E-2</v>
      </c>
      <c r="F1725" s="169">
        <v>8.5678019885762069E-3</v>
      </c>
      <c r="G1725" s="169">
        <v>3.62250586247348E-3</v>
      </c>
    </row>
    <row r="1726" spans="1:7">
      <c r="A1726" s="168" t="s">
        <v>1941</v>
      </c>
      <c r="B1726" s="169">
        <v>2.7917060667086661E-2</v>
      </c>
      <c r="C1726" s="169">
        <v>3.6988464765423949E-3</v>
      </c>
      <c r="D1726" s="169">
        <v>3.0089525922014859E-2</v>
      </c>
      <c r="E1726" s="169">
        <v>1.482947190626582E-2</v>
      </c>
      <c r="F1726" s="169">
        <v>-2.0975353959098442E-3</v>
      </c>
      <c r="G1726" s="169">
        <v>-4.0972177308286062E-3</v>
      </c>
    </row>
    <row r="1727" spans="1:7">
      <c r="A1727" s="168" t="s">
        <v>1942</v>
      </c>
      <c r="B1727" s="169">
        <v>2.668880923806816E-2</v>
      </c>
      <c r="C1727" s="169">
        <v>-5.7969720833299654E-3</v>
      </c>
      <c r="D1727" s="169">
        <v>-1.5678294039576102E-2</v>
      </c>
      <c r="E1727" s="169">
        <v>-1.4403739402920951E-2</v>
      </c>
      <c r="F1727" s="169">
        <v>-1.2821860220704201E-2</v>
      </c>
      <c r="G1727" s="169">
        <v>-4.8976395135242878E-3</v>
      </c>
    </row>
    <row r="1728" spans="1:7">
      <c r="A1728" s="168" t="s">
        <v>1943</v>
      </c>
      <c r="B1728" s="169">
        <v>4.4351661538880587E-2</v>
      </c>
      <c r="C1728" s="169">
        <v>-2.4923705312281941E-3</v>
      </c>
      <c r="D1728" s="169">
        <v>4.6329194020440223E-3</v>
      </c>
      <c r="E1728" s="169">
        <v>1.448063339857408E-2</v>
      </c>
      <c r="F1728" s="169">
        <v>-1.394655594591721E-2</v>
      </c>
      <c r="G1728" s="169">
        <v>2.5593281386260269E-3</v>
      </c>
    </row>
    <row r="1729" spans="1:7">
      <c r="A1729" s="168" t="s">
        <v>1944</v>
      </c>
      <c r="B1729" s="10"/>
      <c r="C1729" s="169">
        <v>3.5791630944272961E-3</v>
      </c>
      <c r="D1729" s="10"/>
      <c r="E1729" s="10"/>
      <c r="F1729" s="169">
        <v>4.1027855754696141E-3</v>
      </c>
      <c r="G1729" s="169">
        <v>-2.9453882912422458E-4</v>
      </c>
    </row>
    <row r="1730" spans="1:7">
      <c r="A1730" s="168" t="s">
        <v>1945</v>
      </c>
      <c r="B1730" s="169">
        <v>1.1114679955688269E-3</v>
      </c>
      <c r="C1730" s="169">
        <v>9.9630299743758144E-4</v>
      </c>
      <c r="D1730" s="10"/>
      <c r="E1730" s="169">
        <v>1.8280691407699171E-2</v>
      </c>
      <c r="F1730" s="169">
        <v>-1.0752688172044329E-4</v>
      </c>
      <c r="G1730" s="169">
        <v>7.4641734286815531E-3</v>
      </c>
    </row>
    <row r="1731" spans="1:7">
      <c r="A1731" s="168" t="s">
        <v>1946</v>
      </c>
      <c r="B1731" s="169">
        <v>1.14483066260449E-2</v>
      </c>
      <c r="C1731" s="169">
        <v>-4.1352477946232653E-5</v>
      </c>
      <c r="D1731" s="169">
        <v>5.1883415142692568E-2</v>
      </c>
      <c r="E1731" s="169">
        <v>1.4174053050835861E-2</v>
      </c>
      <c r="F1731" s="169">
        <v>-1.268953650930205E-2</v>
      </c>
      <c r="G1731" s="169">
        <v>-3.704473347917792E-3</v>
      </c>
    </row>
    <row r="1732" spans="1:7">
      <c r="A1732" s="168" t="s">
        <v>1947</v>
      </c>
      <c r="B1732" s="169">
        <v>-9.0380414472790438E-3</v>
      </c>
      <c r="C1732" s="169">
        <v>-4.1348840520069041E-3</v>
      </c>
      <c r="D1732" s="169">
        <v>2.4670849018745059E-2</v>
      </c>
      <c r="E1732" s="169">
        <v>1.1237819514771321E-2</v>
      </c>
      <c r="F1732" s="169">
        <v>9.0404095414442498E-3</v>
      </c>
      <c r="G1732" s="169">
        <v>-6.8492854123732849E-3</v>
      </c>
    </row>
    <row r="1733" spans="1:7">
      <c r="A1733" s="168" t="s">
        <v>1948</v>
      </c>
      <c r="B1733" s="169">
        <v>4.9548822537897053E-3</v>
      </c>
      <c r="C1733" s="169">
        <v>1.326268999363811E-2</v>
      </c>
      <c r="D1733" s="169">
        <v>5.4231216639226698E-3</v>
      </c>
      <c r="E1733" s="169">
        <v>1.437689129202036E-2</v>
      </c>
      <c r="F1733" s="169">
        <v>2.1481001727115649E-2</v>
      </c>
      <c r="G1733" s="169">
        <v>-4.8275651602909253E-3</v>
      </c>
    </row>
    <row r="1734" spans="1:7">
      <c r="A1734" s="168" t="s">
        <v>1949</v>
      </c>
      <c r="B1734" s="169">
        <v>7.3515907009811246E-3</v>
      </c>
      <c r="C1734" s="169">
        <v>-2.069373472803671E-3</v>
      </c>
      <c r="D1734" s="169">
        <v>2.004545720516715E-2</v>
      </c>
      <c r="E1734" s="169">
        <v>9.1056766412105361E-3</v>
      </c>
      <c r="F1734" s="169">
        <v>5.6007608580788126E-3</v>
      </c>
      <c r="G1734" s="169">
        <v>5.3460142966739177E-3</v>
      </c>
    </row>
    <row r="1735" spans="1:7">
      <c r="A1735" s="168" t="s">
        <v>1950</v>
      </c>
      <c r="B1735" s="169">
        <v>9.7243245486724472E-3</v>
      </c>
      <c r="C1735" s="169">
        <v>3.3061569029655402E-3</v>
      </c>
      <c r="D1735" s="169">
        <v>1.799209728437168E-3</v>
      </c>
      <c r="E1735" s="169">
        <v>-7.5641680471952846E-3</v>
      </c>
      <c r="F1735" s="169">
        <v>-5.2543085329970207E-4</v>
      </c>
      <c r="G1735" s="169">
        <v>5.4160059658783233E-3</v>
      </c>
    </row>
    <row r="1736" spans="1:7">
      <c r="A1736" s="168" t="s">
        <v>1951</v>
      </c>
      <c r="B1736" s="169">
        <v>-1.8152657691950291E-2</v>
      </c>
      <c r="C1736" s="169">
        <v>8.5522029597373539E-4</v>
      </c>
      <c r="D1736" s="169">
        <v>-2.457085620364197E-2</v>
      </c>
      <c r="E1736" s="169">
        <v>-1.4451722264568371E-2</v>
      </c>
      <c r="F1736" s="169">
        <v>2.1448848701503431E-2</v>
      </c>
      <c r="G1736" s="169">
        <v>-3.4279968594691508E-3</v>
      </c>
    </row>
    <row r="1737" spans="1:7">
      <c r="A1737" s="168" t="s">
        <v>1952</v>
      </c>
      <c r="B1737" s="169">
        <v>-6.9463630818837876E-3</v>
      </c>
      <c r="C1737" s="169">
        <v>-8.4261997698065194E-5</v>
      </c>
      <c r="D1737" s="169">
        <v>-4.7553132863037528E-2</v>
      </c>
      <c r="E1737" s="169">
        <v>-1.510001719687248E-2</v>
      </c>
      <c r="F1737" s="169">
        <v>5.6613484302625583E-3</v>
      </c>
      <c r="G1737" s="169">
        <v>2.1621741592445791E-3</v>
      </c>
    </row>
    <row r="1738" spans="1:7">
      <c r="A1738" s="168" t="s">
        <v>1953</v>
      </c>
      <c r="B1738" s="169">
        <v>7.0847246570182598E-4</v>
      </c>
      <c r="C1738" s="169">
        <v>-5.9525481529729696E-3</v>
      </c>
      <c r="D1738" s="169">
        <v>1.19957227587304E-2</v>
      </c>
      <c r="E1738" s="169">
        <v>3.4971971378328748E-2</v>
      </c>
      <c r="F1738" s="169">
        <v>-8.2906857727738092E-3</v>
      </c>
      <c r="G1738" s="169">
        <v>-1.2749326395624649E-3</v>
      </c>
    </row>
    <row r="1739" spans="1:7">
      <c r="A1739" s="168" t="s">
        <v>1954</v>
      </c>
      <c r="B1739" s="169">
        <v>4.417637914321304E-2</v>
      </c>
      <c r="C1739" s="169">
        <v>9.031888869577287E-4</v>
      </c>
      <c r="D1739" s="169">
        <v>-9.6306141147678437E-3</v>
      </c>
      <c r="E1739" s="169">
        <v>6.9360224394601211E-3</v>
      </c>
      <c r="F1739" s="169">
        <v>-1.465579523170601E-2</v>
      </c>
      <c r="G1739" s="169">
        <v>-1.9635353285030191E-4</v>
      </c>
    </row>
    <row r="1740" spans="1:7">
      <c r="A1740" s="168" t="s">
        <v>1955</v>
      </c>
      <c r="B1740" s="169">
        <v>5.799666769560452E-2</v>
      </c>
      <c r="C1740" s="169">
        <v>8.5157916609035489E-4</v>
      </c>
      <c r="D1740" s="169">
        <v>1.4108544172736879E-2</v>
      </c>
      <c r="E1740" s="169">
        <v>6.8679911230655746E-3</v>
      </c>
      <c r="F1740" s="169">
        <v>-4.8182675185922674E-3</v>
      </c>
      <c r="G1740" s="169">
        <v>-4.6160010028659659E-3</v>
      </c>
    </row>
    <row r="1741" spans="1:7">
      <c r="A1741" s="168" t="s">
        <v>1956</v>
      </c>
      <c r="B1741" s="169">
        <v>4.0264131610164178E-2</v>
      </c>
      <c r="C1741" s="169">
        <v>-1.581085888277323E-2</v>
      </c>
      <c r="D1741" s="169">
        <v>4.0420719517908488E-3</v>
      </c>
      <c r="E1741" s="169">
        <v>4.6852732160607369E-2</v>
      </c>
      <c r="F1741" s="169">
        <v>-1.9366382486054049E-2</v>
      </c>
      <c r="G1741" s="169">
        <v>5.0320882477437054E-3</v>
      </c>
    </row>
    <row r="1742" spans="1:7">
      <c r="A1742" s="168" t="s">
        <v>1957</v>
      </c>
      <c r="B1742" s="169">
        <v>2.4053991162628519E-2</v>
      </c>
      <c r="C1742" s="169">
        <v>-3.8411871973298428E-3</v>
      </c>
      <c r="D1742" s="169">
        <v>-4.5596144576998121E-4</v>
      </c>
      <c r="E1742" s="169">
        <v>5.315344151425494E-2</v>
      </c>
      <c r="F1742" s="169">
        <v>-4.6152194912525424E-3</v>
      </c>
      <c r="G1742" s="169">
        <v>-3.828778591316917E-3</v>
      </c>
    </row>
    <row r="1743" spans="1:7">
      <c r="A1743" s="168" t="s">
        <v>1958</v>
      </c>
      <c r="B1743" s="169">
        <v>-2.052818477899554E-2</v>
      </c>
      <c r="C1743" s="169">
        <v>1.9566149722497039E-2</v>
      </c>
      <c r="D1743" s="169">
        <v>-9.2764130895536256E-3</v>
      </c>
      <c r="E1743" s="169">
        <v>-1.056333131454734E-2</v>
      </c>
      <c r="F1743" s="169">
        <v>-3.019193444037116E-3</v>
      </c>
      <c r="G1743" s="169">
        <v>2.9564185410446703E-4</v>
      </c>
    </row>
    <row r="1744" spans="1:7">
      <c r="A1744" s="168" t="s">
        <v>1959</v>
      </c>
      <c r="B1744" s="169">
        <v>3.193767716033391E-2</v>
      </c>
      <c r="C1744" s="169">
        <v>8.2532027534605312E-3</v>
      </c>
      <c r="D1744" s="169">
        <v>1.788042995169525E-2</v>
      </c>
      <c r="E1744" s="169">
        <v>3.6862556787634393E-2</v>
      </c>
      <c r="F1744" s="169">
        <v>2.0873891412502621E-2</v>
      </c>
      <c r="G1744" s="169">
        <v>1.674858807342972E-3</v>
      </c>
    </row>
    <row r="1745" spans="1:7">
      <c r="A1745" s="168" t="s">
        <v>1960</v>
      </c>
      <c r="B1745" s="10"/>
      <c r="C1745" s="169">
        <v>-3.8610649020764942E-4</v>
      </c>
      <c r="D1745" s="10"/>
      <c r="E1745" s="10"/>
      <c r="F1745" s="169">
        <v>1.3136984850089959E-2</v>
      </c>
      <c r="G1745" s="169">
        <v>4.7211897863514976E-3</v>
      </c>
    </row>
    <row r="1746" spans="1:7">
      <c r="A1746" s="168" t="s">
        <v>1961</v>
      </c>
      <c r="B1746" s="169">
        <v>-1.2584882969847829E-2</v>
      </c>
      <c r="C1746" s="169">
        <v>-1.1586262936400299E-2</v>
      </c>
      <c r="D1746" s="169">
        <v>-1.562303609667637E-2</v>
      </c>
      <c r="E1746" s="169">
        <v>1.6620546256838061E-2</v>
      </c>
      <c r="F1746" s="169">
        <v>-3.3462302624699398E-3</v>
      </c>
      <c r="G1746" s="169">
        <v>-1.860033661948757E-3</v>
      </c>
    </row>
    <row r="1747" spans="1:7">
      <c r="A1747" s="168" t="s">
        <v>1962</v>
      </c>
      <c r="B1747" s="169">
        <v>-4.5645914748725591E-2</v>
      </c>
      <c r="C1747" s="169">
        <v>-6.9983050646564848E-3</v>
      </c>
      <c r="D1747" s="169">
        <v>-5.3148895027169676E-3</v>
      </c>
      <c r="E1747" s="169">
        <v>4.0531817447975849E-2</v>
      </c>
      <c r="F1747" s="169">
        <v>-2.1823523239953849E-2</v>
      </c>
      <c r="G1747" s="169">
        <v>-6.0808429987172508E-3</v>
      </c>
    </row>
    <row r="1748" spans="1:7">
      <c r="A1748" s="168" t="s">
        <v>1963</v>
      </c>
      <c r="B1748" s="169">
        <v>-8.3144789415828591E-2</v>
      </c>
      <c r="C1748" s="169">
        <v>-7.2187323343824161E-3</v>
      </c>
      <c r="D1748" s="169">
        <v>-3.0376650262856519E-2</v>
      </c>
      <c r="E1748" s="169">
        <v>-7.6071550543071464E-2</v>
      </c>
      <c r="F1748" s="169">
        <v>-1.297865493939721E-2</v>
      </c>
      <c r="G1748" s="169">
        <v>5.9211752670895734E-4</v>
      </c>
    </row>
    <row r="1749" spans="1:7">
      <c r="A1749" s="168" t="s">
        <v>1964</v>
      </c>
      <c r="B1749" s="169">
        <v>-7.6543222271558964E-3</v>
      </c>
      <c r="C1749" s="169">
        <v>1.8474751389515379E-2</v>
      </c>
      <c r="D1749" s="169">
        <v>3.8886463291264883E-2</v>
      </c>
      <c r="E1749" s="169">
        <v>-1.1861033598246079E-2</v>
      </c>
      <c r="F1749" s="169">
        <v>1.260595522712449E-2</v>
      </c>
      <c r="G1749" s="169">
        <v>-1.873791307170358E-3</v>
      </c>
    </row>
    <row r="1750" spans="1:7">
      <c r="A1750" s="168" t="s">
        <v>1965</v>
      </c>
      <c r="B1750" s="169">
        <v>3.5256628766219489E-2</v>
      </c>
      <c r="C1750" s="169">
        <v>4.5212866424892972E-4</v>
      </c>
      <c r="D1750" s="169">
        <v>2.312824271150404E-2</v>
      </c>
      <c r="E1750" s="169">
        <v>6.8096447043649366E-2</v>
      </c>
      <c r="F1750" s="169">
        <v>-6.546469199399052E-3</v>
      </c>
      <c r="G1750" s="169">
        <v>1.5809076529664789E-3</v>
      </c>
    </row>
    <row r="1751" spans="1:7">
      <c r="A1751" s="168" t="s">
        <v>1966</v>
      </c>
      <c r="B1751" s="169">
        <v>8.1757905535576159E-2</v>
      </c>
      <c r="C1751" s="169">
        <v>-4.5794212772585219E-3</v>
      </c>
      <c r="D1751" s="169">
        <v>2.5060193358972471E-2</v>
      </c>
      <c r="E1751" s="169">
        <v>3.7219770057063561E-2</v>
      </c>
      <c r="F1751" s="169">
        <v>8.4260559576536664E-3</v>
      </c>
      <c r="G1751" s="169">
        <v>2.6634767263584709E-3</v>
      </c>
    </row>
    <row r="1752" spans="1:7">
      <c r="A1752" s="168" t="s">
        <v>1967</v>
      </c>
      <c r="B1752" s="169">
        <v>1.122275630818681E-2</v>
      </c>
      <c r="C1752" s="169">
        <v>4.4839652634049987E-3</v>
      </c>
      <c r="D1752" s="169">
        <v>1.1810596479393091E-2</v>
      </c>
      <c r="E1752" s="169">
        <v>2.4152634508444851E-2</v>
      </c>
      <c r="F1752" s="169">
        <v>-2.0996250669523261E-2</v>
      </c>
      <c r="G1752" s="169">
        <v>-1.57414436910297E-3</v>
      </c>
    </row>
    <row r="1753" spans="1:7">
      <c r="A1753" s="168" t="s">
        <v>1968</v>
      </c>
      <c r="B1753" s="169">
        <v>-2.3687739237303159E-2</v>
      </c>
      <c r="C1753" s="169">
        <v>-1.6966239932159071E-3</v>
      </c>
      <c r="D1753" s="169">
        <v>1.48399831013335E-3</v>
      </c>
      <c r="E1753" s="169">
        <v>-4.8544975057966622E-2</v>
      </c>
      <c r="F1753" s="169">
        <v>-2.9871977240398251E-2</v>
      </c>
      <c r="G1753" s="169">
        <v>5.7153545770012304E-3</v>
      </c>
    </row>
    <row r="1754" spans="1:7">
      <c r="A1754" s="168" t="s">
        <v>1969</v>
      </c>
      <c r="B1754" s="169">
        <v>-1.299844070974376E-2</v>
      </c>
      <c r="C1754" s="169">
        <v>-1.583306834556653E-3</v>
      </c>
      <c r="D1754" s="169">
        <v>-6.8723692852106222E-3</v>
      </c>
      <c r="E1754" s="169">
        <v>9.4776854505664865E-3</v>
      </c>
      <c r="F1754" s="169">
        <v>9.8127678772839122E-3</v>
      </c>
      <c r="G1754" s="169">
        <v>6.0748849834733054E-3</v>
      </c>
    </row>
    <row r="1755" spans="1:7">
      <c r="A1755" s="168" t="s">
        <v>1970</v>
      </c>
      <c r="B1755" s="169">
        <v>1.174378243398122E-2</v>
      </c>
      <c r="C1755" s="169">
        <v>2.9581644391338808E-3</v>
      </c>
      <c r="D1755" s="169">
        <v>7.1183243130685803E-3</v>
      </c>
      <c r="E1755" s="169">
        <v>1.4278789575682181E-2</v>
      </c>
      <c r="F1755" s="169">
        <v>5.3613313972968868E-3</v>
      </c>
      <c r="G1755" s="169">
        <v>-2.4347487266943579E-3</v>
      </c>
    </row>
    <row r="1756" spans="1:7">
      <c r="A1756" s="168" t="s">
        <v>1971</v>
      </c>
      <c r="B1756" s="169">
        <v>-9.6515120727769244E-4</v>
      </c>
      <c r="C1756" s="169">
        <v>-6.3776833731530314E-3</v>
      </c>
      <c r="D1756" s="169">
        <v>-4.6968690506329458E-2</v>
      </c>
      <c r="E1756" s="169">
        <v>-7.3393271396655626E-3</v>
      </c>
      <c r="F1756" s="169">
        <v>4.3328519053438264E-3</v>
      </c>
      <c r="G1756" s="169">
        <v>1.26913260793371E-3</v>
      </c>
    </row>
    <row r="1757" spans="1:7">
      <c r="A1757" s="168" t="s">
        <v>1972</v>
      </c>
      <c r="B1757" s="169">
        <v>4.9180627521379749E-2</v>
      </c>
      <c r="C1757" s="169">
        <v>1.189082905878824E-2</v>
      </c>
      <c r="D1757" s="169">
        <v>3.041454425510004E-2</v>
      </c>
      <c r="E1757" s="169">
        <v>2.0764090020225279E-2</v>
      </c>
      <c r="F1757" s="169">
        <v>1.5818584070796501E-2</v>
      </c>
      <c r="G1757" s="169">
        <v>3.120121903682715E-3</v>
      </c>
    </row>
    <row r="1758" spans="1:7">
      <c r="A1758" s="168" t="s">
        <v>1973</v>
      </c>
      <c r="B1758" s="169">
        <v>-1.0054175786592401E-2</v>
      </c>
      <c r="C1758" s="169">
        <v>9.445048649426635E-3</v>
      </c>
      <c r="D1758" s="169">
        <v>-2.16554546617812E-2</v>
      </c>
      <c r="E1758" s="169">
        <v>-2.0420972798729231E-4</v>
      </c>
      <c r="F1758" s="169">
        <v>-3.9202874877490856E-3</v>
      </c>
      <c r="G1758" s="169">
        <v>6.8040882224407184E-3</v>
      </c>
    </row>
    <row r="1759" spans="1:7">
      <c r="A1759" s="168" t="s">
        <v>1974</v>
      </c>
      <c r="B1759" s="169">
        <v>4.3459434544013131E-2</v>
      </c>
      <c r="C1759" s="169">
        <v>-1.4458676054706081E-3</v>
      </c>
      <c r="D1759" s="169">
        <v>2.7911079386590879E-2</v>
      </c>
      <c r="E1759" s="169">
        <v>5.6018295072175039E-2</v>
      </c>
      <c r="F1759" s="169">
        <v>5.7942494807039502E-3</v>
      </c>
      <c r="G1759" s="169">
        <v>-3.6687089794834589E-3</v>
      </c>
    </row>
    <row r="1760" spans="1:7">
      <c r="A1760" s="168" t="s">
        <v>1975</v>
      </c>
      <c r="B1760" s="169">
        <v>4.7631701432476081E-2</v>
      </c>
      <c r="C1760" s="169">
        <v>1.550346964389604E-4</v>
      </c>
      <c r="D1760" s="169">
        <v>7.4148505465505554E-3</v>
      </c>
      <c r="E1760" s="169">
        <v>1.135934244961034E-2</v>
      </c>
      <c r="F1760" s="169">
        <v>-4.1304347826086607E-3</v>
      </c>
      <c r="G1760" s="169">
        <v>0</v>
      </c>
    </row>
    <row r="1761" spans="1:7">
      <c r="A1761" s="168" t="s">
        <v>1976</v>
      </c>
      <c r="B1761" s="169">
        <v>-2.8409459453728751E-2</v>
      </c>
      <c r="C1761" s="169">
        <v>-1.1222026747550131E-2</v>
      </c>
      <c r="D1761" s="169">
        <v>-4.3684078636201376E-3</v>
      </c>
      <c r="E1761" s="169">
        <v>-4.874053880845397E-2</v>
      </c>
      <c r="F1761" s="169">
        <v>-1.549879938877974E-2</v>
      </c>
      <c r="G1761" s="169">
        <v>2.8100864738667131E-3</v>
      </c>
    </row>
    <row r="1762" spans="1:7">
      <c r="A1762" s="168" t="s">
        <v>1977</v>
      </c>
      <c r="B1762" s="169">
        <v>1.120336238597308E-2</v>
      </c>
      <c r="C1762" s="169">
        <v>-7.3186003353533646E-3</v>
      </c>
      <c r="D1762" s="169">
        <v>1.1034469940665041E-2</v>
      </c>
      <c r="E1762" s="169">
        <v>-6.6482213204867016E-3</v>
      </c>
      <c r="F1762" s="169">
        <v>-1.1086474501108671E-2</v>
      </c>
      <c r="G1762" s="169">
        <v>3.8651225638777209E-3</v>
      </c>
    </row>
    <row r="1763" spans="1:7">
      <c r="A1763" s="168" t="s">
        <v>1978</v>
      </c>
      <c r="B1763" s="10"/>
      <c r="C1763" s="169">
        <v>8.7575812659024255E-3</v>
      </c>
      <c r="D1763" s="10"/>
      <c r="E1763" s="10"/>
      <c r="F1763" s="169">
        <v>1.457399103139023E-3</v>
      </c>
      <c r="G1763" s="169">
        <v>3.080178041237946E-3</v>
      </c>
    </row>
    <row r="1764" spans="1:7">
      <c r="A1764" s="168" t="s">
        <v>1979</v>
      </c>
      <c r="B1764" s="10"/>
      <c r="C1764" s="169">
        <v>1.3049086777997321E-2</v>
      </c>
      <c r="D1764" s="10"/>
      <c r="E1764" s="10"/>
      <c r="F1764" s="169">
        <v>5.261390350386197E-3</v>
      </c>
      <c r="G1764" s="169">
        <v>0</v>
      </c>
    </row>
    <row r="1765" spans="1:7">
      <c r="A1765" s="168" t="s">
        <v>1980</v>
      </c>
      <c r="B1765" s="169">
        <v>8.2531398502867503E-3</v>
      </c>
      <c r="C1765" s="10"/>
      <c r="D1765" s="169">
        <v>1.375600361753637E-2</v>
      </c>
      <c r="E1765" s="169">
        <v>8.8495312475926902E-3</v>
      </c>
      <c r="F1765" s="10"/>
      <c r="G1765" s="10"/>
    </row>
    <row r="1766" spans="1:7">
      <c r="A1766" s="168" t="s">
        <v>1981</v>
      </c>
      <c r="B1766" s="169">
        <v>4.772179694723544E-3</v>
      </c>
      <c r="C1766" s="169">
        <v>1.660326849850513E-5</v>
      </c>
      <c r="D1766" s="169">
        <v>-6.5743891174011582E-3</v>
      </c>
      <c r="E1766" s="169">
        <v>-2.9847361701683668E-3</v>
      </c>
      <c r="F1766" s="169">
        <v>-7.6837416481069232E-3</v>
      </c>
      <c r="G1766" s="169">
        <v>-3.8384911120592502E-4</v>
      </c>
    </row>
    <row r="1767" spans="1:7">
      <c r="A1767" s="168" t="s">
        <v>1982</v>
      </c>
      <c r="B1767" s="169">
        <v>1.43117367121457E-2</v>
      </c>
      <c r="C1767" s="169">
        <v>-6.1086242098339349E-3</v>
      </c>
      <c r="D1767" s="169">
        <v>-7.1275004407517217E-3</v>
      </c>
      <c r="E1767" s="169">
        <v>2.959796489706124E-3</v>
      </c>
      <c r="F1767" s="169">
        <v>1.2456514420379211E-2</v>
      </c>
      <c r="G1767" s="169">
        <v>1.439968594754371E-3</v>
      </c>
    </row>
    <row r="1768" spans="1:7">
      <c r="A1768" s="168" t="s">
        <v>1983</v>
      </c>
      <c r="B1768" s="169">
        <v>2.127088850509784E-2</v>
      </c>
      <c r="C1768" s="169">
        <v>9.8544535630327168E-3</v>
      </c>
      <c r="D1768" s="169">
        <v>2.6181962880448051E-2</v>
      </c>
      <c r="E1768" s="169">
        <v>-1.2834623608752319E-2</v>
      </c>
      <c r="F1768" s="169">
        <v>1.939702948348487E-2</v>
      </c>
      <c r="G1768" s="169">
        <v>-7.2852965726012409E-3</v>
      </c>
    </row>
    <row r="1769" spans="1:7">
      <c r="A1769" s="168" t="s">
        <v>1984</v>
      </c>
      <c r="B1769" s="169">
        <v>-3.3071578121382728E-2</v>
      </c>
      <c r="C1769" s="169">
        <v>1.4534424705965551E-2</v>
      </c>
      <c r="D1769" s="169">
        <v>-1.816660887619892E-3</v>
      </c>
      <c r="E1769" s="169">
        <v>1.9367382062145391E-3</v>
      </c>
      <c r="F1769" s="169">
        <v>-1.293900184842889E-2</v>
      </c>
      <c r="G1769" s="169">
        <v>4.4418607118292819E-3</v>
      </c>
    </row>
    <row r="1770" spans="1:7">
      <c r="A1770" s="168" t="s">
        <v>1985</v>
      </c>
      <c r="B1770" s="169">
        <v>-2.2482016709421959E-3</v>
      </c>
      <c r="C1770" s="169">
        <v>-2.003581635917739E-3</v>
      </c>
      <c r="D1770" s="169">
        <v>2.556781173093059E-2</v>
      </c>
      <c r="E1770" s="169">
        <v>2.5829209327715489E-2</v>
      </c>
      <c r="F1770" s="169">
        <v>-1.2778144965851499E-2</v>
      </c>
      <c r="G1770" s="169">
        <v>-1.922384513721731E-4</v>
      </c>
    </row>
    <row r="1771" spans="1:7">
      <c r="A1771" s="168" t="s">
        <v>1986</v>
      </c>
      <c r="B1771" s="169">
        <v>6.6653763313537784E-3</v>
      </c>
      <c r="C1771" s="169">
        <v>2.353896307914161E-3</v>
      </c>
      <c r="D1771" s="169">
        <v>6.2273492933362817E-2</v>
      </c>
      <c r="E1771" s="169">
        <v>5.8606346516524972E-2</v>
      </c>
      <c r="F1771" s="169">
        <v>-1.5956259763445609E-2</v>
      </c>
      <c r="G1771" s="169">
        <v>1.249973590557341E-3</v>
      </c>
    </row>
    <row r="1772" spans="1:7">
      <c r="A1772" s="168" t="s">
        <v>1987</v>
      </c>
      <c r="B1772" s="169">
        <v>-2.51226546949237E-2</v>
      </c>
      <c r="C1772" s="169">
        <v>-3.8120096998572879E-3</v>
      </c>
      <c r="D1772" s="169">
        <v>-2.9169194290601391E-4</v>
      </c>
      <c r="E1772" s="169">
        <v>-3.4499026759532543E-2</v>
      </c>
      <c r="F1772" s="169">
        <v>1.133915409910369E-3</v>
      </c>
      <c r="G1772" s="169">
        <v>-2.8808969641924698E-4</v>
      </c>
    </row>
    <row r="1773" spans="1:7">
      <c r="A1773" s="168" t="s">
        <v>1988</v>
      </c>
      <c r="B1773" s="169">
        <v>-3.6582101445803432E-3</v>
      </c>
      <c r="C1773" s="169">
        <v>6.1886426142414566E-3</v>
      </c>
      <c r="D1773" s="169">
        <v>-9.2794126614779149E-3</v>
      </c>
      <c r="E1773" s="169">
        <v>-2.010339774525427E-2</v>
      </c>
      <c r="F1773" s="169">
        <v>1.517725676747084E-2</v>
      </c>
      <c r="G1773" s="169">
        <v>-7.3006930583136009E-3</v>
      </c>
    </row>
    <row r="1774" spans="1:7">
      <c r="A1774" s="168" t="s">
        <v>1989</v>
      </c>
      <c r="B1774" s="169">
        <v>1.2048615443091441E-2</v>
      </c>
      <c r="C1774" s="169">
        <v>1.148059539441082E-3</v>
      </c>
      <c r="D1774" s="169">
        <v>1.9025643704511099E-3</v>
      </c>
      <c r="E1774" s="169">
        <v>2.165342168240425E-2</v>
      </c>
      <c r="F1774" s="169">
        <v>6.0247684926921794E-3</v>
      </c>
      <c r="G1774" s="169">
        <v>2.128906797942864E-3</v>
      </c>
    </row>
    <row r="1775" spans="1:7">
      <c r="A1775" s="168" t="s">
        <v>1990</v>
      </c>
      <c r="B1775" s="169">
        <v>-1.7560341237048301E-2</v>
      </c>
      <c r="C1775" s="169">
        <v>9.3211488102371565E-3</v>
      </c>
      <c r="D1775" s="169">
        <v>-1.106692717803681E-2</v>
      </c>
      <c r="E1775" s="169">
        <v>5.7339131497897711E-3</v>
      </c>
      <c r="F1775" s="169">
        <v>-1.9075080403681891E-2</v>
      </c>
      <c r="G1775" s="169">
        <v>6.7593372416419051E-4</v>
      </c>
    </row>
    <row r="1776" spans="1:7">
      <c r="A1776" s="168" t="s">
        <v>1991</v>
      </c>
      <c r="B1776" s="169">
        <v>-9.7291334877855906E-3</v>
      </c>
      <c r="C1776" s="169">
        <v>6.9324899514737748E-3</v>
      </c>
      <c r="D1776" s="169">
        <v>-9.3912804554230345E-4</v>
      </c>
      <c r="E1776" s="169">
        <v>-6.2212225455000603E-3</v>
      </c>
      <c r="F1776" s="169">
        <v>4.2962125494629966E-3</v>
      </c>
      <c r="G1776" s="169">
        <v>-2.7984263554323712E-3</v>
      </c>
    </row>
    <row r="1777" spans="1:7">
      <c r="A1777" s="168" t="s">
        <v>1992</v>
      </c>
      <c r="B1777" s="169">
        <v>-2.26326439484974E-2</v>
      </c>
      <c r="C1777" s="169">
        <v>8.1942552593217144E-4</v>
      </c>
      <c r="D1777" s="169">
        <v>2.404071217944503E-3</v>
      </c>
      <c r="E1777" s="169">
        <v>-2.8554338379017E-2</v>
      </c>
      <c r="F1777" s="169">
        <v>1.0356861420691249E-2</v>
      </c>
      <c r="G1777" s="169">
        <v>-3.1932863688244328E-3</v>
      </c>
    </row>
    <row r="1778" spans="1:7">
      <c r="A1778" s="168" t="s">
        <v>1993</v>
      </c>
      <c r="B1778" s="169">
        <v>-2.452214912646522E-2</v>
      </c>
      <c r="C1778" s="169">
        <v>1.217813742034668E-2</v>
      </c>
      <c r="D1778" s="169">
        <v>1.2206818300829919E-2</v>
      </c>
      <c r="E1778" s="169">
        <v>-2.172706841359473E-2</v>
      </c>
      <c r="F1778" s="169">
        <v>-7.1309192200557092E-3</v>
      </c>
      <c r="G1778" s="169">
        <v>-8.6399317657659402E-3</v>
      </c>
    </row>
    <row r="1779" spans="1:7">
      <c r="A1779" s="168" t="s">
        <v>1994</v>
      </c>
      <c r="B1779" s="169">
        <v>-1.27662076626357E-2</v>
      </c>
      <c r="C1779" s="169">
        <v>-3.671619528426318E-3</v>
      </c>
      <c r="D1779" s="169">
        <v>2.8595138868823259E-2</v>
      </c>
      <c r="E1779" s="169">
        <v>-3.6171104026621048E-2</v>
      </c>
      <c r="F1779" s="169">
        <v>1.110986421277071E-2</v>
      </c>
      <c r="G1779" s="169">
        <v>1.7626351384112391E-3</v>
      </c>
    </row>
    <row r="1780" spans="1:7">
      <c r="A1780" s="168" t="s">
        <v>1995</v>
      </c>
      <c r="B1780" s="10"/>
      <c r="C1780" s="169">
        <v>-4.7351076976228654E-3</v>
      </c>
      <c r="D1780" s="10"/>
      <c r="E1780" s="10"/>
      <c r="F1780" s="169">
        <v>-1.5538290788013279E-2</v>
      </c>
      <c r="G1780" s="169">
        <v>2.3460201037150958E-3</v>
      </c>
    </row>
    <row r="1781" spans="1:7">
      <c r="A1781" s="168" t="s">
        <v>1996</v>
      </c>
      <c r="B1781" s="169">
        <v>4.2927066494944148E-2</v>
      </c>
      <c r="C1781" s="169">
        <v>-5.2452815830036359E-3</v>
      </c>
      <c r="D1781" s="169">
        <v>4.8685487725988803E-2</v>
      </c>
      <c r="E1781" s="169">
        <v>-3.8103831775538892E-3</v>
      </c>
      <c r="F1781" s="169">
        <v>2.480270574971799E-3</v>
      </c>
      <c r="G1781" s="169">
        <v>-4.5835890043566252E-3</v>
      </c>
    </row>
    <row r="1782" spans="1:7">
      <c r="A1782" s="168" t="s">
        <v>1997</v>
      </c>
      <c r="B1782" s="169">
        <v>2.3259978006804131E-2</v>
      </c>
      <c r="C1782" s="169">
        <v>3.7107984144384432E-3</v>
      </c>
      <c r="D1782" s="169">
        <v>-3.810071865485043E-2</v>
      </c>
      <c r="E1782" s="169">
        <v>-7.7538386858888586E-3</v>
      </c>
      <c r="F1782" s="169">
        <v>-8.9968511021142339E-3</v>
      </c>
      <c r="G1782" s="169">
        <v>3.1351003799449111E-3</v>
      </c>
    </row>
    <row r="1783" spans="1:7">
      <c r="A1783" s="168" t="s">
        <v>1998</v>
      </c>
      <c r="B1783" s="169">
        <v>-2.557201974444356E-2</v>
      </c>
      <c r="C1783" s="169">
        <v>-7.6588087666845661E-3</v>
      </c>
      <c r="D1783" s="169">
        <v>3.4903859456183461E-3</v>
      </c>
      <c r="E1783" s="169">
        <v>-1.475676567036632E-2</v>
      </c>
      <c r="F1783" s="169">
        <v>-1.577394462097137E-2</v>
      </c>
      <c r="G1783" s="169">
        <v>4.9809760647583357E-3</v>
      </c>
    </row>
    <row r="1784" spans="1:7">
      <c r="A1784" s="168" t="s">
        <v>1999</v>
      </c>
      <c r="B1784" s="169">
        <v>3.386690470993825E-2</v>
      </c>
      <c r="C1784" s="169">
        <v>-4.4868382932564677E-3</v>
      </c>
      <c r="D1784" s="169">
        <v>3.4542437297298889E-2</v>
      </c>
      <c r="E1784" s="169">
        <v>2.7089079267616171E-2</v>
      </c>
      <c r="F1784" s="169">
        <v>-8.6475268073330502E-3</v>
      </c>
      <c r="G1784" s="169">
        <v>-2.04080739901491E-3</v>
      </c>
    </row>
    <row r="1785" spans="1:7">
      <c r="A1785" s="168" t="s">
        <v>2000</v>
      </c>
      <c r="B1785" s="169">
        <v>-5.53988899686787E-2</v>
      </c>
      <c r="C1785" s="169">
        <v>1.1455854954693029E-2</v>
      </c>
      <c r="D1785" s="169">
        <v>-3.1734013796546501E-2</v>
      </c>
      <c r="E1785" s="169">
        <v>-3.9537317480750962E-2</v>
      </c>
      <c r="F1785" s="169">
        <v>9.5371016515468643E-3</v>
      </c>
      <c r="G1785" s="169">
        <v>-1.9476538405074351E-3</v>
      </c>
    </row>
    <row r="1786" spans="1:7">
      <c r="A1786" s="168" t="s">
        <v>2001</v>
      </c>
      <c r="B1786" s="169">
        <v>-1.9260664730904709E-2</v>
      </c>
      <c r="C1786" s="169">
        <v>-3.5407668843834278E-4</v>
      </c>
      <c r="D1786" s="169">
        <v>-1.017826312533188E-2</v>
      </c>
      <c r="E1786" s="169">
        <v>-6.9779797097087037E-3</v>
      </c>
      <c r="F1786" s="169">
        <v>-1.002304147465438E-2</v>
      </c>
      <c r="G1786" s="169">
        <v>4.0980174367659661E-3</v>
      </c>
    </row>
    <row r="1787" spans="1:7">
      <c r="A1787" s="168" t="s">
        <v>2002</v>
      </c>
      <c r="B1787" s="169">
        <v>2.0428595186945619E-2</v>
      </c>
      <c r="C1787" s="169">
        <v>4.4735446728059181E-3</v>
      </c>
      <c r="D1787" s="169">
        <v>2.8598022952850629E-2</v>
      </c>
      <c r="E1787" s="169">
        <v>1.5703916819152171E-2</v>
      </c>
      <c r="F1787" s="169">
        <v>-1.0357267543349201E-2</v>
      </c>
      <c r="G1787" s="169">
        <v>4.1783369981509546E-3</v>
      </c>
    </row>
    <row r="1788" spans="1:7">
      <c r="A1788" s="168" t="s">
        <v>2003</v>
      </c>
      <c r="B1788" s="169">
        <v>8.5772305967317664E-3</v>
      </c>
      <c r="C1788" s="169">
        <v>1.226900449571411E-2</v>
      </c>
      <c r="D1788" s="169">
        <v>-4.5759341192406211E-3</v>
      </c>
      <c r="E1788" s="169">
        <v>-1.9006843411419889E-3</v>
      </c>
      <c r="F1788" s="169">
        <v>-5.29162746942613E-3</v>
      </c>
      <c r="G1788" s="169">
        <v>-4.1609511420467324E-3</v>
      </c>
    </row>
    <row r="1789" spans="1:7">
      <c r="A1789" s="168" t="s">
        <v>2004</v>
      </c>
      <c r="B1789" s="169">
        <v>-6.6156100825454089E-4</v>
      </c>
      <c r="C1789" s="169">
        <v>1.1706778016009609E-3</v>
      </c>
      <c r="D1789" s="169">
        <v>-6.4909163357451671E-3</v>
      </c>
      <c r="E1789" s="169">
        <v>3.2163926705075063E-2</v>
      </c>
      <c r="F1789" s="169">
        <v>-9.4573826693467034E-4</v>
      </c>
      <c r="G1789" s="169">
        <v>7.7732192025581348E-4</v>
      </c>
    </row>
    <row r="1790" spans="1:7">
      <c r="A1790" s="168" t="s">
        <v>2005</v>
      </c>
      <c r="B1790" s="169">
        <v>1.3351617308265951E-3</v>
      </c>
      <c r="C1790" s="10"/>
      <c r="D1790" s="169">
        <v>1.1108082790716839E-2</v>
      </c>
      <c r="E1790" s="169">
        <v>-2.409598751220821E-3</v>
      </c>
      <c r="F1790" s="10"/>
      <c r="G1790" s="10"/>
    </row>
    <row r="1791" spans="1:7">
      <c r="A1791" s="168" t="s">
        <v>2006</v>
      </c>
      <c r="B1791" s="169">
        <v>3.5673805150087108E-3</v>
      </c>
      <c r="C1791" s="169">
        <v>-1.968318413229198E-3</v>
      </c>
      <c r="D1791" s="169">
        <v>-4.5441464949443899E-3</v>
      </c>
      <c r="E1791" s="169">
        <v>2.6049161087005062E-3</v>
      </c>
      <c r="F1791" s="169">
        <v>3.0765589871020178E-3</v>
      </c>
      <c r="G1791" s="169">
        <v>3.6897260966559649E-3</v>
      </c>
    </row>
    <row r="1792" spans="1:7">
      <c r="A1792" s="168" t="s">
        <v>2007</v>
      </c>
      <c r="B1792" s="169">
        <v>-2.440095740078629E-2</v>
      </c>
      <c r="C1792" s="169">
        <v>-7.9225113365009037E-3</v>
      </c>
      <c r="D1792" s="169">
        <v>-5.5895780858747468E-2</v>
      </c>
      <c r="E1792" s="169">
        <v>-1.6110457884646601E-2</v>
      </c>
      <c r="F1792" s="169">
        <v>-7.667807007195937E-3</v>
      </c>
      <c r="G1792" s="169">
        <v>-1.9348415625666251E-3</v>
      </c>
    </row>
    <row r="1793" spans="1:7">
      <c r="A1793" s="168" t="s">
        <v>2008</v>
      </c>
      <c r="B1793" s="169">
        <v>3.0124188048847419E-2</v>
      </c>
      <c r="C1793" s="169">
        <v>-2.8651005386203239E-3</v>
      </c>
      <c r="D1793" s="169">
        <v>3.6589465442356417E-2</v>
      </c>
      <c r="E1793" s="169">
        <v>2.6800321362668411E-2</v>
      </c>
      <c r="F1793" s="169">
        <v>3.9229671897289542E-3</v>
      </c>
      <c r="G1793" s="169">
        <v>-8.7234810686447339E-3</v>
      </c>
    </row>
    <row r="1794" spans="1:7">
      <c r="A1794" s="168" t="s">
        <v>2009</v>
      </c>
      <c r="B1794" s="169">
        <v>2.6459530765200471E-2</v>
      </c>
      <c r="C1794" s="169">
        <v>2.405026057131332E-3</v>
      </c>
      <c r="D1794" s="169">
        <v>4.8187273600148739E-3</v>
      </c>
      <c r="E1794" s="169">
        <v>2.132115608666485E-2</v>
      </c>
      <c r="F1794" s="169">
        <v>2.0130254588512919E-3</v>
      </c>
      <c r="G1794" s="169">
        <v>-2.9333668936188939E-3</v>
      </c>
    </row>
    <row r="1795" spans="1:7">
      <c r="A1795" s="168" t="s">
        <v>2010</v>
      </c>
      <c r="B1795" s="169">
        <v>1.834436998190259E-2</v>
      </c>
      <c r="C1795" s="169">
        <v>6.7422110558885704E-3</v>
      </c>
      <c r="D1795" s="169">
        <v>7.1783950918344894E-3</v>
      </c>
      <c r="E1795" s="169">
        <v>2.406799713032148E-2</v>
      </c>
      <c r="F1795" s="169">
        <v>5.6724178681162307E-3</v>
      </c>
      <c r="G1795" s="169">
        <v>-2.353612443821373E-3</v>
      </c>
    </row>
    <row r="1796" spans="1:7">
      <c r="A1796" s="168" t="s">
        <v>2011</v>
      </c>
      <c r="B1796" s="169">
        <v>1.5053549814814099E-2</v>
      </c>
      <c r="C1796" s="169">
        <v>7.4112334853124739E-3</v>
      </c>
      <c r="D1796" s="169">
        <v>1.7598712735320099E-2</v>
      </c>
      <c r="E1796" s="169">
        <v>1.561485853964095E-3</v>
      </c>
      <c r="F1796" s="169">
        <v>3.113983548766153E-2</v>
      </c>
      <c r="G1796" s="169">
        <v>-1.189429542847564E-2</v>
      </c>
    </row>
    <row r="1797" spans="1:7">
      <c r="A1797" s="168" t="s">
        <v>2012</v>
      </c>
      <c r="B1797" s="169">
        <v>3.2869287879371489E-2</v>
      </c>
      <c r="C1797" s="169">
        <v>8.4701534580691185E-3</v>
      </c>
      <c r="D1797" s="169">
        <v>2.4715000263784152E-2</v>
      </c>
      <c r="E1797" s="169">
        <v>2.6027760262134599E-2</v>
      </c>
      <c r="F1797" s="169">
        <v>2.1994301994302079E-2</v>
      </c>
      <c r="G1797" s="169">
        <v>-7.4612020000672796E-3</v>
      </c>
    </row>
    <row r="1798" spans="1:7">
      <c r="A1798" s="168" t="s">
        <v>2013</v>
      </c>
      <c r="B1798" s="169">
        <v>-3.3660181044633752E-2</v>
      </c>
      <c r="C1798" s="169">
        <v>-1.02440713330354E-3</v>
      </c>
      <c r="D1798" s="169">
        <v>-4.5810740915501517E-2</v>
      </c>
      <c r="E1798" s="169">
        <v>-7.0129388992248964E-2</v>
      </c>
      <c r="F1798" s="169">
        <v>-3.122212310437078E-3</v>
      </c>
      <c r="G1798" s="169">
        <v>1.403297822529348E-3</v>
      </c>
    </row>
    <row r="1799" spans="1:7">
      <c r="A1799" s="168" t="s">
        <v>2014</v>
      </c>
      <c r="B1799" s="169">
        <v>3.3869328873961317E-2</v>
      </c>
      <c r="C1799" s="169">
        <v>3.855382514549532E-3</v>
      </c>
      <c r="D1799" s="169">
        <v>4.6305063806860058E-2</v>
      </c>
      <c r="E1799" s="169">
        <v>3.6596644593084322E-2</v>
      </c>
      <c r="F1799" s="169">
        <v>-1.252796420581659E-2</v>
      </c>
      <c r="G1799" s="169">
        <v>-7.0070384999199042E-4</v>
      </c>
    </row>
    <row r="1800" spans="1:7">
      <c r="A1800" s="168" t="s">
        <v>2015</v>
      </c>
      <c r="B1800" s="169">
        <v>4.6388883284402833E-2</v>
      </c>
      <c r="C1800" s="169">
        <v>7.1172752058423772E-3</v>
      </c>
      <c r="D1800" s="169">
        <v>1.6055133662835171E-2</v>
      </c>
      <c r="E1800" s="169">
        <v>1.249129488748801E-2</v>
      </c>
      <c r="F1800" s="169">
        <v>-1.93701857725419E-2</v>
      </c>
      <c r="G1800" s="169">
        <v>1.0016637338123859E-3</v>
      </c>
    </row>
    <row r="1801" spans="1:7">
      <c r="A1801" s="168" t="s">
        <v>2016</v>
      </c>
      <c r="B1801" s="169">
        <v>1.54817713120996E-2</v>
      </c>
      <c r="C1801" s="169">
        <v>2.3579103357320719E-3</v>
      </c>
      <c r="D1801" s="169">
        <v>-1.221021180738224E-2</v>
      </c>
      <c r="E1801" s="169">
        <v>1.2907439970341489E-2</v>
      </c>
      <c r="F1801" s="169">
        <v>-1.247545339031997E-2</v>
      </c>
      <c r="G1801" s="169">
        <v>3.4020044985485498E-3</v>
      </c>
    </row>
    <row r="1802" spans="1:7">
      <c r="A1802" s="168" t="s">
        <v>2017</v>
      </c>
      <c r="B1802" s="169">
        <v>2.665534093676003E-2</v>
      </c>
      <c r="C1802" s="169">
        <v>-6.7568962189037407E-3</v>
      </c>
      <c r="D1802" s="169">
        <v>8.9603236696302879E-3</v>
      </c>
      <c r="E1802" s="169">
        <v>3.1883546972875099E-2</v>
      </c>
      <c r="F1802" s="169">
        <v>2.807345888407919E-3</v>
      </c>
      <c r="G1802" s="169">
        <v>5.9832317653056846E-3</v>
      </c>
    </row>
    <row r="1803" spans="1:7">
      <c r="A1803" s="168" t="s">
        <v>2018</v>
      </c>
      <c r="B1803" s="169">
        <v>1.5085509902448949E-2</v>
      </c>
      <c r="C1803" s="169">
        <v>3.240945218980773E-4</v>
      </c>
      <c r="D1803" s="169">
        <v>2.2001946569389471E-2</v>
      </c>
      <c r="E1803" s="169">
        <v>3.5172459037258852E-2</v>
      </c>
      <c r="F1803" s="169">
        <v>2.2162603522688511E-3</v>
      </c>
      <c r="G1803" s="169">
        <v>1.8834501048701211E-3</v>
      </c>
    </row>
    <row r="1804" spans="1:7">
      <c r="A1804" s="168" t="s">
        <v>2019</v>
      </c>
      <c r="B1804" s="169">
        <v>-2.0814821992248381E-2</v>
      </c>
      <c r="C1804" s="169">
        <v>4.0341538771535568E-3</v>
      </c>
      <c r="D1804" s="169">
        <v>-1.6874945396200599E-2</v>
      </c>
      <c r="E1804" s="169">
        <v>-4.4059019462616367E-2</v>
      </c>
      <c r="F1804" s="169">
        <v>2.6769087523277339E-3</v>
      </c>
      <c r="G1804" s="169">
        <v>2.7703451087595088E-3</v>
      </c>
    </row>
    <row r="1805" spans="1:7">
      <c r="A1805" s="168" t="s">
        <v>2020</v>
      </c>
      <c r="B1805" s="169">
        <v>-2.2703361382701019E-3</v>
      </c>
      <c r="C1805" s="169">
        <v>2.8146733515561628E-3</v>
      </c>
      <c r="D1805" s="169">
        <v>2.448162575393154E-3</v>
      </c>
      <c r="E1805" s="169">
        <v>-1.6347445984386869E-2</v>
      </c>
      <c r="F1805" s="169">
        <v>1.4045269878119489E-2</v>
      </c>
      <c r="G1805" s="169">
        <v>0</v>
      </c>
    </row>
    <row r="1806" spans="1:7">
      <c r="A1806" s="168" t="s">
        <v>2021</v>
      </c>
      <c r="B1806" s="169">
        <v>-1.2116069774257049E-2</v>
      </c>
      <c r="C1806" s="169">
        <v>-1.5543889679858761E-4</v>
      </c>
      <c r="D1806" s="169">
        <v>-3.024015854301787E-3</v>
      </c>
      <c r="E1806" s="169">
        <v>-2.5240172817792009E-2</v>
      </c>
      <c r="F1806" s="169">
        <v>-1.30494505494505E-2</v>
      </c>
      <c r="G1806" s="169">
        <v>-4.5387182180384178E-3</v>
      </c>
    </row>
    <row r="1807" spans="1:7">
      <c r="A1807" s="168" t="s">
        <v>2022</v>
      </c>
      <c r="B1807" s="169">
        <v>7.6202706525811958E-3</v>
      </c>
      <c r="C1807" s="169">
        <v>-6.4246660644878828E-3</v>
      </c>
      <c r="D1807" s="169">
        <v>-4.8628255380675167E-2</v>
      </c>
      <c r="E1807" s="169">
        <v>-1.572482129075237E-5</v>
      </c>
      <c r="F1807" s="169">
        <v>-1.739735560194799E-3</v>
      </c>
      <c r="G1807" s="169">
        <v>8.7223437282353267E-3</v>
      </c>
    </row>
    <row r="1808" spans="1:7">
      <c r="A1808" s="168" t="s">
        <v>2023</v>
      </c>
      <c r="B1808" s="169">
        <v>2.238722311450991E-2</v>
      </c>
      <c r="C1808" s="169">
        <v>9.8778427947523451E-3</v>
      </c>
      <c r="D1808" s="169">
        <v>2.0651658638355611E-2</v>
      </c>
      <c r="E1808" s="169">
        <v>4.8787288747864643E-3</v>
      </c>
      <c r="F1808" s="169">
        <v>1.243174160566984E-2</v>
      </c>
      <c r="G1808" s="169">
        <v>-1.4738518368084821E-3</v>
      </c>
    </row>
    <row r="1809" spans="1:7">
      <c r="A1809" s="168" t="s">
        <v>2024</v>
      </c>
      <c r="B1809" s="169">
        <v>-1.029455900372123E-2</v>
      </c>
      <c r="C1809" s="169">
        <v>1.468712940519312E-3</v>
      </c>
      <c r="D1809" s="169">
        <v>-3.1523715414233382E-3</v>
      </c>
      <c r="E1809" s="169">
        <v>-2.9557288633258901E-2</v>
      </c>
      <c r="F1809" s="169">
        <v>2.3869635070002278E-2</v>
      </c>
      <c r="G1809" s="169">
        <v>2.361718729412265E-3</v>
      </c>
    </row>
    <row r="1810" spans="1:7">
      <c r="A1810" s="168" t="s">
        <v>2025</v>
      </c>
      <c r="B1810" s="169">
        <v>-3.8584602300692612E-2</v>
      </c>
      <c r="C1810" s="169">
        <v>-2.6650876392156908E-3</v>
      </c>
      <c r="D1810" s="169">
        <v>-2.618130800653018E-2</v>
      </c>
      <c r="E1810" s="169">
        <v>-2.9733810275851421E-2</v>
      </c>
      <c r="F1810" s="169">
        <v>-1.434655906747362E-2</v>
      </c>
      <c r="G1810" s="169">
        <v>4.3196783700150121E-3</v>
      </c>
    </row>
    <row r="1811" spans="1:7">
      <c r="A1811" s="168" t="s">
        <v>2026</v>
      </c>
      <c r="B1811" s="169">
        <v>-1.2980545608548E-2</v>
      </c>
      <c r="C1811" s="169">
        <v>-1.38395413363479E-2</v>
      </c>
      <c r="D1811" s="169">
        <v>-3.210932120680976E-2</v>
      </c>
      <c r="E1811" s="169">
        <v>-2.430768954868345E-2</v>
      </c>
      <c r="F1811" s="169">
        <v>-2.1833068000909669E-2</v>
      </c>
      <c r="G1811" s="169">
        <v>2.8347338952285921E-3</v>
      </c>
    </row>
    <row r="1812" spans="1:7">
      <c r="A1812" s="168" t="s">
        <v>2027</v>
      </c>
      <c r="B1812" s="169">
        <v>-5.2372783267854987E-2</v>
      </c>
      <c r="C1812" s="169">
        <v>-2.54797384042682E-3</v>
      </c>
      <c r="D1812" s="169">
        <v>-2.4787362747725972E-2</v>
      </c>
      <c r="E1812" s="169">
        <v>-5.8096457022325021E-2</v>
      </c>
      <c r="F1812" s="169">
        <v>8.2538944431527206E-3</v>
      </c>
      <c r="G1812" s="169">
        <v>-4.8733233402809001E-4</v>
      </c>
    </row>
    <row r="1813" spans="1:7">
      <c r="A1813" s="168" t="s">
        <v>2028</v>
      </c>
      <c r="B1813" s="169">
        <v>-2.226203732084275E-2</v>
      </c>
      <c r="C1813" s="169">
        <v>-5.3000741550505159E-3</v>
      </c>
      <c r="D1813" s="169">
        <v>1.510354684980819E-2</v>
      </c>
      <c r="E1813" s="169">
        <v>7.0782523906709471E-3</v>
      </c>
      <c r="F1813" s="169">
        <v>1.729505361466543E-3</v>
      </c>
      <c r="G1813" s="169">
        <v>-5.071233351063853E-3</v>
      </c>
    </row>
    <row r="1814" spans="1:7">
      <c r="A1814" s="168" t="s">
        <v>2029</v>
      </c>
      <c r="B1814" s="169">
        <v>-2.094404489651425E-2</v>
      </c>
      <c r="C1814" s="169">
        <v>9.0240927793627801E-3</v>
      </c>
      <c r="D1814" s="169">
        <v>-2.0282367579780639E-2</v>
      </c>
      <c r="E1814" s="169">
        <v>-2.3259468188020379E-2</v>
      </c>
      <c r="F1814" s="169">
        <v>-2.417127071823177E-3</v>
      </c>
      <c r="G1814" s="169">
        <v>2.9412281590635031E-4</v>
      </c>
    </row>
    <row r="1815" spans="1:7">
      <c r="A1815" s="168" t="s">
        <v>2030</v>
      </c>
      <c r="B1815" s="169">
        <v>2.9809845110331908E-2</v>
      </c>
      <c r="C1815" s="169">
        <v>-4.218283044793103E-3</v>
      </c>
      <c r="D1815" s="169">
        <v>3.1297079283346463E-2</v>
      </c>
      <c r="E1815" s="169">
        <v>4.5505760640985222E-2</v>
      </c>
      <c r="F1815" s="169">
        <v>-1.5576323987538941E-2</v>
      </c>
      <c r="G1815" s="169">
        <v>4.7035346710926351E-3</v>
      </c>
    </row>
    <row r="1816" spans="1:7">
      <c r="A1816" s="168" t="s">
        <v>2031</v>
      </c>
      <c r="B1816" s="169">
        <v>3.559495227517528E-3</v>
      </c>
      <c r="C1816" s="169">
        <v>-7.0387303805971024E-3</v>
      </c>
      <c r="D1816" s="169">
        <v>8.8226180927475362E-4</v>
      </c>
      <c r="E1816" s="169">
        <v>-1.535403392188384E-2</v>
      </c>
      <c r="F1816" s="169">
        <v>-4.8054383497421194E-3</v>
      </c>
      <c r="G1816" s="169">
        <v>-3.9013865213677329E-4</v>
      </c>
    </row>
    <row r="1817" spans="1:7">
      <c r="A1817" s="168" t="s">
        <v>2032</v>
      </c>
      <c r="B1817" s="169">
        <v>-1.8128063193206919E-2</v>
      </c>
      <c r="C1817" s="169">
        <v>2.5071394456976931E-4</v>
      </c>
      <c r="D1817" s="169">
        <v>1.625481431751696E-2</v>
      </c>
      <c r="E1817" s="169">
        <v>-2.4710560334398109E-2</v>
      </c>
      <c r="F1817" s="169">
        <v>1.5074785066541139E-2</v>
      </c>
      <c r="G1817" s="169">
        <v>2.9269957968725002E-4</v>
      </c>
    </row>
    <row r="1818" spans="1:7">
      <c r="A1818" s="168" t="s">
        <v>2033</v>
      </c>
      <c r="B1818" s="169">
        <v>1.5487484767741529E-2</v>
      </c>
      <c r="C1818" s="169">
        <v>-1.0696923700230789E-3</v>
      </c>
      <c r="D1818" s="169">
        <v>4.3635403919599636E-3</v>
      </c>
      <c r="E1818" s="169">
        <v>5.1766438650882478E-2</v>
      </c>
      <c r="F1818" s="169">
        <v>-1.8331592992226531E-2</v>
      </c>
      <c r="G1818" s="169">
        <v>3.121339302597947E-3</v>
      </c>
    </row>
    <row r="1819" spans="1:7">
      <c r="A1819" s="168" t="s">
        <v>2034</v>
      </c>
      <c r="B1819" s="169">
        <v>2.4724411175602201E-2</v>
      </c>
      <c r="C1819" s="169">
        <v>5.7504757517030658E-3</v>
      </c>
      <c r="D1819" s="169">
        <v>-6.1212582718128683E-4</v>
      </c>
      <c r="E1819" s="169">
        <v>9.1632113396997728E-3</v>
      </c>
      <c r="F1819" s="169">
        <v>-1.6191939487058219E-2</v>
      </c>
      <c r="G1819" s="169">
        <v>3.4034044727659918E-3</v>
      </c>
    </row>
    <row r="1820" spans="1:7">
      <c r="A1820" s="168" t="s">
        <v>2035</v>
      </c>
      <c r="B1820" s="169">
        <v>3.1595721257364102E-2</v>
      </c>
      <c r="C1820" s="169">
        <v>-1.155090942884174E-2</v>
      </c>
      <c r="D1820" s="169">
        <v>1.9934140290821741E-2</v>
      </c>
      <c r="E1820" s="169">
        <v>2.2376493064657499E-2</v>
      </c>
      <c r="F1820" s="169">
        <v>-2.6429601153291631E-3</v>
      </c>
      <c r="G1820" s="169">
        <v>1.9378469418840361E-4</v>
      </c>
    </row>
    <row r="1821" spans="1:7">
      <c r="A1821" s="168" t="s">
        <v>2036</v>
      </c>
      <c r="B1821" s="169">
        <v>-2.5391134167383259E-2</v>
      </c>
      <c r="C1821" s="169">
        <v>-7.5553952105776867E-3</v>
      </c>
      <c r="D1821" s="169">
        <v>-4.2676359581692143E-2</v>
      </c>
      <c r="E1821" s="169">
        <v>-7.1632253424758208E-2</v>
      </c>
      <c r="F1821" s="169">
        <v>-1.084076126234623E-3</v>
      </c>
      <c r="G1821" s="169">
        <v>2.0346777088988688E-3</v>
      </c>
    </row>
    <row r="1822" spans="1:7">
      <c r="A1822" s="168" t="s">
        <v>2037</v>
      </c>
      <c r="B1822" s="169">
        <v>8.3152321139233321E-2</v>
      </c>
      <c r="C1822" s="169">
        <v>-7.7129130290369829E-3</v>
      </c>
      <c r="D1822" s="169">
        <v>2.1438284204179588E-2</v>
      </c>
      <c r="E1822" s="169">
        <v>6.2771263859529469E-2</v>
      </c>
      <c r="F1822" s="169">
        <v>8.3202701073195051E-3</v>
      </c>
      <c r="G1822" s="169">
        <v>1.934275073980363E-4</v>
      </c>
    </row>
    <row r="1823" spans="1:7">
      <c r="A1823" s="168" t="s">
        <v>2038</v>
      </c>
      <c r="B1823" s="169">
        <v>-1.7125960021060042E-2</v>
      </c>
      <c r="C1823" s="169">
        <v>-1.4870682600087731E-4</v>
      </c>
      <c r="D1823" s="169">
        <v>1.9358264731805799E-4</v>
      </c>
      <c r="E1823" s="169">
        <v>2.8799983743548641E-2</v>
      </c>
      <c r="F1823" s="169">
        <v>-4.5443673762257664E-3</v>
      </c>
      <c r="G1823" s="169">
        <v>-5.8009654458657245E-4</v>
      </c>
    </row>
    <row r="1824" spans="1:7">
      <c r="A1824" s="168" t="s">
        <v>2039</v>
      </c>
      <c r="B1824" s="10"/>
      <c r="C1824" s="169">
        <v>6.8791885187959867E-3</v>
      </c>
      <c r="D1824" s="10"/>
      <c r="E1824" s="10"/>
      <c r="F1824" s="169">
        <v>8.4094185487737505E-4</v>
      </c>
      <c r="G1824" s="169">
        <v>-4.8360827714788451E-4</v>
      </c>
    </row>
    <row r="1825" spans="1:7">
      <c r="A1825" s="168" t="s">
        <v>2040</v>
      </c>
      <c r="B1825" s="169">
        <v>2.0181694617775529E-2</v>
      </c>
      <c r="C1825" s="169">
        <v>-2.777466728829614E-3</v>
      </c>
      <c r="D1825" s="169">
        <v>1.4180529444533629E-2</v>
      </c>
      <c r="E1825" s="169">
        <v>1.010088706061385E-2</v>
      </c>
      <c r="F1825" s="169">
        <v>1.51242347857401E-2</v>
      </c>
      <c r="G1825" s="169">
        <v>2.2258368669643151E-3</v>
      </c>
    </row>
    <row r="1826" spans="1:7">
      <c r="A1826" s="168" t="s">
        <v>2041</v>
      </c>
      <c r="B1826" s="169">
        <v>5.3542918888873192E-2</v>
      </c>
      <c r="C1826" s="169">
        <v>1.1044879965972591E-2</v>
      </c>
      <c r="D1826" s="169">
        <v>3.037024760032514E-2</v>
      </c>
      <c r="E1826" s="169">
        <v>2.6562176297602939E-2</v>
      </c>
      <c r="F1826" s="169">
        <v>7.9224311221472998E-3</v>
      </c>
      <c r="G1826" s="169">
        <v>-1.931218162969039E-3</v>
      </c>
    </row>
    <row r="1827" spans="1:7">
      <c r="A1827" s="168" t="s">
        <v>2042</v>
      </c>
      <c r="B1827" s="169">
        <v>-1.629381044064504E-2</v>
      </c>
      <c r="C1827" s="169">
        <v>-1.3457974663146129E-2</v>
      </c>
      <c r="D1827" s="169">
        <v>-1.9474279161509119E-2</v>
      </c>
      <c r="E1827" s="169">
        <v>-3.6352376014005983E-2</v>
      </c>
      <c r="F1827" s="169">
        <v>-9.2679493195683138E-3</v>
      </c>
      <c r="G1827" s="169">
        <v>5.9984785499307414E-3</v>
      </c>
    </row>
    <row r="1828" spans="1:7">
      <c r="A1828" s="168" t="s">
        <v>2043</v>
      </c>
      <c r="B1828" s="169">
        <v>-1.46293734401145E-2</v>
      </c>
      <c r="C1828" s="169">
        <v>6.7179660376250894E-3</v>
      </c>
      <c r="D1828" s="169">
        <v>1.451146023312511E-2</v>
      </c>
      <c r="E1828" s="169">
        <v>2.119643660858439E-2</v>
      </c>
      <c r="F1828" s="169">
        <v>-1.184132622853773E-3</v>
      </c>
      <c r="G1828" s="169">
        <v>9.617087025648452E-4</v>
      </c>
    </row>
    <row r="1829" spans="1:7">
      <c r="A1829" s="168" t="s">
        <v>2044</v>
      </c>
      <c r="B1829" s="169">
        <v>-1.277154612607956E-2</v>
      </c>
      <c r="C1829" s="169">
        <v>6.2646197550364491E-3</v>
      </c>
      <c r="D1829" s="169">
        <v>2.28309108988578E-2</v>
      </c>
      <c r="E1829" s="169">
        <v>-2.5098754707938539E-2</v>
      </c>
      <c r="F1829" s="169">
        <v>1.4463544754001131E-2</v>
      </c>
      <c r="G1829" s="169">
        <v>-1.922009234147648E-4</v>
      </c>
    </row>
    <row r="1830" spans="1:7">
      <c r="A1830" s="168" t="s">
        <v>2045</v>
      </c>
      <c r="B1830" s="169">
        <v>-2.8797682120070719E-2</v>
      </c>
      <c r="C1830" s="169">
        <v>1.4508307194546211E-2</v>
      </c>
      <c r="D1830" s="169">
        <v>3.6459338711536389E-3</v>
      </c>
      <c r="E1830" s="169">
        <v>-3.3331073608319222E-3</v>
      </c>
      <c r="F1830" s="169">
        <v>-6.5443496552529679E-3</v>
      </c>
      <c r="G1830" s="169">
        <v>-4.9009659696442887E-3</v>
      </c>
    </row>
    <row r="1831" spans="1:7">
      <c r="A1831" s="168" t="s">
        <v>2046</v>
      </c>
      <c r="B1831" s="169">
        <v>-1.106910526531246E-2</v>
      </c>
      <c r="C1831" s="169">
        <v>3.833182103508026E-3</v>
      </c>
      <c r="D1831" s="169">
        <v>-7.9094766601423006E-3</v>
      </c>
      <c r="E1831" s="169">
        <v>2.8057242281127381E-2</v>
      </c>
      <c r="F1831" s="169">
        <v>1.8821315139395441E-2</v>
      </c>
      <c r="G1831" s="169">
        <v>-3.7662904698660959E-3</v>
      </c>
    </row>
    <row r="1832" spans="1:7">
      <c r="A1832" s="168" t="s">
        <v>2047</v>
      </c>
      <c r="B1832" s="169">
        <v>-1.4456608766542639E-2</v>
      </c>
      <c r="C1832" s="169">
        <v>-1.5969365120942489E-3</v>
      </c>
      <c r="D1832" s="169">
        <v>-1.0138412411021759E-2</v>
      </c>
      <c r="E1832" s="169">
        <v>3.9510771468387329E-3</v>
      </c>
      <c r="F1832" s="169">
        <v>4.7338644498324811E-3</v>
      </c>
      <c r="G1832" s="169">
        <v>4.4590836384548194E-3</v>
      </c>
    </row>
    <row r="1833" spans="1:7">
      <c r="A1833" s="168" t="s">
        <v>2048</v>
      </c>
      <c r="B1833" s="169">
        <v>-1.0354612144480409E-2</v>
      </c>
      <c r="C1833" s="169">
        <v>1.7991292600010309E-3</v>
      </c>
      <c r="D1833" s="169">
        <v>-1.429335871008253E-2</v>
      </c>
      <c r="E1833" s="169">
        <v>3.3645503398804788E-3</v>
      </c>
      <c r="F1833" s="169">
        <v>1.8731326131923739E-2</v>
      </c>
      <c r="G1833" s="169">
        <v>5.9833536069651139E-3</v>
      </c>
    </row>
    <row r="1834" spans="1:7">
      <c r="A1834" s="168" t="s">
        <v>2049</v>
      </c>
      <c r="B1834" s="169">
        <v>-8.2373274044419409E-3</v>
      </c>
      <c r="C1834" s="10"/>
      <c r="D1834" s="169">
        <v>-2.4401693783160372E-3</v>
      </c>
      <c r="E1834" s="169">
        <v>-1.1513227778360609E-2</v>
      </c>
      <c r="F1834" s="10"/>
      <c r="G1834" s="10"/>
    </row>
    <row r="1835" spans="1:7">
      <c r="A1835" s="168" t="s">
        <v>2050</v>
      </c>
      <c r="B1835" s="169">
        <v>-2.6789237409509559E-2</v>
      </c>
      <c r="C1835" s="169">
        <v>-4.194177587506065E-3</v>
      </c>
      <c r="D1835" s="169">
        <v>-4.5057459690266422E-2</v>
      </c>
      <c r="E1835" s="169">
        <v>-6.890706022179105E-2</v>
      </c>
      <c r="F1835" s="169">
        <v>-1.635645798082341E-2</v>
      </c>
      <c r="G1835" s="169">
        <v>5.4681476065372436E-3</v>
      </c>
    </row>
    <row r="1836" spans="1:7">
      <c r="A1836" s="168" t="s">
        <v>2051</v>
      </c>
      <c r="B1836" s="169">
        <v>1.051631454459878E-2</v>
      </c>
      <c r="C1836" s="169">
        <v>-6.9715993514528618E-3</v>
      </c>
      <c r="D1836" s="169">
        <v>-2.433292673868814E-2</v>
      </c>
      <c r="E1836" s="169">
        <v>-5.0341800597325508E-2</v>
      </c>
      <c r="F1836" s="169">
        <v>-2.0642201834862868E-3</v>
      </c>
      <c r="G1836" s="169">
        <v>4.7708284440961529E-4</v>
      </c>
    </row>
    <row r="1837" spans="1:7">
      <c r="A1837" s="168" t="s">
        <v>2052</v>
      </c>
      <c r="B1837" s="169">
        <v>1.112479242251108E-2</v>
      </c>
      <c r="C1837" s="169">
        <v>-3.2112659361860359E-3</v>
      </c>
      <c r="D1837" s="169">
        <v>-7.9832615982070587E-3</v>
      </c>
      <c r="E1837" s="169">
        <v>9.897044533239141E-3</v>
      </c>
      <c r="F1837" s="169">
        <v>-1.9535738910595461E-3</v>
      </c>
      <c r="G1837" s="169">
        <v>1.907275863800129E-3</v>
      </c>
    </row>
    <row r="1838" spans="1:7">
      <c r="A1838" s="168" t="s">
        <v>2053</v>
      </c>
      <c r="B1838" s="169">
        <v>8.513704946426337E-3</v>
      </c>
      <c r="C1838" s="169">
        <v>1.4266227216406251E-3</v>
      </c>
      <c r="D1838" s="169">
        <v>-2.6891197020791902E-2</v>
      </c>
      <c r="E1838" s="169">
        <v>2.3637595016348101E-3</v>
      </c>
      <c r="F1838" s="169">
        <v>-7.5993091537133184E-3</v>
      </c>
      <c r="G1838" s="169">
        <v>2.8553950118026528E-4</v>
      </c>
    </row>
    <row r="1839" spans="1:7">
      <c r="A1839" s="168" t="s">
        <v>2054</v>
      </c>
      <c r="B1839" s="169">
        <v>-3.8055047522152829E-2</v>
      </c>
      <c r="C1839" s="169">
        <v>6.7234531062752012E-3</v>
      </c>
      <c r="D1839" s="169">
        <v>-1.377474818185653E-2</v>
      </c>
      <c r="E1839" s="169">
        <v>-4.6373133498499468E-2</v>
      </c>
      <c r="F1839" s="169">
        <v>1.1370228564798751E-2</v>
      </c>
      <c r="G1839" s="169">
        <v>-4.9481079188021804E-3</v>
      </c>
    </row>
    <row r="1840" spans="1:7">
      <c r="A1840" s="168" t="s">
        <v>2055</v>
      </c>
      <c r="B1840" s="169">
        <v>-2.7753917431266099E-2</v>
      </c>
      <c r="C1840" s="169">
        <v>-5.6958856048289208E-3</v>
      </c>
      <c r="D1840" s="169">
        <v>2.5668311835960189E-3</v>
      </c>
      <c r="E1840" s="169">
        <v>-6.4689100841855973E-3</v>
      </c>
      <c r="F1840" s="169">
        <v>5.9653550533440569E-3</v>
      </c>
      <c r="G1840" s="169">
        <v>1.338810271177326E-3</v>
      </c>
    </row>
    <row r="1841" spans="1:7">
      <c r="A1841" s="168" t="s">
        <v>2056</v>
      </c>
      <c r="B1841" s="169">
        <v>6.5434152711972171E-2</v>
      </c>
      <c r="C1841" s="169">
        <v>1.241632305464702E-3</v>
      </c>
      <c r="D1841" s="169">
        <v>2.8125882624364881E-2</v>
      </c>
      <c r="E1841" s="169">
        <v>6.123549372368231E-2</v>
      </c>
      <c r="F1841" s="169">
        <v>4.1053711939786908E-3</v>
      </c>
      <c r="G1841" s="169">
        <v>5.7298786284354364E-4</v>
      </c>
    </row>
    <row r="1842" spans="1:7">
      <c r="A1842" s="168" t="s">
        <v>2057</v>
      </c>
      <c r="B1842" s="169">
        <v>5.9148857653705589E-2</v>
      </c>
      <c r="C1842" s="169">
        <v>8.4299188671679293E-3</v>
      </c>
      <c r="D1842" s="169">
        <v>2.5585098181515779E-2</v>
      </c>
      <c r="E1842" s="169">
        <v>8.3886042030887564E-2</v>
      </c>
      <c r="F1842" s="169">
        <v>4.5428733674057748E-4</v>
      </c>
      <c r="G1842" s="169">
        <v>6.108686069957292E-3</v>
      </c>
    </row>
    <row r="1843" spans="1:7">
      <c r="A1843" s="168" t="s">
        <v>2058</v>
      </c>
      <c r="B1843" s="169">
        <v>4.2809469977620251E-2</v>
      </c>
      <c r="C1843" s="169">
        <v>-1.2159612938677841E-2</v>
      </c>
      <c r="D1843" s="169">
        <v>-6.2296405488871942E-3</v>
      </c>
      <c r="E1843" s="169">
        <v>5.5289785253574308E-2</v>
      </c>
      <c r="F1843" s="169">
        <v>-1.589283687138154E-2</v>
      </c>
      <c r="G1843" s="169">
        <v>-8.5384654357534284E-4</v>
      </c>
    </row>
    <row r="1844" spans="1:7">
      <c r="A1844" s="168" t="s">
        <v>2059</v>
      </c>
      <c r="B1844" s="169">
        <v>3.1010249997631471E-2</v>
      </c>
      <c r="C1844" s="169">
        <v>7.2128769712942464E-4</v>
      </c>
      <c r="D1844" s="169">
        <v>3.7973917914022597E-2</v>
      </c>
      <c r="E1844" s="169">
        <v>6.4113399002431848E-2</v>
      </c>
      <c r="F1844" s="169">
        <v>1.60341446533625E-2</v>
      </c>
      <c r="G1844" s="169">
        <v>-1.139410813993047E-3</v>
      </c>
    </row>
    <row r="1845" spans="1:7">
      <c r="A1845" s="168" t="s">
        <v>2060</v>
      </c>
      <c r="B1845" s="169">
        <v>-3.3042482306182008E-2</v>
      </c>
      <c r="C1845" s="169">
        <v>-2.151010615372817E-3</v>
      </c>
      <c r="D1845" s="169">
        <v>-2.5546991390020701E-2</v>
      </c>
      <c r="E1845" s="169">
        <v>-9.5628490798674859E-3</v>
      </c>
      <c r="F1845" s="169">
        <v>-6.0172570390554236E-3</v>
      </c>
      <c r="G1845" s="169">
        <v>0</v>
      </c>
    </row>
    <row r="1846" spans="1:7">
      <c r="A1846" s="168" t="s">
        <v>2061</v>
      </c>
      <c r="B1846" s="169">
        <v>-1.203930984882462E-2</v>
      </c>
      <c r="C1846" s="169">
        <v>-9.3947947580595992E-3</v>
      </c>
      <c r="D1846" s="169">
        <v>-1.9507479312359851E-2</v>
      </c>
      <c r="E1846" s="169">
        <v>-3.7876452143637877E-2</v>
      </c>
      <c r="F1846" s="169">
        <v>2.1587664191890399E-2</v>
      </c>
      <c r="G1846" s="169">
        <v>-3.8016432788001708E-4</v>
      </c>
    </row>
    <row r="1847" spans="1:7">
      <c r="A1847" s="168" t="s">
        <v>2062</v>
      </c>
      <c r="B1847" s="169">
        <v>-5.4514841478269897E-2</v>
      </c>
      <c r="C1847" s="169">
        <v>-1.6400934103219411E-2</v>
      </c>
      <c r="D1847" s="169">
        <v>-1.350431756603887E-2</v>
      </c>
      <c r="E1847" s="169">
        <v>-3.6148136053341003E-2</v>
      </c>
      <c r="F1847" s="169">
        <v>-2.1131484794275509E-2</v>
      </c>
      <c r="G1847" s="169">
        <v>1.901834740181352E-3</v>
      </c>
    </row>
    <row r="1848" spans="1:7">
      <c r="A1848" s="168" t="s">
        <v>2063</v>
      </c>
      <c r="B1848" s="169">
        <v>1.665815081757893E-3</v>
      </c>
      <c r="C1848" s="169">
        <v>-2.2955984771939608E-3</v>
      </c>
      <c r="D1848" s="169">
        <v>-1.639257057646315E-2</v>
      </c>
      <c r="E1848" s="169">
        <v>-1.4050355699255279E-2</v>
      </c>
      <c r="F1848" s="169">
        <v>1.2221587664191789E-2</v>
      </c>
      <c r="G1848" s="169">
        <v>2.088090541274346E-3</v>
      </c>
    </row>
    <row r="1849" spans="1:7">
      <c r="A1849" s="168" t="s">
        <v>2064</v>
      </c>
      <c r="B1849" s="169">
        <v>-6.4816765358093331E-3</v>
      </c>
      <c r="C1849" s="169">
        <v>4.0230650909416346E-3</v>
      </c>
      <c r="D1849" s="169">
        <v>-1.7623280797184449E-2</v>
      </c>
      <c r="E1849" s="169">
        <v>4.7033166867103127E-3</v>
      </c>
      <c r="F1849" s="169">
        <v>-2.9338749717896522E-3</v>
      </c>
      <c r="G1849" s="169">
        <v>3.9780087295071542E-3</v>
      </c>
    </row>
    <row r="1850" spans="1:7">
      <c r="A1850" s="168" t="s">
        <v>2065</v>
      </c>
      <c r="B1850" s="169">
        <v>5.104908212195447E-3</v>
      </c>
      <c r="C1850" s="169">
        <v>-1.473453399086821E-2</v>
      </c>
      <c r="D1850" s="169">
        <v>-2.7088500422801198E-2</v>
      </c>
      <c r="E1850" s="169">
        <v>-3.1786318985125739E-2</v>
      </c>
      <c r="F1850" s="169">
        <v>8.7143503847895154E-3</v>
      </c>
      <c r="G1850" s="169">
        <v>2.1698429899394971E-3</v>
      </c>
    </row>
    <row r="1851" spans="1:7">
      <c r="A1851" s="168" t="s">
        <v>2066</v>
      </c>
      <c r="B1851" s="169">
        <v>-1.325157141411681E-2</v>
      </c>
      <c r="C1851" s="169">
        <v>2.2931406074522259E-4</v>
      </c>
      <c r="D1851" s="169">
        <v>2.058303400039208E-3</v>
      </c>
      <c r="E1851" s="169">
        <v>-2.514614145881056E-3</v>
      </c>
      <c r="F1851" s="169">
        <v>2.019522046448952E-3</v>
      </c>
      <c r="G1851" s="169">
        <v>4.141907164714409E-3</v>
      </c>
    </row>
    <row r="1852" spans="1:7">
      <c r="A1852" s="168" t="s">
        <v>2067</v>
      </c>
      <c r="B1852" s="169">
        <v>2.394356785494001E-2</v>
      </c>
      <c r="C1852" s="169">
        <v>5.8931739705165853E-3</v>
      </c>
      <c r="D1852" s="169">
        <v>1.3006068610511569E-2</v>
      </c>
      <c r="E1852" s="169">
        <v>1.9554385548992359E-2</v>
      </c>
      <c r="F1852" s="169">
        <v>1.746724890829698E-2</v>
      </c>
      <c r="G1852" s="169">
        <v>-4.2185896312614268E-3</v>
      </c>
    </row>
    <row r="1853" spans="1:7">
      <c r="A1853" s="168" t="s">
        <v>2068</v>
      </c>
      <c r="B1853" s="169">
        <v>-1.221496995584204E-2</v>
      </c>
      <c r="C1853" s="169">
        <v>-2.7095820861420261E-3</v>
      </c>
      <c r="D1853" s="169">
        <v>-3.9958012301721142E-2</v>
      </c>
      <c r="E1853" s="169">
        <v>-2.1254027006710419E-2</v>
      </c>
      <c r="F1853" s="169">
        <v>2.542093100033016E-2</v>
      </c>
      <c r="G1853" s="169">
        <v>-4.7074986992245988E-4</v>
      </c>
    </row>
    <row r="1854" spans="1:7">
      <c r="A1854" s="168" t="s">
        <v>2069</v>
      </c>
      <c r="B1854" s="169">
        <v>5.9336960392168958E-3</v>
      </c>
      <c r="C1854" s="169">
        <v>7.9367555590792449E-5</v>
      </c>
      <c r="D1854" s="169">
        <v>-1.6309763320126239E-2</v>
      </c>
      <c r="E1854" s="169">
        <v>-4.5823945482310169E-2</v>
      </c>
      <c r="F1854" s="169">
        <v>-8.2635758746512078E-3</v>
      </c>
      <c r="G1854" s="169">
        <v>6.875797019153751E-3</v>
      </c>
    </row>
    <row r="1855" spans="1:7">
      <c r="A1855" s="168" t="s">
        <v>2070</v>
      </c>
      <c r="B1855" s="169">
        <v>-2.3521992763940069E-2</v>
      </c>
      <c r="C1855" s="169">
        <v>-1.3744071674259509E-2</v>
      </c>
      <c r="D1855" s="169">
        <v>-3.1477608178374639E-2</v>
      </c>
      <c r="E1855" s="169">
        <v>7.8441377726106154E-3</v>
      </c>
      <c r="F1855" s="169">
        <v>-1.00638459041229E-2</v>
      </c>
      <c r="G1855" s="169">
        <v>9.3543940779916568E-4</v>
      </c>
    </row>
    <row r="1856" spans="1:7">
      <c r="A1856" s="168" t="s">
        <v>2071</v>
      </c>
      <c r="B1856" s="169">
        <v>1.608443662579595E-2</v>
      </c>
      <c r="C1856" s="169">
        <v>8.1097549571607086E-3</v>
      </c>
      <c r="D1856" s="169">
        <v>1.030050351853018E-2</v>
      </c>
      <c r="E1856" s="169">
        <v>2.9456459451607131E-2</v>
      </c>
      <c r="F1856" s="169">
        <v>-1.956711849584614E-2</v>
      </c>
      <c r="G1856" s="169">
        <v>-1.8691303574036591E-3</v>
      </c>
    </row>
    <row r="1857" spans="1:7">
      <c r="A1857" s="168" t="s">
        <v>2072</v>
      </c>
      <c r="B1857" s="169">
        <v>7.3963113136107816E-2</v>
      </c>
      <c r="C1857" s="169">
        <v>-1.304030159777203E-3</v>
      </c>
      <c r="D1857" s="169">
        <v>4.4982210466312678E-2</v>
      </c>
      <c r="E1857" s="169">
        <v>0.10845079339254721</v>
      </c>
      <c r="F1857" s="169">
        <v>-7.9161556472293615E-3</v>
      </c>
      <c r="G1857" s="169">
        <v>-4.4007603677254092E-3</v>
      </c>
    </row>
    <row r="1858" spans="1:7">
      <c r="A1858" s="168" t="s">
        <v>2073</v>
      </c>
      <c r="B1858" s="169">
        <v>0.13135193418055049</v>
      </c>
      <c r="C1858" s="169">
        <v>1.1814893014644451E-2</v>
      </c>
      <c r="D1858" s="169">
        <v>5.295258530878133E-2</v>
      </c>
      <c r="E1858" s="169">
        <v>0.12344084652068379</v>
      </c>
      <c r="F1858" s="169">
        <v>1.2362328613171329E-3</v>
      </c>
      <c r="G1858" s="169">
        <v>-2.7273667876740459E-3</v>
      </c>
    </row>
    <row r="1859" spans="1:7">
      <c r="A1859" s="168" t="s">
        <v>2074</v>
      </c>
      <c r="B1859" s="169">
        <v>7.5597131072810519E-2</v>
      </c>
      <c r="C1859" s="169">
        <v>6.3038542996403102E-3</v>
      </c>
      <c r="D1859" s="169">
        <v>1.959624836546503E-2</v>
      </c>
      <c r="E1859" s="169">
        <v>4.9855669983883473E-2</v>
      </c>
      <c r="F1859" s="169">
        <v>-1.1224604332696899E-3</v>
      </c>
      <c r="G1859" s="169">
        <v>3.772247753865976E-4</v>
      </c>
    </row>
    <row r="1860" spans="1:7">
      <c r="A1860" s="168" t="s">
        <v>2075</v>
      </c>
      <c r="B1860" s="169">
        <v>-2.99364809838143E-3</v>
      </c>
      <c r="C1860" s="169">
        <v>5.2079907813922244E-3</v>
      </c>
      <c r="D1860" s="169">
        <v>-1.261375256993758E-2</v>
      </c>
      <c r="E1860" s="169">
        <v>-6.1140654272022532E-2</v>
      </c>
      <c r="F1860" s="169">
        <v>-1.2023822901449649E-2</v>
      </c>
      <c r="G1860" s="169">
        <v>-2.3567118748560878E-3</v>
      </c>
    </row>
    <row r="1861" spans="1:7">
      <c r="A1861" s="168" t="s">
        <v>2076</v>
      </c>
      <c r="B1861" s="169">
        <v>0.13063947950754251</v>
      </c>
      <c r="C1861" s="169">
        <v>4.2930081710337298E-3</v>
      </c>
      <c r="D1861" s="169">
        <v>6.4564398344294505E-2</v>
      </c>
      <c r="E1861" s="169">
        <v>0.1030581259130194</v>
      </c>
      <c r="F1861" s="169">
        <v>-7.9617834394907216E-4</v>
      </c>
      <c r="G1861" s="169">
        <v>-9.4511348931458627E-5</v>
      </c>
    </row>
    <row r="1862" spans="1:7">
      <c r="A1862" s="168" t="s">
        <v>2077</v>
      </c>
      <c r="B1862" s="169">
        <v>4.3425045534940532E-2</v>
      </c>
      <c r="C1862" s="169">
        <v>-6.2464343461184901E-3</v>
      </c>
      <c r="D1862" s="169">
        <v>2.582867623545515E-2</v>
      </c>
      <c r="E1862" s="169">
        <v>0.1232702871804936</v>
      </c>
      <c r="F1862" s="169">
        <v>-4.8947068867387644E-3</v>
      </c>
      <c r="G1862" s="169">
        <v>7.087507107946811E-3</v>
      </c>
    </row>
    <row r="1863" spans="1:7">
      <c r="A1863" s="168" t="s">
        <v>2078</v>
      </c>
      <c r="B1863" s="10"/>
      <c r="C1863" s="169">
        <v>-5.018858888767519E-3</v>
      </c>
      <c r="D1863" s="10"/>
      <c r="E1863" s="10"/>
      <c r="F1863" s="169">
        <v>-1.8302447952414089E-3</v>
      </c>
      <c r="G1863" s="169">
        <v>7.5069748788392232E-4</v>
      </c>
    </row>
    <row r="1864" spans="1:7">
      <c r="A1864" s="168" t="s">
        <v>2079</v>
      </c>
      <c r="B1864" s="10"/>
      <c r="C1864" s="169">
        <v>1.059436938392988E-2</v>
      </c>
      <c r="D1864" s="10"/>
      <c r="E1864" s="10"/>
      <c r="F1864" s="169">
        <v>-5.615402246160861E-3</v>
      </c>
      <c r="G1864" s="169">
        <v>-3.8443849624314459E-3</v>
      </c>
    </row>
    <row r="1865" spans="1:7">
      <c r="A1865" s="168" t="s">
        <v>2080</v>
      </c>
      <c r="B1865" s="169">
        <v>6.7718543708567225E-2</v>
      </c>
      <c r="C1865" s="169">
        <v>-9.824505308242415E-5</v>
      </c>
      <c r="D1865" s="169">
        <v>6.0153989654058382E-2</v>
      </c>
      <c r="E1865" s="169">
        <v>4.3809316933731912E-2</v>
      </c>
      <c r="F1865" s="169">
        <v>-1.2677192578079981E-3</v>
      </c>
      <c r="G1865" s="169">
        <v>9.4146615508217124E-5</v>
      </c>
    </row>
    <row r="1866" spans="1:7">
      <c r="A1866" s="168" t="s">
        <v>2081</v>
      </c>
      <c r="B1866" s="169">
        <v>-3.4049192008663853E-2</v>
      </c>
      <c r="C1866" s="169">
        <v>-1.339982050651645E-2</v>
      </c>
      <c r="D1866" s="169">
        <v>-1.6490880794173161E-2</v>
      </c>
      <c r="E1866" s="169">
        <v>-1.699937789804196E-2</v>
      </c>
      <c r="F1866" s="169">
        <v>4.2695591968613389E-3</v>
      </c>
      <c r="G1866" s="169">
        <v>3.011761833639603E-3</v>
      </c>
    </row>
    <row r="1867" spans="1:7">
      <c r="A1867" s="168" t="s">
        <v>2082</v>
      </c>
      <c r="B1867" s="169">
        <v>-0.1181225401556828</v>
      </c>
      <c r="C1867" s="169">
        <v>-8.4828481963210578E-3</v>
      </c>
      <c r="D1867" s="169">
        <v>-5.0797106473863152E-2</v>
      </c>
      <c r="E1867" s="169">
        <v>-1.245075162558262E-2</v>
      </c>
      <c r="F1867" s="169">
        <v>3.7917959324371702E-3</v>
      </c>
      <c r="G1867" s="169">
        <v>-3.0027183610826791E-3</v>
      </c>
    </row>
    <row r="1868" spans="1:7">
      <c r="A1868" s="168" t="s">
        <v>2083</v>
      </c>
      <c r="B1868" s="169">
        <v>-1.840170199208702E-2</v>
      </c>
      <c r="C1868" s="169">
        <v>-1.2585283719027561E-2</v>
      </c>
      <c r="D1868" s="169">
        <v>-7.9461858486988834E-3</v>
      </c>
      <c r="E1868" s="169">
        <v>-3.7152758708811413E-2</v>
      </c>
      <c r="F1868" s="169">
        <v>-3.2051282051281942E-3</v>
      </c>
      <c r="G1868" s="169">
        <v>-8.4702435661765385E-4</v>
      </c>
    </row>
    <row r="1869" spans="1:7">
      <c r="A1869" s="168" t="s">
        <v>2084</v>
      </c>
      <c r="B1869" s="169">
        <v>-0.16367598336653599</v>
      </c>
      <c r="C1869" s="169">
        <v>-1.6855698941634629E-3</v>
      </c>
      <c r="D1869" s="169">
        <v>-9.1810472721467917E-2</v>
      </c>
      <c r="E1869" s="169">
        <v>-0.1997105825087635</v>
      </c>
      <c r="F1869" s="169">
        <v>-1.2632062471290559E-3</v>
      </c>
      <c r="G1869" s="169">
        <v>-5.8402668160731919E-3</v>
      </c>
    </row>
    <row r="1870" spans="1:7">
      <c r="A1870" s="168" t="s">
        <v>2085</v>
      </c>
      <c r="B1870" s="169">
        <v>0.1028315283095096</v>
      </c>
      <c r="C1870" s="169">
        <v>7.2657922227272742E-3</v>
      </c>
      <c r="D1870" s="169">
        <v>4.8918379141400514E-3</v>
      </c>
      <c r="E1870" s="169">
        <v>6.9596283560826588E-3</v>
      </c>
      <c r="F1870" s="169">
        <v>4.484304932735439E-3</v>
      </c>
      <c r="G1870" s="169">
        <v>6.9167682509623241E-3</v>
      </c>
    </row>
    <row r="1871" spans="1:7">
      <c r="A1871" s="168" t="s">
        <v>2086</v>
      </c>
      <c r="B1871" s="169">
        <v>5.6213257547369062E-2</v>
      </c>
      <c r="C1871" s="169">
        <v>-1.433962862771254E-2</v>
      </c>
      <c r="D1871" s="169">
        <v>4.6927747238636693E-2</v>
      </c>
      <c r="E1871" s="169">
        <v>9.7133712263749006E-2</v>
      </c>
      <c r="F1871" s="169">
        <v>1.339285714285721E-2</v>
      </c>
      <c r="G1871" s="169">
        <v>2.4466184665814521E-3</v>
      </c>
    </row>
    <row r="1872" spans="1:7">
      <c r="A1872" s="168" t="s">
        <v>2087</v>
      </c>
      <c r="B1872" s="169">
        <v>6.388833195293353E-2</v>
      </c>
      <c r="C1872" s="169">
        <v>-1.183251977810962E-2</v>
      </c>
      <c r="D1872" s="169">
        <v>2.562145735754084E-3</v>
      </c>
      <c r="E1872" s="169">
        <v>-1.9778016728375651E-3</v>
      </c>
      <c r="F1872" s="169">
        <v>-8.9235287473172775E-3</v>
      </c>
      <c r="G1872" s="169">
        <v>6.5708904183159333E-4</v>
      </c>
    </row>
    <row r="1873" spans="1:7">
      <c r="A1873" s="168" t="s">
        <v>2088</v>
      </c>
      <c r="B1873" s="169">
        <v>5.1259898411986533E-2</v>
      </c>
      <c r="C1873" s="169">
        <v>-4.8002802297685276E-3</v>
      </c>
      <c r="D1873" s="169">
        <v>3.0912182936648769E-4</v>
      </c>
      <c r="E1873" s="169">
        <v>4.2425742851077031E-2</v>
      </c>
      <c r="F1873" s="169">
        <v>1.333485297469794E-2</v>
      </c>
      <c r="G1873" s="169">
        <v>-3.752431153838387E-4</v>
      </c>
    </row>
    <row r="1874" spans="1:7">
      <c r="A1874" s="168" t="s">
        <v>2089</v>
      </c>
      <c r="B1874" s="169">
        <v>-0.12751748838654239</v>
      </c>
      <c r="C1874" s="169">
        <v>1.20100223258599E-2</v>
      </c>
      <c r="D1874" s="169">
        <v>-7.9219549642103537E-2</v>
      </c>
      <c r="E1874" s="169">
        <v>-0.12663471241067131</v>
      </c>
      <c r="F1874" s="169">
        <v>1.844561916544829E-2</v>
      </c>
      <c r="G1874" s="169">
        <v>-4.1290805376547057E-3</v>
      </c>
    </row>
    <row r="1875" spans="1:7">
      <c r="A1875" s="168" t="s">
        <v>2090</v>
      </c>
      <c r="B1875" s="169">
        <v>-0.11558629614951541</v>
      </c>
      <c r="C1875" s="169">
        <v>6.4749573072333533E-3</v>
      </c>
      <c r="D1875" s="169">
        <v>-4.551929971635793E-2</v>
      </c>
      <c r="E1875" s="169">
        <v>-8.8095291787277041E-2</v>
      </c>
      <c r="F1875" s="169">
        <v>-5.4113749309773196E-3</v>
      </c>
      <c r="G1875" s="169">
        <v>5.0885874627886194E-3</v>
      </c>
    </row>
    <row r="1876" spans="1:7">
      <c r="A1876" s="168" t="s">
        <v>2091</v>
      </c>
      <c r="B1876" s="169">
        <v>-1.5446938127106621E-2</v>
      </c>
      <c r="C1876" s="169">
        <v>1.050599948631392E-2</v>
      </c>
      <c r="D1876" s="169">
        <v>4.6338098287623808E-2</v>
      </c>
      <c r="E1876" s="169">
        <v>-1.352067488695208E-3</v>
      </c>
      <c r="F1876" s="169">
        <v>-7.2174106151454698E-3</v>
      </c>
      <c r="G1876" s="169">
        <v>2.0625687582527248E-3</v>
      </c>
    </row>
    <row r="1877" spans="1:7">
      <c r="A1877" s="168" t="s">
        <v>2092</v>
      </c>
      <c r="B1877" s="169">
        <v>0.1160345862911427</v>
      </c>
      <c r="C1877" s="169">
        <v>1.885855702012762E-2</v>
      </c>
      <c r="D1877" s="169">
        <v>6.1389135783848532E-2</v>
      </c>
      <c r="E1877" s="169">
        <v>0.14493260223686691</v>
      </c>
      <c r="F1877" s="169">
        <v>-6.263281512135066E-3</v>
      </c>
      <c r="G1877" s="169">
        <v>-7.1107272302221034E-3</v>
      </c>
    </row>
    <row r="1878" spans="1:7">
      <c r="A1878" s="168" t="s">
        <v>2093</v>
      </c>
      <c r="B1878" s="169">
        <v>3.0014735506822769E-2</v>
      </c>
      <c r="C1878" s="169">
        <v>9.3937302530313627E-3</v>
      </c>
      <c r="D1878" s="169">
        <v>2.2278699092725951E-4</v>
      </c>
      <c r="E1878" s="169">
        <v>-2.7595680989898059E-3</v>
      </c>
      <c r="F1878" s="169">
        <v>1.114237478897007E-2</v>
      </c>
      <c r="G1878" s="169">
        <v>-1.036568106902969E-2</v>
      </c>
    </row>
    <row r="1879" spans="1:7">
      <c r="A1879" s="168" t="s">
        <v>2094</v>
      </c>
      <c r="B1879" s="10"/>
      <c r="C1879" s="169">
        <v>1.752992422035637E-3</v>
      </c>
      <c r="D1879" s="10"/>
      <c r="E1879" s="10"/>
      <c r="F1879" s="169">
        <v>1.3134461264470151E-2</v>
      </c>
      <c r="G1879" s="169">
        <v>1.9044428111769649E-3</v>
      </c>
    </row>
    <row r="1880" spans="1:7">
      <c r="A1880" s="168" t="s">
        <v>2095</v>
      </c>
      <c r="B1880" s="169">
        <v>-5.2949884194998693E-2</v>
      </c>
      <c r="C1880" s="169">
        <v>2.840118919285262E-3</v>
      </c>
      <c r="D1880" s="169">
        <v>-2.9079464271748571E-2</v>
      </c>
      <c r="E1880" s="169">
        <v>-2.7616347894205421E-2</v>
      </c>
      <c r="F1880" s="169">
        <v>-1.0547132498352039E-2</v>
      </c>
      <c r="G1880" s="169">
        <v>3.0412439755918008E-3</v>
      </c>
    </row>
    <row r="1881" spans="1:7">
      <c r="A1881" s="168" t="s">
        <v>2096</v>
      </c>
      <c r="B1881" s="169">
        <v>-4.9226079083238623E-2</v>
      </c>
      <c r="C1881" s="169">
        <v>1.0049156221052511E-3</v>
      </c>
      <c r="D1881" s="169">
        <v>-4.1463007319950902E-2</v>
      </c>
      <c r="E1881" s="169">
        <v>-4.354942057314648E-2</v>
      </c>
      <c r="F1881" s="169">
        <v>-1.110370863868226E-4</v>
      </c>
      <c r="G1881" s="169">
        <v>4.737106493233334E-4</v>
      </c>
    </row>
    <row r="1882" spans="1:7">
      <c r="A1882" s="168" t="s">
        <v>2097</v>
      </c>
      <c r="B1882" s="169">
        <v>0.1303469336310823</v>
      </c>
      <c r="C1882" s="169">
        <v>-8.0838393067328429E-3</v>
      </c>
      <c r="D1882" s="169">
        <v>3.9868911854809452E-2</v>
      </c>
      <c r="E1882" s="169">
        <v>0.1253199319844642</v>
      </c>
      <c r="F1882" s="169">
        <v>-8.5508051082732184E-3</v>
      </c>
      <c r="G1882" s="169">
        <v>3.0306594878053432E-3</v>
      </c>
    </row>
    <row r="1883" spans="1:7">
      <c r="A1883" s="168" t="s">
        <v>2098</v>
      </c>
      <c r="B1883" s="169">
        <v>3.6823467310525881E-2</v>
      </c>
      <c r="C1883" s="169">
        <v>1.5616441094852501E-2</v>
      </c>
      <c r="D1883" s="169">
        <v>2.469537686121237E-2</v>
      </c>
      <c r="E1883" s="169">
        <v>5.3199202984751233E-2</v>
      </c>
      <c r="F1883" s="169">
        <v>-1.164874551971329E-2</v>
      </c>
      <c r="G1883" s="169">
        <v>-4.7212775024862991E-4</v>
      </c>
    </row>
    <row r="1884" spans="1:7">
      <c r="A1884" s="168" t="s">
        <v>2099</v>
      </c>
      <c r="B1884" s="169">
        <v>-2.147003123063207E-2</v>
      </c>
      <c r="C1884" s="169">
        <v>-8.3583893324035152E-4</v>
      </c>
      <c r="D1884" s="169">
        <v>-1.8728750657871721E-2</v>
      </c>
      <c r="E1884" s="169">
        <v>-3.3178147524209563E-2</v>
      </c>
      <c r="F1884" s="169">
        <v>4.7597461468722457E-3</v>
      </c>
      <c r="G1884" s="169">
        <v>-1.889258899386737E-3</v>
      </c>
    </row>
    <row r="1885" spans="1:7">
      <c r="A1885" s="168" t="s">
        <v>2100</v>
      </c>
      <c r="B1885" s="169">
        <v>-6.8694869540978356E-3</v>
      </c>
      <c r="C1885" s="169">
        <v>1.9075017703661819E-2</v>
      </c>
      <c r="D1885" s="169">
        <v>2.7220456913741749E-2</v>
      </c>
      <c r="E1885" s="169">
        <v>-1.0134665277274021E-2</v>
      </c>
      <c r="F1885" s="169">
        <v>-5.6395217685539789E-3</v>
      </c>
      <c r="G1885" s="169">
        <v>-1.4669723623279229E-2</v>
      </c>
    </row>
    <row r="1886" spans="1:7">
      <c r="A1886" s="168" t="s">
        <v>2101</v>
      </c>
      <c r="B1886" s="169">
        <v>-3.5627104708198631E-2</v>
      </c>
      <c r="C1886" s="169">
        <v>1.597012075557513E-3</v>
      </c>
      <c r="D1886" s="169">
        <v>-2.3433642217659201E-2</v>
      </c>
      <c r="E1886" s="169">
        <v>-4.4791209349198342E-2</v>
      </c>
      <c r="F1886" s="169">
        <v>-1.9283121597095661E-3</v>
      </c>
      <c r="G1886" s="169">
        <v>2.6894513270134808E-3</v>
      </c>
    </row>
    <row r="1887" spans="1:7">
      <c r="A1887" s="168" t="s">
        <v>2102</v>
      </c>
      <c r="B1887" s="169">
        <v>-3.5039538218293753E-2</v>
      </c>
      <c r="C1887" s="169">
        <v>1.190427393579885E-3</v>
      </c>
      <c r="D1887" s="169">
        <v>-2.1580120811154239E-2</v>
      </c>
      <c r="E1887" s="169">
        <v>-5.6760623193296562E-2</v>
      </c>
      <c r="F1887" s="169">
        <v>-9.0919422661666083E-3</v>
      </c>
      <c r="G1887" s="169">
        <v>-1.915570761885643E-4</v>
      </c>
    </row>
    <row r="1888" spans="1:7">
      <c r="A1888" s="168" t="s">
        <v>2103</v>
      </c>
      <c r="B1888" s="169">
        <v>1.6705779400352009E-2</v>
      </c>
      <c r="C1888" s="169">
        <v>1.2820490603360211E-3</v>
      </c>
      <c r="D1888" s="169">
        <v>3.3456080183243531E-2</v>
      </c>
      <c r="E1888" s="169">
        <v>1.6953839683483851E-2</v>
      </c>
      <c r="F1888" s="169">
        <v>-1.032228466567253E-3</v>
      </c>
      <c r="G1888" s="169">
        <v>-5.2697426203318631E-3</v>
      </c>
    </row>
    <row r="1889" spans="1:7">
      <c r="A1889" s="168" t="s">
        <v>2104</v>
      </c>
      <c r="B1889" s="10"/>
      <c r="C1889" s="169">
        <v>7.3902780973298388E-3</v>
      </c>
      <c r="D1889" s="10"/>
      <c r="E1889" s="10"/>
      <c r="F1889" s="169">
        <v>1.400688863375432E-2</v>
      </c>
      <c r="G1889" s="169">
        <v>-3.3712047307831168E-3</v>
      </c>
    </row>
    <row r="1890" spans="1:7">
      <c r="A1890" s="168" t="s">
        <v>2105</v>
      </c>
      <c r="B1890" s="169">
        <v>0.1106504867971769</v>
      </c>
      <c r="C1890" s="169">
        <v>-2.020931095065293E-3</v>
      </c>
      <c r="D1890" s="169">
        <v>0.2042474784208026</v>
      </c>
      <c r="E1890" s="169">
        <v>0.1507121398101543</v>
      </c>
      <c r="F1890" s="169">
        <v>5.0951086956521063E-3</v>
      </c>
      <c r="G1890" s="169">
        <v>1.1597092468527139E-3</v>
      </c>
    </row>
    <row r="1891" spans="1:7">
      <c r="A1891" s="168" t="s">
        <v>2106</v>
      </c>
      <c r="B1891" s="169">
        <v>-1.4113112644221101E-2</v>
      </c>
      <c r="C1891" s="169">
        <v>4.06112922094648E-3</v>
      </c>
      <c r="D1891" s="169">
        <v>-1.129977015976347E-2</v>
      </c>
      <c r="E1891" s="169">
        <v>1.7777820918930761E-2</v>
      </c>
      <c r="F1891" s="169">
        <v>-1.408133378393606E-2</v>
      </c>
      <c r="G1891" s="169">
        <v>3.18565346771793E-3</v>
      </c>
    </row>
    <row r="1892" spans="1:7">
      <c r="A1892" s="168" t="s">
        <v>2107</v>
      </c>
      <c r="B1892" s="169">
        <v>2.9657138924233939E-2</v>
      </c>
      <c r="C1892" s="10"/>
      <c r="D1892" s="169">
        <v>4.8119701842438189E-2</v>
      </c>
      <c r="E1892" s="169">
        <v>1.285220702387169E-2</v>
      </c>
      <c r="F1892" s="10"/>
      <c r="G1892" s="10"/>
    </row>
    <row r="1893" spans="1:7">
      <c r="A1893" s="168" t="s">
        <v>2108</v>
      </c>
      <c r="B1893" s="169">
        <v>-8.5013912418317572E-2</v>
      </c>
      <c r="C1893" s="169">
        <v>5.9687366788407914E-4</v>
      </c>
      <c r="D1893" s="169">
        <v>2.2373430985718201E-2</v>
      </c>
      <c r="E1893" s="169">
        <v>-9.5226578694916797E-2</v>
      </c>
      <c r="F1893" s="169">
        <v>5.5987202925045221E-3</v>
      </c>
      <c r="G1893" s="169">
        <v>-5.0038168998139954E-3</v>
      </c>
    </row>
    <row r="1894" spans="1:7">
      <c r="A1894" s="168" t="s">
        <v>2109</v>
      </c>
      <c r="B1894" s="169">
        <v>-8.2983769010301467E-2</v>
      </c>
      <c r="C1894" s="169">
        <v>-1.9541574600900891E-3</v>
      </c>
      <c r="D1894" s="169">
        <v>-4.0911691898473657E-2</v>
      </c>
      <c r="E1894" s="169">
        <v>-8.4155173107786974E-2</v>
      </c>
      <c r="F1894" s="169">
        <v>-7.044654016589047E-3</v>
      </c>
      <c r="G1894" s="169">
        <v>-1.934280219393014E-3</v>
      </c>
    </row>
    <row r="1895" spans="1:7">
      <c r="A1895" s="168" t="s">
        <v>2110</v>
      </c>
      <c r="B1895" s="169">
        <v>2.031277524716368E-2</v>
      </c>
      <c r="C1895" s="169">
        <v>9.8011853060331333E-4</v>
      </c>
      <c r="D1895" s="169">
        <v>2.3400244440953118E-2</v>
      </c>
      <c r="E1895" s="169">
        <v>1.76109233716506E-2</v>
      </c>
      <c r="F1895" s="169">
        <v>1.716443529007794E-3</v>
      </c>
      <c r="G1895" s="169">
        <v>-4.3604356739261876E-3</v>
      </c>
    </row>
    <row r="1896" spans="1:7">
      <c r="A1896" s="168" t="s">
        <v>2111</v>
      </c>
      <c r="B1896" s="169">
        <v>7.0952389051861298E-2</v>
      </c>
      <c r="C1896" s="169">
        <v>-9.4624863923831182E-4</v>
      </c>
      <c r="D1896" s="169">
        <v>1.9270643049873248E-2</v>
      </c>
      <c r="E1896" s="169">
        <v>4.0195772986406642E-2</v>
      </c>
      <c r="F1896" s="169">
        <v>-7.7678775416952783E-3</v>
      </c>
      <c r="G1896" s="169">
        <v>1.9461453105984461E-4</v>
      </c>
    </row>
    <row r="1897" spans="1:7">
      <c r="A1897" s="168" t="s">
        <v>2112</v>
      </c>
      <c r="B1897" s="169">
        <v>4.2026023962447027E-2</v>
      </c>
      <c r="C1897" s="169">
        <v>3.784072858156406E-3</v>
      </c>
      <c r="D1897" s="169">
        <v>3.9819026821781289E-3</v>
      </c>
      <c r="E1897" s="169">
        <v>2.002814903027517E-2</v>
      </c>
      <c r="F1897" s="169">
        <v>-5.1807506332028908E-3</v>
      </c>
      <c r="G1897" s="169">
        <v>7.1032731417612904E-3</v>
      </c>
    </row>
    <row r="1898" spans="1:7">
      <c r="A1898" s="168" t="s">
        <v>2113</v>
      </c>
      <c r="B1898" s="169">
        <v>1.7324615602104961E-2</v>
      </c>
      <c r="C1898" s="169">
        <v>5.8737421236076948E-3</v>
      </c>
      <c r="D1898" s="169">
        <v>-8.5795558493638735E-3</v>
      </c>
      <c r="E1898" s="169">
        <v>3.1076052732306399E-2</v>
      </c>
      <c r="F1898" s="169">
        <v>6.596458743201028E-3</v>
      </c>
      <c r="G1898" s="169">
        <v>-2.2222546563632761E-3</v>
      </c>
    </row>
    <row r="1899" spans="1:7">
      <c r="A1899" s="168" t="s">
        <v>2114</v>
      </c>
      <c r="B1899" s="169">
        <v>2.4780432137981648E-2</v>
      </c>
      <c r="C1899" s="169">
        <v>-5.4085091269721053E-3</v>
      </c>
      <c r="D1899" s="169">
        <v>1.8880339884486341E-2</v>
      </c>
      <c r="E1899" s="169">
        <v>4.9893117614137512E-2</v>
      </c>
      <c r="F1899" s="169">
        <v>-1.18418027132674E-2</v>
      </c>
      <c r="G1899" s="169">
        <v>3.5828678087486132E-3</v>
      </c>
    </row>
    <row r="1900" spans="1:7">
      <c r="A1900" s="168" t="s">
        <v>2115</v>
      </c>
      <c r="B1900" s="169">
        <v>-8.5967672810957962E-2</v>
      </c>
      <c r="C1900" s="169">
        <v>-5.6886972616143616E-4</v>
      </c>
      <c r="D1900" s="169">
        <v>-4.0129637368555571E-3</v>
      </c>
      <c r="E1900" s="169">
        <v>-8.8172433678271989E-2</v>
      </c>
      <c r="F1900" s="169">
        <v>-1.0587550901687059E-2</v>
      </c>
      <c r="G1900" s="169">
        <v>3.9560369020064101E-3</v>
      </c>
    </row>
    <row r="1901" spans="1:7">
      <c r="A1901" s="168" t="s">
        <v>2116</v>
      </c>
      <c r="B1901" s="169">
        <v>2.187571853516812E-2</v>
      </c>
      <c r="C1901" s="169">
        <v>-3.9062028088695522E-3</v>
      </c>
      <c r="D1901" s="169">
        <v>-6.269519756955888E-3</v>
      </c>
      <c r="E1901" s="169">
        <v>4.9819834051813887E-2</v>
      </c>
      <c r="F1901" s="169">
        <v>-7.6434619002822002E-3</v>
      </c>
      <c r="G1901" s="169">
        <v>9.6106171252441364E-4</v>
      </c>
    </row>
    <row r="1902" spans="1:7">
      <c r="A1902" s="168" t="s">
        <v>2117</v>
      </c>
      <c r="B1902" s="169">
        <v>5.8549721256629272E-2</v>
      </c>
      <c r="C1902" s="169">
        <v>7.9681890658929166E-3</v>
      </c>
      <c r="D1902" s="169">
        <v>4.0897071326526653E-2</v>
      </c>
      <c r="E1902" s="169">
        <v>5.4216924227116881E-2</v>
      </c>
      <c r="F1902" s="169">
        <v>-8.176324209029473E-3</v>
      </c>
      <c r="G1902" s="169">
        <v>-5.8569428844414961E-3</v>
      </c>
    </row>
    <row r="1903" spans="1:7">
      <c r="A1903" s="168" t="s">
        <v>2118</v>
      </c>
      <c r="B1903" s="10"/>
      <c r="C1903" s="169">
        <v>4.0954978699407896E-3</v>
      </c>
      <c r="D1903" s="10"/>
      <c r="E1903" s="10"/>
      <c r="F1903" s="169">
        <v>7.8853046594982157E-3</v>
      </c>
      <c r="G1903" s="169">
        <v>4.5393202293533266E-3</v>
      </c>
    </row>
    <row r="1904" spans="1:7">
      <c r="A1904" s="168" t="s">
        <v>2119</v>
      </c>
      <c r="B1904" s="169">
        <v>-1.103935542981516E-2</v>
      </c>
      <c r="C1904" s="169">
        <v>3.924494286698943E-3</v>
      </c>
      <c r="D1904" s="169">
        <v>5.5390317722689994E-3</v>
      </c>
      <c r="E1904" s="169">
        <v>-4.3036188392535979E-2</v>
      </c>
      <c r="F1904" s="169">
        <v>-7.4679943100995896E-3</v>
      </c>
      <c r="G1904" s="169">
        <v>8.6526618634952257E-4</v>
      </c>
    </row>
    <row r="1905" spans="1:7">
      <c r="A1905" s="168" t="s">
        <v>2120</v>
      </c>
      <c r="B1905" s="169">
        <v>-2.75349629053433E-2</v>
      </c>
      <c r="C1905" s="169">
        <v>4.5993575202152304E-3</v>
      </c>
      <c r="D1905" s="169">
        <v>8.6707852542970976E-3</v>
      </c>
      <c r="E1905" s="169">
        <v>-1.267130206438849E-2</v>
      </c>
      <c r="F1905" s="169">
        <v>0</v>
      </c>
      <c r="G1905" s="169">
        <v>-2.2093730154687519E-3</v>
      </c>
    </row>
    <row r="1906" spans="1:7">
      <c r="A1906" s="168" t="s">
        <v>2121</v>
      </c>
      <c r="B1906" s="169">
        <v>-5.6821151137618209E-2</v>
      </c>
      <c r="C1906" s="169">
        <v>1.3650676351046E-2</v>
      </c>
      <c r="D1906" s="169">
        <v>7.713067307530963E-4</v>
      </c>
      <c r="E1906" s="169">
        <v>-6.7024979525141748E-2</v>
      </c>
      <c r="F1906" s="169">
        <v>9.6739519885344905E-3</v>
      </c>
      <c r="G1906" s="169">
        <v>-9.6274186344228463E-3</v>
      </c>
    </row>
    <row r="1907" spans="1:7">
      <c r="A1907" s="168" t="s">
        <v>2122</v>
      </c>
      <c r="B1907" s="169">
        <v>-2.589983359440606E-2</v>
      </c>
      <c r="C1907" s="169">
        <v>2.647062484699259E-3</v>
      </c>
      <c r="D1907" s="169">
        <v>-2.243766418301851E-2</v>
      </c>
      <c r="E1907" s="169">
        <v>-5.8964598835116178E-2</v>
      </c>
      <c r="F1907" s="169">
        <v>2.9098651525904851E-2</v>
      </c>
      <c r="G1907" s="169">
        <v>-8.846151820868009E-3</v>
      </c>
    </row>
    <row r="1908" spans="1:7">
      <c r="A1908" s="168" t="s">
        <v>2123</v>
      </c>
      <c r="B1908" s="169">
        <v>-7.6062499259517802E-2</v>
      </c>
      <c r="C1908" s="169">
        <v>-7.62494933082003E-5</v>
      </c>
      <c r="D1908" s="169">
        <v>-3.894423489975396E-2</v>
      </c>
      <c r="E1908" s="169">
        <v>-5.6338426851320289E-2</v>
      </c>
      <c r="F1908" s="169">
        <v>1.494252873563218E-2</v>
      </c>
      <c r="G1908" s="169">
        <v>5.7866219358861937E-3</v>
      </c>
    </row>
    <row r="1909" spans="1:7">
      <c r="A1909" s="168" t="s">
        <v>2124</v>
      </c>
      <c r="B1909" s="169">
        <v>6.9725554723647054E-2</v>
      </c>
      <c r="C1909" s="169">
        <v>4.5283443669004164E-3</v>
      </c>
      <c r="D1909" s="169">
        <v>3.3445738426816973E-2</v>
      </c>
      <c r="E1909" s="169">
        <v>4.4730317944789322E-2</v>
      </c>
      <c r="F1909" s="169">
        <v>1.370328425821055E-2</v>
      </c>
      <c r="G1909" s="169">
        <v>-3.9006254838580562E-4</v>
      </c>
    </row>
    <row r="1910" spans="1:7">
      <c r="A1910" s="168" t="s">
        <v>2125</v>
      </c>
      <c r="B1910" s="169">
        <v>5.1916045245211213E-2</v>
      </c>
      <c r="C1910" s="169">
        <v>5.8664078189105684E-3</v>
      </c>
      <c r="D1910" s="169">
        <v>3.381987514993634E-3</v>
      </c>
      <c r="E1910" s="169">
        <v>3.8187046911308808E-2</v>
      </c>
      <c r="F1910" s="169">
        <v>-1.1842252262317049E-2</v>
      </c>
      <c r="G1910" s="169">
        <v>-3.316788217732292E-3</v>
      </c>
    </row>
    <row r="1911" spans="1:7">
      <c r="A1911" s="168" t="s">
        <v>2126</v>
      </c>
      <c r="B1911" s="169">
        <v>-3.6903487413778913E-2</v>
      </c>
      <c r="C1911" s="169">
        <v>-1.468426691100677E-2</v>
      </c>
      <c r="D1911" s="169">
        <v>6.4709435251519842E-3</v>
      </c>
      <c r="E1911" s="169">
        <v>-1.383607204359028E-2</v>
      </c>
      <c r="F1911" s="169">
        <v>-1.062747314867152E-2</v>
      </c>
      <c r="G1911" s="169">
        <v>2.3490799399565891E-3</v>
      </c>
    </row>
    <row r="1912" spans="1:7">
      <c r="A1912" s="168" t="s">
        <v>2127</v>
      </c>
      <c r="B1912" s="169">
        <v>-1.713525806205762E-2</v>
      </c>
      <c r="C1912" s="169">
        <v>1.0301467821202561E-2</v>
      </c>
      <c r="D1912" s="169">
        <v>1.114682778130649E-2</v>
      </c>
      <c r="E1912" s="169">
        <v>2.5949284850951271E-2</v>
      </c>
      <c r="F1912" s="169">
        <v>-1.599817163752681E-3</v>
      </c>
      <c r="G1912" s="169">
        <v>-5.5659340282754322E-3</v>
      </c>
    </row>
    <row r="1913" spans="1:7">
      <c r="A1913" s="168" t="s">
        <v>2128</v>
      </c>
      <c r="B1913" s="169">
        <v>-3.018819108157933E-3</v>
      </c>
      <c r="C1913" s="169">
        <v>1.660058526886887E-3</v>
      </c>
      <c r="D1913" s="169">
        <v>1.085940495517668E-2</v>
      </c>
      <c r="E1913" s="169">
        <v>-9.717482388925891E-3</v>
      </c>
      <c r="F1913" s="169">
        <v>3.8342680553965947E-2</v>
      </c>
      <c r="G1913" s="169">
        <v>-1.3746994764605169E-3</v>
      </c>
    </row>
    <row r="1914" spans="1:7">
      <c r="A1914" s="168" t="s">
        <v>2129</v>
      </c>
      <c r="B1914" s="169">
        <v>-2.656096614882697E-2</v>
      </c>
      <c r="C1914" s="169">
        <v>4.2316894655107804E-3</v>
      </c>
      <c r="D1914" s="169">
        <v>-5.2584358609857329E-3</v>
      </c>
      <c r="E1914" s="169">
        <v>-2.2353482336264441E-2</v>
      </c>
      <c r="F1914" s="169">
        <v>-7.2751322751323233E-3</v>
      </c>
      <c r="G1914" s="169">
        <v>-2.261511646417413E-3</v>
      </c>
    </row>
    <row r="1915" spans="1:7">
      <c r="A1915" s="168" t="s">
        <v>2130</v>
      </c>
      <c r="B1915" s="169">
        <v>-2.0207763311141269E-2</v>
      </c>
      <c r="C1915" s="169">
        <v>1.430457746478764E-3</v>
      </c>
      <c r="D1915" s="169">
        <v>-1.088133719028006E-2</v>
      </c>
      <c r="E1915" s="169">
        <v>-5.4774067333803744E-3</v>
      </c>
      <c r="F1915" s="169">
        <v>3.3755274261603407E-2</v>
      </c>
      <c r="G1915" s="169">
        <v>-4.7304952316848947E-3</v>
      </c>
    </row>
    <row r="1916" spans="1:7">
      <c r="A1916" s="168" t="s">
        <v>2131</v>
      </c>
      <c r="B1916" s="169">
        <v>-2.4894050470702811E-2</v>
      </c>
      <c r="C1916" s="169">
        <v>3.7017460804378288E-4</v>
      </c>
      <c r="D1916" s="169">
        <v>-2.5159608849541711E-2</v>
      </c>
      <c r="E1916" s="169">
        <v>-5.4543219981628699E-4</v>
      </c>
      <c r="F1916" s="169">
        <v>-3.651987110633748E-3</v>
      </c>
      <c r="G1916" s="169">
        <v>2.3765273615294902E-3</v>
      </c>
    </row>
    <row r="1917" spans="1:7">
      <c r="A1917" s="168" t="s">
        <v>2132</v>
      </c>
      <c r="B1917" s="169">
        <v>4.4809140916295398E-2</v>
      </c>
      <c r="C1917" s="169">
        <v>-2.8264750133749632E-3</v>
      </c>
      <c r="D1917" s="169">
        <v>1.5492021716413401E-2</v>
      </c>
      <c r="E1917" s="169">
        <v>2.6795468967209409E-2</v>
      </c>
      <c r="F1917" s="169">
        <v>5.713669685209144E-3</v>
      </c>
      <c r="G1917" s="169">
        <v>9.8783434559912564E-4</v>
      </c>
    </row>
    <row r="1918" spans="1:7">
      <c r="A1918" s="168" t="s">
        <v>2133</v>
      </c>
      <c r="B1918" s="169">
        <v>-4.2265085097184851E-2</v>
      </c>
      <c r="C1918" s="169">
        <v>-5.6605790054923277E-3</v>
      </c>
      <c r="D1918" s="169">
        <v>-2.2411183664725391E-2</v>
      </c>
      <c r="E1918" s="169">
        <v>-5.0777216245956547E-2</v>
      </c>
      <c r="F1918" s="169">
        <v>-2.29392217815414E-2</v>
      </c>
      <c r="G1918" s="169">
        <v>8.5857604013273026E-3</v>
      </c>
    </row>
    <row r="1919" spans="1:7">
      <c r="A1919" s="168" t="s">
        <v>2134</v>
      </c>
      <c r="B1919" s="169">
        <v>-1.4162941659172651E-2</v>
      </c>
      <c r="C1919" s="169">
        <v>-8.016314922730805E-3</v>
      </c>
      <c r="D1919" s="169">
        <v>-1.6007413234004671E-2</v>
      </c>
      <c r="E1919" s="169">
        <v>-1.285102515004233E-2</v>
      </c>
      <c r="F1919" s="169">
        <v>-1.217772901810199E-2</v>
      </c>
      <c r="G1919" s="169">
        <v>2.544052289572329E-3</v>
      </c>
    </row>
    <row r="1920" spans="1:7">
      <c r="A1920" s="168" t="s">
        <v>2135</v>
      </c>
      <c r="B1920" s="169">
        <v>2.436501424095705E-2</v>
      </c>
      <c r="C1920" s="169">
        <v>-3.4283812973570078E-3</v>
      </c>
      <c r="D1920" s="169">
        <v>-1.59794772479247E-2</v>
      </c>
      <c r="E1920" s="169">
        <v>2.7175627259630849E-2</v>
      </c>
      <c r="F1920" s="169">
        <v>-1.454908929364729E-2</v>
      </c>
      <c r="G1920" s="169">
        <v>-3.9040519114552641E-4</v>
      </c>
    </row>
    <row r="1921" spans="1:7">
      <c r="A1921" s="168" t="s">
        <v>2136</v>
      </c>
      <c r="B1921" s="169">
        <v>3.1533698627451263E-2</v>
      </c>
      <c r="C1921" s="169">
        <v>1.825686178802632E-3</v>
      </c>
      <c r="D1921" s="169">
        <v>1.647297858119123E-2</v>
      </c>
      <c r="E1921" s="169">
        <v>4.9170556383787201E-2</v>
      </c>
      <c r="F1921" s="169">
        <v>-6.8747886847739803E-3</v>
      </c>
      <c r="G1921" s="169">
        <v>-9.7583548277824228E-5</v>
      </c>
    </row>
    <row r="1922" spans="1:7">
      <c r="A1922" s="168" t="s">
        <v>2137</v>
      </c>
      <c r="B1922" s="169">
        <v>-4.7765835385108042E-2</v>
      </c>
      <c r="C1922" s="169">
        <v>1.411462930984664E-2</v>
      </c>
      <c r="D1922" s="169">
        <v>-3.0748066081025538E-3</v>
      </c>
      <c r="E1922" s="169">
        <v>-7.1771715596590679E-2</v>
      </c>
      <c r="F1922" s="169">
        <v>-1.5660463004993241E-2</v>
      </c>
      <c r="G1922" s="169">
        <v>-1.9529789130426909E-3</v>
      </c>
    </row>
    <row r="1923" spans="1:7">
      <c r="A1923" s="168" t="s">
        <v>2138</v>
      </c>
      <c r="B1923" s="169">
        <v>-3.9201077435418119E-2</v>
      </c>
      <c r="C1923" s="169">
        <v>-1.477900679908162E-3</v>
      </c>
      <c r="D1923" s="169">
        <v>-5.4629046334166542E-2</v>
      </c>
      <c r="E1923" s="169">
        <v>-6.0061993892267303E-2</v>
      </c>
      <c r="F1923" s="169">
        <v>6.4560756283145171E-3</v>
      </c>
      <c r="G1923" s="169">
        <v>3.522166261385351E-3</v>
      </c>
    </row>
    <row r="1924" spans="1:7">
      <c r="A1924" s="168" t="s">
        <v>2139</v>
      </c>
      <c r="B1924" s="169">
        <v>2.3579323469705479E-2</v>
      </c>
      <c r="C1924" s="169">
        <v>5.6659718937244197E-3</v>
      </c>
      <c r="D1924" s="169">
        <v>3.4058038275432079E-2</v>
      </c>
      <c r="E1924" s="169">
        <v>3.1625600138514232E-2</v>
      </c>
      <c r="F1924" s="169">
        <v>-1.8327605956471871E-3</v>
      </c>
      <c r="G1924" s="169">
        <v>-2.047373355732351E-3</v>
      </c>
    </row>
    <row r="1925" spans="1:7">
      <c r="A1925" s="168" t="s">
        <v>2140</v>
      </c>
      <c r="B1925" s="169">
        <v>-2.435477476499082E-2</v>
      </c>
      <c r="C1925" s="169">
        <v>-6.7105557838686991E-4</v>
      </c>
      <c r="D1925" s="169">
        <v>-5.1740307352999837E-3</v>
      </c>
      <c r="E1925" s="169">
        <v>-1.006427096998175E-2</v>
      </c>
      <c r="F1925" s="169">
        <v>5.7378930456741806E-4</v>
      </c>
      <c r="G1925" s="169">
        <v>-6.8385789768288241E-4</v>
      </c>
    </row>
    <row r="1926" spans="1:7">
      <c r="A1926" s="168" t="s">
        <v>2141</v>
      </c>
      <c r="B1926" s="169">
        <v>-4.1992440027962097E-2</v>
      </c>
      <c r="C1926" s="169">
        <v>7.5097559411041459E-4</v>
      </c>
      <c r="D1926" s="169">
        <v>-1.484378091173411E-3</v>
      </c>
      <c r="E1926" s="169">
        <v>-2.725569929154947E-2</v>
      </c>
      <c r="F1926" s="169">
        <v>-5.619910540199613E-3</v>
      </c>
      <c r="G1926" s="169">
        <v>1.075379894095452E-3</v>
      </c>
    </row>
    <row r="1927" spans="1:7">
      <c r="A1927" s="168" t="s">
        <v>2142</v>
      </c>
      <c r="B1927" s="169">
        <v>8.8633939698286035E-3</v>
      </c>
      <c r="C1927" s="10"/>
      <c r="D1927" s="169">
        <v>5.0671604445935436E-3</v>
      </c>
      <c r="E1927" s="169">
        <v>-6.2041607134737387E-3</v>
      </c>
      <c r="F1927" s="10"/>
      <c r="G1927" s="10"/>
    </row>
    <row r="1928" spans="1:7">
      <c r="A1928" s="168" t="s">
        <v>2143</v>
      </c>
      <c r="B1928" s="169">
        <v>-3.9323926375818266E-3</v>
      </c>
      <c r="C1928" s="169">
        <v>-3.731340236743153E-3</v>
      </c>
      <c r="D1928" s="169">
        <v>-1.6813665559639372E-2</v>
      </c>
      <c r="E1928" s="169">
        <v>7.8679393523715113E-3</v>
      </c>
      <c r="F1928" s="169">
        <v>-2.6528258362168429E-3</v>
      </c>
      <c r="G1928" s="169">
        <v>9.3749909196050307E-3</v>
      </c>
    </row>
    <row r="1929" spans="1:7">
      <c r="A1929" s="168" t="s">
        <v>2144</v>
      </c>
      <c r="B1929" s="169">
        <v>-9.1039922670584916E-3</v>
      </c>
      <c r="C1929" s="169">
        <v>-5.6168971839904991E-3</v>
      </c>
      <c r="D1929" s="169">
        <v>1.062733653035197E-2</v>
      </c>
      <c r="E1929" s="169">
        <v>3.6111516161612118E-3</v>
      </c>
      <c r="F1929" s="169">
        <v>-6.0136463513357219E-3</v>
      </c>
      <c r="G1929" s="169">
        <v>8.7070759828944411E-4</v>
      </c>
    </row>
    <row r="1930" spans="1:7">
      <c r="A1930" s="168" t="s">
        <v>2145</v>
      </c>
      <c r="B1930" s="169">
        <v>-2.108051393001098E-2</v>
      </c>
      <c r="C1930" s="169">
        <v>8.805260963896E-3</v>
      </c>
      <c r="D1930" s="169">
        <v>6.4732731339633984E-3</v>
      </c>
      <c r="E1930" s="169">
        <v>-1.9883916410225359E-2</v>
      </c>
      <c r="F1930" s="169">
        <v>-5.7009889470622799E-3</v>
      </c>
      <c r="G1930" s="169">
        <v>8.7002387569112827E-4</v>
      </c>
    </row>
    <row r="1931" spans="1:7">
      <c r="A1931" s="168" t="s">
        <v>2146</v>
      </c>
      <c r="B1931" s="169">
        <v>-4.604496355240606E-2</v>
      </c>
      <c r="C1931" s="169">
        <v>1.231350276493615E-2</v>
      </c>
      <c r="D1931" s="169">
        <v>1.909944990064361E-3</v>
      </c>
      <c r="E1931" s="169">
        <v>-3.1735255460435763E-2</v>
      </c>
      <c r="F1931" s="169">
        <v>-4.2124970746547641E-3</v>
      </c>
      <c r="G1931" s="169">
        <v>-2.4145257657856019E-3</v>
      </c>
    </row>
    <row r="1932" spans="1:7">
      <c r="A1932" s="168" t="s">
        <v>2147</v>
      </c>
      <c r="B1932" s="169">
        <v>-6.7098095841181538E-3</v>
      </c>
      <c r="C1932" s="169">
        <v>2.1943252026270792E-3</v>
      </c>
      <c r="D1932" s="169">
        <v>2.7834604167423779E-2</v>
      </c>
      <c r="E1932" s="169">
        <v>1.8353282443099639E-2</v>
      </c>
      <c r="F1932" s="169">
        <v>0</v>
      </c>
      <c r="G1932" s="169">
        <v>3.8726803342803429E-4</v>
      </c>
    </row>
    <row r="1933" spans="1:7">
      <c r="A1933" s="168" t="s">
        <v>2148</v>
      </c>
      <c r="B1933" s="169">
        <v>5.0057633242156507E-2</v>
      </c>
      <c r="C1933" s="169">
        <v>2.921374261968035E-3</v>
      </c>
      <c r="D1933" s="169">
        <v>1.2885330809405239E-2</v>
      </c>
      <c r="E1933" s="169">
        <v>4.453951196376793E-2</v>
      </c>
      <c r="F1933" s="169">
        <v>2.667450058754417E-2</v>
      </c>
      <c r="G1933" s="169">
        <v>2.8065509570154301E-3</v>
      </c>
    </row>
    <row r="1934" spans="1:7">
      <c r="A1934" s="168" t="s">
        <v>2149</v>
      </c>
      <c r="B1934" s="169">
        <v>2.7798603793457669E-2</v>
      </c>
      <c r="C1934" s="169">
        <v>8.1192841178312491E-4</v>
      </c>
      <c r="D1934" s="169">
        <v>2.7612845757464921E-2</v>
      </c>
      <c r="E1934" s="169">
        <v>7.0582311799170183E-2</v>
      </c>
      <c r="F1934" s="169">
        <v>9.1564610278127567E-4</v>
      </c>
      <c r="G1934" s="169">
        <v>-3.6672927305537728E-3</v>
      </c>
    </row>
    <row r="1935" spans="1:7">
      <c r="A1935" s="168" t="s">
        <v>2150</v>
      </c>
      <c r="B1935" s="169">
        <v>2.7549170780313489E-2</v>
      </c>
      <c r="C1935" s="169">
        <v>5.2603655277063677E-3</v>
      </c>
      <c r="D1935" s="169">
        <v>4.4185666274300317E-2</v>
      </c>
      <c r="E1935" s="169">
        <v>2.7472265809893589E-2</v>
      </c>
      <c r="F1935" s="169">
        <v>3.773584905660377E-3</v>
      </c>
      <c r="G1935" s="169">
        <v>3.1964532921644469E-3</v>
      </c>
    </row>
    <row r="1936" spans="1:7">
      <c r="A1936" s="168" t="s">
        <v>2151</v>
      </c>
      <c r="B1936" s="169">
        <v>-3.1118616007693718E-3</v>
      </c>
      <c r="C1936" s="169">
        <v>-6.5178525107645324E-4</v>
      </c>
      <c r="D1936" s="169">
        <v>1.6096258936442401E-2</v>
      </c>
      <c r="E1936" s="169">
        <v>-1.6113620716823759E-2</v>
      </c>
      <c r="F1936" s="169">
        <v>1.43540669856459E-2</v>
      </c>
      <c r="G1936" s="169">
        <v>-9.6551582906001521E-4</v>
      </c>
    </row>
    <row r="1937" spans="1:7">
      <c r="A1937" s="168" t="s">
        <v>2152</v>
      </c>
      <c r="B1937" s="169">
        <v>-3.4411419257319609E-2</v>
      </c>
      <c r="C1937" s="169">
        <v>7.5567748961808956E-3</v>
      </c>
      <c r="D1937" s="169">
        <v>-1.9805053637937942E-2</v>
      </c>
      <c r="E1937" s="169">
        <v>-8.4144961089721582E-3</v>
      </c>
      <c r="F1937" s="169">
        <v>-2.920035938903887E-3</v>
      </c>
      <c r="G1937" s="169">
        <v>1.353043278213617E-3</v>
      </c>
    </row>
    <row r="1938" spans="1:7">
      <c r="A1938" s="168" t="s">
        <v>2153</v>
      </c>
      <c r="B1938" s="169">
        <v>-2.4217772495088719E-2</v>
      </c>
      <c r="C1938" s="169">
        <v>-6.0064993453989857E-4</v>
      </c>
      <c r="D1938" s="169">
        <v>-6.4121460255252014E-3</v>
      </c>
      <c r="E1938" s="169">
        <v>-3.8642813001596443E-2</v>
      </c>
      <c r="F1938" s="169">
        <v>3.6044154088759051E-3</v>
      </c>
      <c r="G1938" s="169">
        <v>-2.02682253870845E-3</v>
      </c>
    </row>
    <row r="1939" spans="1:7">
      <c r="A1939" s="168" t="s">
        <v>2154</v>
      </c>
      <c r="B1939" s="169">
        <v>1.7661490717873152E-2</v>
      </c>
      <c r="C1939" s="169">
        <v>-1.6105744611597968E-2</v>
      </c>
      <c r="D1939" s="169">
        <v>-2.8211605852043191E-3</v>
      </c>
      <c r="E1939" s="169">
        <v>1.396549015902693E-3</v>
      </c>
      <c r="F1939" s="169">
        <v>3.5914702581369968E-3</v>
      </c>
      <c r="G1939" s="169">
        <v>-1.257300588916932E-3</v>
      </c>
    </row>
    <row r="1940" spans="1:7">
      <c r="A1940" s="168" t="s">
        <v>2155</v>
      </c>
      <c r="B1940" s="169">
        <v>2.698018215044784E-2</v>
      </c>
      <c r="C1940" s="169">
        <v>1.249368821160979E-2</v>
      </c>
      <c r="D1940" s="169">
        <v>2.343472851760953E-2</v>
      </c>
      <c r="E1940" s="169">
        <v>1.9597795284725938E-2</v>
      </c>
      <c r="F1940" s="169">
        <v>-1.174233952135983E-2</v>
      </c>
      <c r="G1940" s="169">
        <v>-2.130275960683492E-3</v>
      </c>
    </row>
    <row r="1941" spans="1:7">
      <c r="A1941" s="168" t="s">
        <v>2156</v>
      </c>
      <c r="B1941" s="169">
        <v>-4.5997112801792186E-3</v>
      </c>
      <c r="C1941" s="169">
        <v>1.068444607751462E-2</v>
      </c>
      <c r="D1941" s="169">
        <v>4.9593755393975147E-3</v>
      </c>
      <c r="E1941" s="169">
        <v>8.6572177479480317E-3</v>
      </c>
      <c r="F1941" s="169">
        <v>-5.658028742785981E-3</v>
      </c>
      <c r="G1941" s="169">
        <v>8.4424560060472054E-3</v>
      </c>
    </row>
    <row r="1942" spans="1:7">
      <c r="A1942" s="168" t="s">
        <v>2157</v>
      </c>
      <c r="B1942" s="169">
        <v>-2.992045473199656E-2</v>
      </c>
      <c r="C1942" s="169">
        <v>-3.186337526672189E-3</v>
      </c>
      <c r="D1942" s="169">
        <v>-4.4742895556231788E-2</v>
      </c>
      <c r="E1942" s="169">
        <v>-1.18037119556611E-2</v>
      </c>
      <c r="F1942" s="169">
        <v>-9.104358711733207E-3</v>
      </c>
      <c r="G1942" s="169">
        <v>5.100065325590597E-3</v>
      </c>
    </row>
    <row r="1943" spans="1:7">
      <c r="A1943" s="168" t="s">
        <v>2158</v>
      </c>
      <c r="B1943" s="169">
        <v>1.8967207234835911E-2</v>
      </c>
      <c r="C1943" s="169">
        <v>2.3104108269635941E-3</v>
      </c>
      <c r="D1943" s="169">
        <v>4.9917955480796028E-3</v>
      </c>
      <c r="E1943" s="169">
        <v>-1.7190723774486379E-2</v>
      </c>
      <c r="F1943" s="169">
        <v>1.022166073274366E-2</v>
      </c>
      <c r="G1943" s="169">
        <v>-2.5849368210149049E-3</v>
      </c>
    </row>
    <row r="1944" spans="1:7">
      <c r="A1944" s="168" t="s">
        <v>2159</v>
      </c>
      <c r="B1944" s="169">
        <v>-2.4061443280588461E-2</v>
      </c>
      <c r="C1944" s="169">
        <v>8.241457963390042E-3</v>
      </c>
      <c r="D1944" s="169">
        <v>-5.5911802037671543E-2</v>
      </c>
      <c r="E1944" s="169">
        <v>-5.0466588286188767E-2</v>
      </c>
      <c r="F1944" s="169">
        <v>-4.7748976807640009E-3</v>
      </c>
      <c r="G1944" s="169">
        <v>-1.3438221274556521E-3</v>
      </c>
    </row>
    <row r="1945" spans="1:7">
      <c r="A1945" s="168" t="s">
        <v>2160</v>
      </c>
      <c r="B1945" s="169">
        <v>-4.0509783866727322E-2</v>
      </c>
      <c r="C1945" s="169">
        <v>5.7058326082515265E-4</v>
      </c>
      <c r="D1945" s="169">
        <v>-4.7437299116647853E-2</v>
      </c>
      <c r="E1945" s="169">
        <v>-4.7448640813104181E-2</v>
      </c>
      <c r="F1945" s="169">
        <v>5.711674663011479E-4</v>
      </c>
      <c r="G1945" s="169">
        <v>1.057291516566528E-3</v>
      </c>
    </row>
    <row r="1946" spans="1:7">
      <c r="A1946" s="168" t="s">
        <v>2161</v>
      </c>
      <c r="B1946" s="169">
        <v>5.9267093639169488E-2</v>
      </c>
      <c r="C1946" s="169">
        <v>5.7423415255595236E-3</v>
      </c>
      <c r="D1946" s="169">
        <v>4.9138518247210161E-2</v>
      </c>
      <c r="E1946" s="169">
        <v>3.7984794162176698E-2</v>
      </c>
      <c r="F1946" s="169">
        <v>-3.539216805571455E-3</v>
      </c>
      <c r="G1946" s="169">
        <v>-6.7210459720279392E-4</v>
      </c>
    </row>
    <row r="1947" spans="1:7">
      <c r="A1947" s="168" t="s">
        <v>2162</v>
      </c>
      <c r="B1947" s="10"/>
      <c r="C1947" s="169">
        <v>-9.489536011326738E-4</v>
      </c>
      <c r="D1947" s="10"/>
      <c r="E1947" s="10"/>
      <c r="F1947" s="169">
        <v>4.2392300641613812E-3</v>
      </c>
      <c r="G1947" s="169">
        <v>8.6468424584307257E-4</v>
      </c>
    </row>
    <row r="1948" spans="1:7">
      <c r="A1948" s="168" t="s">
        <v>2163</v>
      </c>
      <c r="B1948" s="10"/>
      <c r="C1948" s="169">
        <v>-1.3674255653625461E-2</v>
      </c>
      <c r="D1948" s="10"/>
      <c r="E1948" s="10"/>
      <c r="F1948" s="169">
        <v>-2.39589275527663E-3</v>
      </c>
      <c r="G1948" s="169">
        <v>7.5837662418511984E-3</v>
      </c>
    </row>
    <row r="1949" spans="1:7">
      <c r="A1949" s="168" t="s">
        <v>2164</v>
      </c>
      <c r="B1949" s="169">
        <v>-2.4542882663703081E-2</v>
      </c>
      <c r="C1949" s="169">
        <v>9.5797632750176387E-3</v>
      </c>
      <c r="D1949" s="169">
        <v>9.9971761937391879E-3</v>
      </c>
      <c r="E1949" s="169">
        <v>4.0660698006460549E-3</v>
      </c>
      <c r="F1949" s="169">
        <v>7.3193046660566807E-3</v>
      </c>
      <c r="G1949" s="169">
        <v>-2.2865650329929599E-3</v>
      </c>
    </row>
    <row r="1950" spans="1:7">
      <c r="A1950" s="168" t="s">
        <v>2165</v>
      </c>
      <c r="B1950" s="169">
        <v>-2.0458187770583391E-2</v>
      </c>
      <c r="C1950" s="169">
        <v>5.8212506847294954E-3</v>
      </c>
      <c r="D1950" s="169">
        <v>7.6318636032775E-3</v>
      </c>
      <c r="E1950" s="169">
        <v>1.3984084015565831E-2</v>
      </c>
      <c r="F1950" s="169">
        <v>-7.0390554041780407E-3</v>
      </c>
      <c r="G1950" s="169">
        <v>-4.0106776551706016E-3</v>
      </c>
    </row>
    <row r="1951" spans="1:7">
      <c r="A1951" s="168" t="s">
        <v>2166</v>
      </c>
      <c r="B1951" s="169">
        <v>2.604344853647711E-2</v>
      </c>
      <c r="C1951" s="169">
        <v>-4.8034698371121074E-3</v>
      </c>
      <c r="D1951" s="169">
        <v>1.0590368183026831E-2</v>
      </c>
      <c r="E1951" s="169">
        <v>2.1820515835349049E-2</v>
      </c>
      <c r="F1951" s="169">
        <v>-4.6878573061971407E-3</v>
      </c>
      <c r="G1951" s="169">
        <v>-1.9179551175096951E-4</v>
      </c>
    </row>
    <row r="1952" spans="1:7">
      <c r="A1952" s="168" t="s">
        <v>2167</v>
      </c>
      <c r="B1952" s="169">
        <v>2.012300528699229E-2</v>
      </c>
      <c r="C1952" s="10"/>
      <c r="D1952" s="169">
        <v>6.469120088907987E-3</v>
      </c>
      <c r="E1952" s="169">
        <v>1.1376520162747591E-2</v>
      </c>
      <c r="F1952" s="10"/>
      <c r="G1952" s="10"/>
    </row>
    <row r="1953" spans="1:7">
      <c r="A1953" s="168" t="s">
        <v>2168</v>
      </c>
      <c r="B1953" s="169">
        <v>-2.88522660058943E-2</v>
      </c>
      <c r="C1953" s="169">
        <v>-6.0053220011653252E-3</v>
      </c>
      <c r="D1953" s="169">
        <v>-1.039043400777351E-2</v>
      </c>
      <c r="E1953" s="169">
        <v>-5.837185747642426E-2</v>
      </c>
      <c r="F1953" s="169">
        <v>-1.275129236071226E-2</v>
      </c>
      <c r="G1953" s="169">
        <v>-1.917884067734521E-3</v>
      </c>
    </row>
    <row r="1954" spans="1:7">
      <c r="A1954" s="168" t="s">
        <v>2169</v>
      </c>
      <c r="B1954" s="169">
        <v>-5.539129157369993E-2</v>
      </c>
      <c r="C1954" s="169">
        <v>1.264199922982101E-3</v>
      </c>
      <c r="D1954" s="169">
        <v>-7.2150126418641944E-3</v>
      </c>
      <c r="E1954" s="169">
        <v>-3.6949445495951798E-2</v>
      </c>
      <c r="F1954" s="169">
        <v>1.256690714451936E-2</v>
      </c>
      <c r="G1954" s="169">
        <v>-6.7255662560272711E-4</v>
      </c>
    </row>
    <row r="1955" spans="1:7">
      <c r="A1955" s="168" t="s">
        <v>2170</v>
      </c>
      <c r="B1955" s="169">
        <v>-2.4960435501164779E-2</v>
      </c>
      <c r="C1955" s="169">
        <v>2.112288421741404E-2</v>
      </c>
      <c r="D1955" s="169">
        <v>1.297171864445712E-2</v>
      </c>
      <c r="E1955" s="169">
        <v>-1.156493890888499E-2</v>
      </c>
      <c r="F1955" s="169">
        <v>-1.43645139048495E-2</v>
      </c>
      <c r="G1955" s="169">
        <v>-4.8075233853295257E-4</v>
      </c>
    </row>
    <row r="1956" spans="1:7">
      <c r="A1956" s="168" t="s">
        <v>2171</v>
      </c>
      <c r="B1956" s="169">
        <v>8.2737268183080248E-2</v>
      </c>
      <c r="C1956" s="169">
        <v>3.4794754621159107E-4</v>
      </c>
      <c r="D1956" s="169">
        <v>3.3395994740901713E-2</v>
      </c>
      <c r="E1956" s="169">
        <v>8.7734984921258974E-2</v>
      </c>
      <c r="F1956" s="169">
        <v>-6.0627258948350296E-3</v>
      </c>
      <c r="G1956" s="169">
        <v>-1.923493963303935E-4</v>
      </c>
    </row>
    <row r="1957" spans="1:7">
      <c r="A1957" s="168" t="s">
        <v>2172</v>
      </c>
      <c r="B1957" s="169">
        <v>4.1950539841118628E-2</v>
      </c>
      <c r="C1957" s="169">
        <v>-3.7867513501905758E-3</v>
      </c>
      <c r="D1957" s="169">
        <v>7.9943610682027266E-3</v>
      </c>
      <c r="E1957" s="169">
        <v>2.6724986087380831E-2</v>
      </c>
      <c r="F1957" s="169">
        <v>-9.3841642228742472E-4</v>
      </c>
      <c r="G1957" s="169">
        <v>-1.058308714333323E-3</v>
      </c>
    </row>
    <row r="1958" spans="1:7">
      <c r="A1958" s="168" t="s">
        <v>2173</v>
      </c>
      <c r="B1958" s="169">
        <v>-8.199073064486917E-2</v>
      </c>
      <c r="C1958" s="169">
        <v>1.706349699399867E-3</v>
      </c>
      <c r="D1958" s="169">
        <v>-4.6600108413552548E-2</v>
      </c>
      <c r="E1958" s="169">
        <v>-8.4692187095779303E-2</v>
      </c>
      <c r="F1958" s="169">
        <v>1.17412234354819E-3</v>
      </c>
      <c r="G1958" s="169">
        <v>0</v>
      </c>
    </row>
    <row r="1959" spans="1:7">
      <c r="A1959" s="168" t="s">
        <v>2174</v>
      </c>
      <c r="B1959" s="169">
        <v>-6.3208567767334189E-2</v>
      </c>
      <c r="C1959" s="169">
        <v>-1.6581550604305439E-3</v>
      </c>
      <c r="D1959" s="169">
        <v>-7.5433866907942404E-3</v>
      </c>
      <c r="E1959" s="169">
        <v>-3.6260841262190868E-2</v>
      </c>
      <c r="F1959" s="169">
        <v>1.172745396973429E-4</v>
      </c>
      <c r="G1959" s="169">
        <v>1.444683841217431E-3</v>
      </c>
    </row>
    <row r="1960" spans="1:7">
      <c r="A1960" s="168" t="s">
        <v>2175</v>
      </c>
      <c r="B1960" s="169">
        <v>2.7828318330829879E-2</v>
      </c>
      <c r="C1960" s="169">
        <v>5.2290946971491614E-3</v>
      </c>
      <c r="D1960" s="169">
        <v>1.122089696343154E-2</v>
      </c>
      <c r="E1960" s="169">
        <v>8.7506478361683016E-3</v>
      </c>
      <c r="F1960" s="169">
        <v>1.6651031894934439E-2</v>
      </c>
      <c r="G1960" s="169">
        <v>1.7311050140851329E-3</v>
      </c>
    </row>
    <row r="1961" spans="1:7">
      <c r="A1961" s="168" t="s">
        <v>2176</v>
      </c>
      <c r="B1961" s="169">
        <v>8.8713556321233566E-2</v>
      </c>
      <c r="C1961" s="169">
        <v>8.0078289488876297E-3</v>
      </c>
      <c r="D1961" s="169">
        <v>4.3224950321009592E-2</v>
      </c>
      <c r="E1961" s="169">
        <v>7.9130750529223581E-2</v>
      </c>
      <c r="F1961" s="169">
        <v>9.6885813148788191E-3</v>
      </c>
      <c r="G1961" s="169">
        <v>-2.8802135292833602E-3</v>
      </c>
    </row>
    <row r="1962" spans="1:7">
      <c r="A1962" s="168" t="s">
        <v>2177</v>
      </c>
      <c r="B1962" s="169">
        <v>-5.4855313294631218E-2</v>
      </c>
      <c r="C1962" s="169">
        <v>-1.1932620709189661E-3</v>
      </c>
      <c r="D1962" s="169">
        <v>-1.893254626269936E-2</v>
      </c>
      <c r="E1962" s="169">
        <v>-4.2452449143845383E-2</v>
      </c>
      <c r="F1962" s="169">
        <v>-6.2828421293122938E-3</v>
      </c>
      <c r="G1962" s="169">
        <v>-2.8883862045625541E-4</v>
      </c>
    </row>
    <row r="1963" spans="1:7">
      <c r="A1963" s="168" t="s">
        <v>2178</v>
      </c>
      <c r="B1963" s="169">
        <v>-3.2476800962324859E-2</v>
      </c>
      <c r="C1963" s="169">
        <v>-1.0193100883444609E-2</v>
      </c>
      <c r="D1963" s="169">
        <v>-2.771726285516873E-2</v>
      </c>
      <c r="E1963" s="169">
        <v>-5.0139492873347291E-2</v>
      </c>
      <c r="F1963" s="169">
        <v>-3.9084952293366726E-3</v>
      </c>
      <c r="G1963" s="169">
        <v>-2.889220723090169E-4</v>
      </c>
    </row>
    <row r="1964" spans="1:7">
      <c r="A1964" s="168" t="s">
        <v>2179</v>
      </c>
      <c r="B1964" s="169">
        <v>1.1119283256052491E-2</v>
      </c>
      <c r="C1964" s="169">
        <v>5.1411032032746551E-3</v>
      </c>
      <c r="D1964" s="169">
        <v>4.5019494623962597E-2</v>
      </c>
      <c r="E1964" s="169">
        <v>1.9951608711910259E-2</v>
      </c>
      <c r="F1964" s="169">
        <v>1.084824004616269E-2</v>
      </c>
      <c r="G1964" s="169">
        <v>-4.1425847064895382E-3</v>
      </c>
    </row>
    <row r="1965" spans="1:7">
      <c r="A1965" s="168" t="s">
        <v>2180</v>
      </c>
      <c r="B1965" s="169">
        <v>2.1761927002133419E-2</v>
      </c>
      <c r="C1965" s="169">
        <v>1.030412792595148E-2</v>
      </c>
      <c r="D1965" s="169">
        <v>-4.0265885799545256E-3</v>
      </c>
      <c r="E1965" s="169">
        <v>4.551090658943413E-2</v>
      </c>
      <c r="F1965" s="169">
        <v>5.3659093503823918E-3</v>
      </c>
      <c r="G1965" s="169">
        <v>-5.3207220387347931E-3</v>
      </c>
    </row>
    <row r="1966" spans="1:7">
      <c r="A1966" s="168" t="s">
        <v>2181</v>
      </c>
      <c r="B1966" s="169">
        <v>-3.0618080405096951E-2</v>
      </c>
      <c r="C1966" s="169">
        <v>-6.5285190034379834E-3</v>
      </c>
      <c r="D1966" s="169">
        <v>-1.3495716300860329E-2</v>
      </c>
      <c r="E1966" s="169">
        <v>-4.1834021802405252E-2</v>
      </c>
      <c r="F1966" s="169">
        <v>-3.6338859868271229E-3</v>
      </c>
      <c r="G1966" s="169">
        <v>-7.7807655409589671E-4</v>
      </c>
    </row>
    <row r="1967" spans="1:7">
      <c r="A1967" s="168" t="s">
        <v>2182</v>
      </c>
      <c r="B1967" s="169">
        <v>-2.7871245561710389E-2</v>
      </c>
      <c r="C1967" s="169">
        <v>-1.122238087346461E-3</v>
      </c>
      <c r="D1967" s="169">
        <v>-2.959965702526857E-2</v>
      </c>
      <c r="E1967" s="169">
        <v>-1.2182625241664141E-2</v>
      </c>
      <c r="F1967" s="169">
        <v>7.7501709596534676E-3</v>
      </c>
      <c r="G1967" s="169">
        <v>1.265377511345589E-3</v>
      </c>
    </row>
    <row r="1968" spans="1:7">
      <c r="A1968" s="168" t="s">
        <v>2183</v>
      </c>
      <c r="B1968" s="169">
        <v>2.6449498363775529E-2</v>
      </c>
      <c r="C1968" s="169">
        <v>1.1201787981366401E-2</v>
      </c>
      <c r="D1968" s="169">
        <v>2.267125206737242E-2</v>
      </c>
      <c r="E1968" s="169">
        <v>-1.531522490394999E-2</v>
      </c>
      <c r="F1968" s="169">
        <v>2.7143180275954748E-3</v>
      </c>
      <c r="G1968" s="169">
        <v>8.7485501592077242E-4</v>
      </c>
    </row>
    <row r="1969" spans="1:7">
      <c r="A1969" s="168" t="s">
        <v>2184</v>
      </c>
      <c r="B1969" s="169">
        <v>5.7809626646774248E-2</v>
      </c>
      <c r="C1969" s="169">
        <v>-1.924529715340739E-3</v>
      </c>
      <c r="D1969" s="169">
        <v>4.186434687501972E-2</v>
      </c>
      <c r="E1969" s="169">
        <v>3.8264467968646132E-2</v>
      </c>
      <c r="F1969" s="169">
        <v>-2.4813895781637951E-3</v>
      </c>
      <c r="G1969" s="169">
        <v>-1.6511088816719699E-3</v>
      </c>
    </row>
    <row r="1970" spans="1:7">
      <c r="A1970" s="168" t="s">
        <v>2185</v>
      </c>
      <c r="B1970" s="169">
        <v>-1.7370262409580169E-2</v>
      </c>
      <c r="C1970" s="169">
        <v>-2.871091562127392E-3</v>
      </c>
      <c r="D1970" s="169">
        <v>-2.15149869885729E-2</v>
      </c>
      <c r="E1970" s="169">
        <v>-1.51938810674771E-2</v>
      </c>
      <c r="F1970" s="169">
        <v>-8.141112618724522E-3</v>
      </c>
      <c r="G1970" s="169">
        <v>5.5452834881541957E-3</v>
      </c>
    </row>
    <row r="1971" spans="1:7">
      <c r="A1971" s="168" t="s">
        <v>2186</v>
      </c>
      <c r="B1971" s="169">
        <v>-2.0755865440282181E-2</v>
      </c>
      <c r="C1971" s="169">
        <v>-6.4829174844615034E-3</v>
      </c>
      <c r="D1971" s="169">
        <v>1.5058198827261121E-2</v>
      </c>
      <c r="E1971" s="169">
        <v>-2.520955588471907E-2</v>
      </c>
      <c r="F1971" s="169">
        <v>9.5759233926129284E-3</v>
      </c>
      <c r="G1971" s="169">
        <v>6.7724162549209765E-4</v>
      </c>
    </row>
    <row r="1972" spans="1:7">
      <c r="A1972" s="168" t="s">
        <v>2187</v>
      </c>
      <c r="B1972" s="169">
        <v>-1.1879342356729829E-3</v>
      </c>
      <c r="C1972" s="169">
        <v>6.3180595049523447E-3</v>
      </c>
      <c r="D1972" s="169">
        <v>5.0354451251492849E-2</v>
      </c>
      <c r="E1972" s="169">
        <v>3.5522198455235632E-3</v>
      </c>
      <c r="F1972" s="169">
        <v>-2.258355916892052E-4</v>
      </c>
      <c r="G1972" s="169">
        <v>1.4502709604207189E-3</v>
      </c>
    </row>
    <row r="1973" spans="1:7">
      <c r="A1973" s="168" t="s">
        <v>2188</v>
      </c>
      <c r="B1973" s="169">
        <v>8.3095257832117131E-2</v>
      </c>
      <c r="C1973" s="169">
        <v>5.6491496501236424E-3</v>
      </c>
      <c r="D1973" s="169">
        <v>6.4585315709115854E-3</v>
      </c>
      <c r="E1973" s="169">
        <v>8.5746784214502325E-2</v>
      </c>
      <c r="F1973" s="169">
        <v>-4.5177320984866043E-3</v>
      </c>
      <c r="G1973" s="169">
        <v>2.2204646019816639E-3</v>
      </c>
    </row>
    <row r="1974" spans="1:7">
      <c r="A1974" s="168" t="s">
        <v>2189</v>
      </c>
      <c r="B1974" s="169">
        <v>2.9187360811318671E-2</v>
      </c>
      <c r="C1974" s="169">
        <v>8.9041739128465913E-3</v>
      </c>
      <c r="D1974" s="169">
        <v>2.8326407716399379E-2</v>
      </c>
      <c r="E1974" s="169">
        <v>5.2971270026436201E-4</v>
      </c>
      <c r="F1974" s="169">
        <v>4.1978670297253551E-3</v>
      </c>
      <c r="G1974" s="169">
        <v>-3.8531346295292979E-3</v>
      </c>
    </row>
    <row r="1975" spans="1:7">
      <c r="A1975" s="168" t="s">
        <v>2190</v>
      </c>
      <c r="B1975" s="169">
        <v>5.0934759010051733E-2</v>
      </c>
      <c r="C1975" s="169">
        <v>3.236535401516027E-3</v>
      </c>
      <c r="D1975" s="169">
        <v>3.5846142649519568E-2</v>
      </c>
      <c r="E1975" s="169">
        <v>6.7738385385720523E-2</v>
      </c>
      <c r="F1975" s="169">
        <v>1.0959213648175309E-2</v>
      </c>
      <c r="G1975" s="169">
        <v>5.7054087321999347E-3</v>
      </c>
    </row>
    <row r="1976" spans="1:7">
      <c r="A1976" s="168" t="s">
        <v>2191</v>
      </c>
      <c r="B1976" s="169">
        <v>-1.5633418685308879E-2</v>
      </c>
      <c r="C1976" s="169">
        <v>-1.4021878490156901E-3</v>
      </c>
      <c r="D1976" s="169">
        <v>3.506076366782684E-3</v>
      </c>
      <c r="E1976" s="169">
        <v>-1.410498878375588E-2</v>
      </c>
      <c r="F1976" s="169">
        <v>6.370138578453366E-3</v>
      </c>
      <c r="G1976" s="169">
        <v>4.1346183189978616E-3</v>
      </c>
    </row>
    <row r="1977" spans="1:7">
      <c r="A1977" s="168" t="s">
        <v>2192</v>
      </c>
      <c r="B1977" s="169">
        <v>-1.830423934492398E-3</v>
      </c>
      <c r="C1977" s="169">
        <v>-3.05496445250153E-3</v>
      </c>
      <c r="D1977" s="169">
        <v>-2.8362039289934189E-3</v>
      </c>
      <c r="E1977" s="169">
        <v>3.079766732322042E-2</v>
      </c>
      <c r="F1977" s="169">
        <v>7.4403109383676114E-3</v>
      </c>
      <c r="G1977" s="169">
        <v>-1.91512925076831E-3</v>
      </c>
    </row>
    <row r="1978" spans="1:7">
      <c r="A1978" s="168" t="s">
        <v>2193</v>
      </c>
      <c r="B1978" s="169">
        <v>-4.4397632342840781E-4</v>
      </c>
      <c r="C1978" s="169">
        <v>-2.799795225030266E-3</v>
      </c>
      <c r="D1978" s="169">
        <v>-1.409574581703898E-2</v>
      </c>
      <c r="E1978" s="169">
        <v>2.0336839395555861E-2</v>
      </c>
      <c r="F1978" s="169">
        <v>-9.7001763668430607E-3</v>
      </c>
      <c r="G1978" s="169">
        <v>5.7562656299925408E-4</v>
      </c>
    </row>
    <row r="1979" spans="1:7">
      <c r="A1979" s="168" t="s">
        <v>2194</v>
      </c>
      <c r="B1979" s="169">
        <v>-2.6932900052325071E-2</v>
      </c>
      <c r="C1979" s="169">
        <v>8.6306265255329251E-3</v>
      </c>
      <c r="D1979" s="169">
        <v>1.5918563834297791E-2</v>
      </c>
      <c r="E1979" s="169">
        <v>-4.1239400479731181E-4</v>
      </c>
      <c r="F1979" s="169">
        <v>4.4523597506684892E-4</v>
      </c>
      <c r="G1979" s="169">
        <v>5.7529540768097576E-4</v>
      </c>
    </row>
    <row r="1980" spans="1:7">
      <c r="A1980" s="168" t="s">
        <v>2195</v>
      </c>
      <c r="B1980" s="10"/>
      <c r="C1980" s="169">
        <v>1.116485507179021E-3</v>
      </c>
      <c r="D1980" s="10"/>
      <c r="E1980" s="10"/>
      <c r="F1980" s="169">
        <v>1.6577659101023601E-2</v>
      </c>
      <c r="G1980" s="169">
        <v>1.916670633074435E-3</v>
      </c>
    </row>
    <row r="1981" spans="1:7">
      <c r="A1981" s="168" t="s">
        <v>2196</v>
      </c>
      <c r="B1981" s="10"/>
      <c r="C1981" s="169">
        <v>-2.0135845401164638E-3</v>
      </c>
      <c r="D1981" s="10"/>
      <c r="E1981" s="10"/>
      <c r="F1981" s="169">
        <v>2.1889022655139372E-3</v>
      </c>
      <c r="G1981" s="169">
        <v>4.4953952901936054E-3</v>
      </c>
    </row>
    <row r="1982" spans="1:7">
      <c r="A1982" s="168" t="s">
        <v>2197</v>
      </c>
      <c r="B1982" s="10"/>
      <c r="C1982" s="169">
        <v>-7.2390590731691304E-3</v>
      </c>
      <c r="D1982" s="10"/>
      <c r="E1982" s="10"/>
      <c r="F1982" s="169">
        <v>1.6271704706781739E-2</v>
      </c>
      <c r="G1982" s="169">
        <v>-1.904370164111935E-3</v>
      </c>
    </row>
    <row r="1983" spans="1:7">
      <c r="A1983" s="168" t="s">
        <v>2198</v>
      </c>
      <c r="B1983" s="169">
        <v>-3.4765947501148697E-2</v>
      </c>
      <c r="C1983" s="169">
        <v>1.091122364688113E-3</v>
      </c>
      <c r="D1983" s="169">
        <v>7.0903007744660407E-3</v>
      </c>
      <c r="E1983" s="169">
        <v>-4.1752263672534713E-2</v>
      </c>
      <c r="F1983" s="169">
        <v>1.9557274876423891E-2</v>
      </c>
      <c r="G1983" s="169">
        <v>-5.4378906361737256E-3</v>
      </c>
    </row>
    <row r="1984" spans="1:7">
      <c r="A1984" s="168" t="s">
        <v>2199</v>
      </c>
      <c r="B1984" s="169">
        <v>-2.6353921698224151E-2</v>
      </c>
      <c r="C1984" s="169">
        <v>-1.2334336350379621E-2</v>
      </c>
      <c r="D1984" s="169">
        <v>-1.109803183869529E-2</v>
      </c>
      <c r="E1984" s="169">
        <v>-3.9431706167108893E-2</v>
      </c>
      <c r="F1984" s="169">
        <v>6.2183811129847832E-3</v>
      </c>
      <c r="G1984" s="169">
        <v>-1.246976051970883E-3</v>
      </c>
    </row>
    <row r="1985" spans="1:7">
      <c r="A1985" s="168" t="s">
        <v>2200</v>
      </c>
      <c r="B1985" s="169">
        <v>-1.032626376910639E-2</v>
      </c>
      <c r="C1985" s="169">
        <v>1.1099194174331689E-2</v>
      </c>
      <c r="D1985" s="169">
        <v>3.6099858467634638E-2</v>
      </c>
      <c r="E1985" s="169">
        <v>-3.2487250008131019E-2</v>
      </c>
      <c r="F1985" s="169">
        <v>3.5613281659159219E-3</v>
      </c>
      <c r="G1985" s="169">
        <v>1.728777376369006E-3</v>
      </c>
    </row>
    <row r="1986" spans="1:7">
      <c r="A1986" s="168" t="s">
        <v>2201</v>
      </c>
      <c r="B1986" s="169">
        <v>5.189354349460884E-2</v>
      </c>
      <c r="C1986" s="169">
        <v>-3.7463099831791519E-4</v>
      </c>
      <c r="D1986" s="169">
        <v>2.0525531053283249E-2</v>
      </c>
      <c r="E1986" s="169">
        <v>4.8273374027040017E-2</v>
      </c>
      <c r="F1986" s="169">
        <v>4.279302786765582E-3</v>
      </c>
      <c r="G1986" s="169">
        <v>-1.534071499786793E-3</v>
      </c>
    </row>
    <row r="1987" spans="1:7">
      <c r="A1987" s="168" t="s">
        <v>2202</v>
      </c>
      <c r="B1987" s="169">
        <v>6.5830379423059693E-2</v>
      </c>
      <c r="C1987" s="169">
        <v>1.4454931932483821E-3</v>
      </c>
      <c r="D1987" s="169">
        <v>1.8637442911466851E-2</v>
      </c>
      <c r="E1987" s="169">
        <v>5.2310641753747111E-2</v>
      </c>
      <c r="F1987" s="169">
        <v>7.2749948035744083E-4</v>
      </c>
      <c r="G1987" s="169">
        <v>9.6045095919761181E-5</v>
      </c>
    </row>
    <row r="1988" spans="1:7">
      <c r="A1988" s="168" t="s">
        <v>2203</v>
      </c>
      <c r="B1988" s="169">
        <v>-4.0343976729616322E-2</v>
      </c>
      <c r="C1988" s="169">
        <v>-9.4569806491084929E-3</v>
      </c>
      <c r="D1988" s="169">
        <v>-2.1620152432553441E-2</v>
      </c>
      <c r="E1988" s="169">
        <v>-2.3369792858093041E-2</v>
      </c>
      <c r="F1988" s="169">
        <v>-4.1541177692387956E-3</v>
      </c>
      <c r="G1988" s="169">
        <v>1.0561675064860941E-2</v>
      </c>
    </row>
    <row r="1989" spans="1:7">
      <c r="A1989" s="168" t="s">
        <v>2204</v>
      </c>
      <c r="B1989" s="169">
        <v>1.352658943576412E-2</v>
      </c>
      <c r="C1989" s="169">
        <v>7.4447977105855934E-3</v>
      </c>
      <c r="D1989" s="169">
        <v>2.1302647897009312E-2</v>
      </c>
      <c r="E1989" s="169">
        <v>3.3818595065381978E-2</v>
      </c>
      <c r="F1989" s="169">
        <v>6.2571696735846949E-4</v>
      </c>
      <c r="G1989" s="169">
        <v>2.8502403132413262E-4</v>
      </c>
    </row>
    <row r="1990" spans="1:7">
      <c r="A1990" s="168" t="s">
        <v>2205</v>
      </c>
      <c r="B1990" s="169">
        <v>-8.1532877571850459E-3</v>
      </c>
      <c r="C1990" s="169">
        <v>-1.4550688295801639E-2</v>
      </c>
      <c r="D1990" s="169">
        <v>-1.0144645873389591E-2</v>
      </c>
      <c r="E1990" s="169">
        <v>1.0273911259530699E-3</v>
      </c>
      <c r="F1990" s="169">
        <v>1.5633142261594509E-2</v>
      </c>
      <c r="G1990" s="169">
        <v>7.2188653594467134E-3</v>
      </c>
    </row>
    <row r="1991" spans="1:7">
      <c r="A1991" s="168" t="s">
        <v>2206</v>
      </c>
      <c r="B1991" s="169">
        <v>-4.6007471857123511E-4</v>
      </c>
      <c r="C1991" s="169">
        <v>-1.202135494776202E-2</v>
      </c>
      <c r="D1991" s="169">
        <v>-6.5270307936421301E-2</v>
      </c>
      <c r="E1991" s="169">
        <v>-3.706582618101173E-2</v>
      </c>
      <c r="F1991" s="169">
        <v>3.4889687018984088E-2</v>
      </c>
      <c r="G1991" s="169">
        <v>1.6031513341907559E-3</v>
      </c>
    </row>
    <row r="1992" spans="1:7">
      <c r="A1992" s="168" t="s">
        <v>2207</v>
      </c>
      <c r="B1992" s="169">
        <v>2.249604396496108E-2</v>
      </c>
      <c r="C1992" s="169">
        <v>-2.0565070133361511E-3</v>
      </c>
      <c r="D1992" s="169">
        <v>5.3111646817358693E-3</v>
      </c>
      <c r="E1992" s="169">
        <v>1.111236122589521E-2</v>
      </c>
      <c r="F1992" s="169">
        <v>-2.181457610312298E-3</v>
      </c>
      <c r="G1992" s="169">
        <v>4.7079420194751093E-4</v>
      </c>
    </row>
    <row r="1993" spans="1:7">
      <c r="A1993" s="168" t="s">
        <v>2208</v>
      </c>
      <c r="B1993" s="169">
        <v>-5.7187857024275757E-2</v>
      </c>
      <c r="C1993" s="169">
        <v>-5.780602724641426E-3</v>
      </c>
      <c r="D1993" s="169">
        <v>-1.7550574182489401E-2</v>
      </c>
      <c r="E1993" s="169">
        <v>-5.4945523104706129E-2</v>
      </c>
      <c r="F1993" s="169">
        <v>2.9712809301401188E-2</v>
      </c>
      <c r="G1993" s="169">
        <v>-2.9174212474684098E-3</v>
      </c>
    </row>
    <row r="1994" spans="1:7">
      <c r="A1994" s="168" t="s">
        <v>2209</v>
      </c>
      <c r="B1994" s="169">
        <v>-3.00268571937834E-3</v>
      </c>
      <c r="C1994" s="169">
        <v>-2.2081601199982481E-3</v>
      </c>
      <c r="D1994" s="169">
        <v>-2.0093016630177152E-3</v>
      </c>
      <c r="E1994" s="169">
        <v>-1.7967574360614471E-3</v>
      </c>
      <c r="F1994" s="169">
        <v>4.2462845010615702E-3</v>
      </c>
      <c r="G1994" s="169">
        <v>1.8877261292835621E-3</v>
      </c>
    </row>
    <row r="1995" spans="1:7">
      <c r="A1995" s="168" t="s">
        <v>2210</v>
      </c>
      <c r="B1995" s="169">
        <v>1.705794683543993E-2</v>
      </c>
      <c r="C1995" s="169">
        <v>-8.7585481274361499E-3</v>
      </c>
      <c r="D1995" s="169">
        <v>1.8064088132460961E-2</v>
      </c>
      <c r="E1995" s="169">
        <v>2.7972420052950748E-3</v>
      </c>
      <c r="F1995" s="169">
        <v>3.0174899096675031E-2</v>
      </c>
      <c r="G1995" s="169">
        <v>0</v>
      </c>
    </row>
    <row r="1996" spans="1:7">
      <c r="A1996" s="168" t="s">
        <v>2211</v>
      </c>
      <c r="B1996" s="169">
        <v>4.0796036683554908E-2</v>
      </c>
      <c r="C1996" s="169">
        <v>8.7312480714667462E-3</v>
      </c>
      <c r="D1996" s="169">
        <v>7.6272538347557539E-2</v>
      </c>
      <c r="E1996" s="169">
        <v>3.5388327390603491E-2</v>
      </c>
      <c r="F1996" s="169">
        <v>-7.1828358208955168E-3</v>
      </c>
      <c r="G1996" s="169">
        <v>-6.594412983325082E-4</v>
      </c>
    </row>
    <row r="1997" spans="1:7">
      <c r="A1997" s="168" t="s">
        <v>2212</v>
      </c>
      <c r="B1997" s="169">
        <v>-3.6693274696561702E-2</v>
      </c>
      <c r="C1997" s="169">
        <v>1.196457627087266E-2</v>
      </c>
      <c r="D1997" s="169">
        <v>-1.382896965267943E-2</v>
      </c>
      <c r="E1997" s="169">
        <v>-8.6667088943154225E-3</v>
      </c>
      <c r="F1997" s="169">
        <v>-3.3355256976416392E-2</v>
      </c>
      <c r="G1997" s="169">
        <v>-3.6764647710844089E-3</v>
      </c>
    </row>
    <row r="1998" spans="1:7">
      <c r="A1998" s="168" t="s">
        <v>2213</v>
      </c>
      <c r="B1998" s="169">
        <v>-3.8154592597409498E-2</v>
      </c>
      <c r="C1998" s="169">
        <v>2.130100613548791E-4</v>
      </c>
      <c r="D1998" s="169">
        <v>-4.0390296291107353E-2</v>
      </c>
      <c r="E1998" s="169">
        <v>-8.4498697962945846E-3</v>
      </c>
      <c r="F1998" s="169">
        <v>1.1178071539657891E-2</v>
      </c>
      <c r="G1998" s="169">
        <v>1.608460261315336E-3</v>
      </c>
    </row>
    <row r="1999" spans="1:7">
      <c r="A1999" s="168" t="s">
        <v>2214</v>
      </c>
      <c r="B1999" s="169">
        <v>1.797027326454681E-2</v>
      </c>
      <c r="C1999" s="169">
        <v>-4.5764303535156259E-3</v>
      </c>
      <c r="D1999" s="169">
        <v>1.15195535241992E-2</v>
      </c>
      <c r="E1999" s="169">
        <v>3.0992730873962811E-2</v>
      </c>
      <c r="F1999" s="169">
        <v>-2.8741709122368508E-2</v>
      </c>
      <c r="G1999" s="169">
        <v>-2.4560942256884881E-3</v>
      </c>
    </row>
    <row r="2000" spans="1:7">
      <c r="A2000" s="168" t="s">
        <v>2215</v>
      </c>
      <c r="B2000" s="169">
        <v>1.305896900032044E-2</v>
      </c>
      <c r="C2000" s="169">
        <v>1.020914263474304E-2</v>
      </c>
      <c r="D2000" s="169">
        <v>3.1355936515724769E-2</v>
      </c>
      <c r="E2000" s="169">
        <v>8.3661046918939164E-3</v>
      </c>
      <c r="F2000" s="169">
        <v>1.138163103721301E-2</v>
      </c>
      <c r="G2000" s="169">
        <v>3.219734585209189E-3</v>
      </c>
    </row>
    <row r="2001" spans="1:7">
      <c r="A2001" s="168" t="s">
        <v>2216</v>
      </c>
      <c r="B2001" s="169">
        <v>1.186491896387221E-2</v>
      </c>
      <c r="C2001" s="169">
        <v>3.1784486665891181E-3</v>
      </c>
      <c r="D2001" s="169">
        <v>1.226926526779271E-2</v>
      </c>
      <c r="E2001" s="169">
        <v>-8.7243586069347678E-3</v>
      </c>
      <c r="F2001" s="169">
        <v>4.4035619923672442E-3</v>
      </c>
      <c r="G2001" s="169">
        <v>-3.3981555791512412E-3</v>
      </c>
    </row>
    <row r="2002" spans="1:7">
      <c r="A2002" s="168" t="s">
        <v>2217</v>
      </c>
      <c r="B2002" s="169">
        <v>-5.1024691517376992E-2</v>
      </c>
      <c r="C2002" s="169">
        <v>-1.5730513586862171E-2</v>
      </c>
      <c r="D2002" s="169">
        <v>6.3100828575279877E-3</v>
      </c>
      <c r="E2002" s="169">
        <v>-3.0795958709941229E-2</v>
      </c>
      <c r="F2002" s="169">
        <v>-1.851130163678882E-3</v>
      </c>
      <c r="G2002" s="169">
        <v>6.0617482340314943E-3</v>
      </c>
    </row>
    <row r="2003" spans="1:7">
      <c r="A2003" s="168" t="s">
        <v>2218</v>
      </c>
      <c r="B2003" s="10"/>
      <c r="C2003" s="169">
        <v>-3.435438815494019E-3</v>
      </c>
      <c r="D2003" s="10"/>
      <c r="E2003" s="10"/>
      <c r="F2003" s="169">
        <v>-9.1752074182528398E-3</v>
      </c>
      <c r="G2003" s="169">
        <v>-4.3306258631731209E-3</v>
      </c>
    </row>
    <row r="2004" spans="1:7">
      <c r="A2004" s="168" t="s">
        <v>2219</v>
      </c>
      <c r="B2004" s="169">
        <v>2.059435245226116E-3</v>
      </c>
      <c r="C2004" s="169">
        <v>9.1284370775730483E-3</v>
      </c>
      <c r="D2004" s="169">
        <v>1.412193420290753E-2</v>
      </c>
      <c r="E2004" s="169">
        <v>9.6594908181792949E-3</v>
      </c>
      <c r="F2004" s="169">
        <v>-1.8126292976061501E-2</v>
      </c>
      <c r="G2004" s="169">
        <v>-4.3494617547390479E-3</v>
      </c>
    </row>
    <row r="2005" spans="1:7">
      <c r="A2005" s="168" t="s">
        <v>2220</v>
      </c>
      <c r="B2005" s="169">
        <v>4.3211253848801201E-2</v>
      </c>
      <c r="C2005" s="169">
        <v>1.255673972147853E-2</v>
      </c>
      <c r="D2005" s="169">
        <v>5.6927741460315102E-2</v>
      </c>
      <c r="E2005" s="169">
        <v>8.7741119016539804E-2</v>
      </c>
      <c r="F2005" s="169">
        <v>8.227149593659E-3</v>
      </c>
      <c r="G2005" s="169">
        <v>-2.5641430639676832E-3</v>
      </c>
    </row>
    <row r="2006" spans="1:7">
      <c r="A2006" s="168" t="s">
        <v>2221</v>
      </c>
      <c r="B2006" s="169">
        <v>1.353011156457762E-2</v>
      </c>
      <c r="C2006" s="169">
        <v>1.0326123907011819E-2</v>
      </c>
      <c r="D2006" s="169">
        <v>4.238944366941988E-2</v>
      </c>
      <c r="E2006" s="169">
        <v>-1.5931058157860559E-2</v>
      </c>
      <c r="F2006" s="169">
        <v>1.671808140113451E-2</v>
      </c>
      <c r="G2006" s="169">
        <v>1.9046246494758279E-4</v>
      </c>
    </row>
    <row r="2007" spans="1:7">
      <c r="A2007" s="168" t="s">
        <v>2222</v>
      </c>
      <c r="B2007" s="169">
        <v>-2.596770138043503E-2</v>
      </c>
      <c r="C2007" s="169">
        <v>1.3434298232750659E-3</v>
      </c>
      <c r="D2007" s="169">
        <v>-9.1433798738580485E-3</v>
      </c>
      <c r="E2007" s="169">
        <v>-1.153177122006765E-2</v>
      </c>
      <c r="F2007" s="169">
        <v>-1.0668493686992299E-2</v>
      </c>
      <c r="G2007" s="169">
        <v>3.4269452631447979E-3</v>
      </c>
    </row>
    <row r="2008" spans="1:7">
      <c r="A2008" s="168" t="s">
        <v>2223</v>
      </c>
      <c r="B2008" s="169">
        <v>2.3028414044548029E-3</v>
      </c>
      <c r="C2008" s="169">
        <v>-5.8356181661389783E-6</v>
      </c>
      <c r="D2008" s="169">
        <v>6.6206877704464429E-3</v>
      </c>
      <c r="E2008" s="169">
        <v>3.3009551753258042E-3</v>
      </c>
      <c r="F2008" s="169">
        <v>-9.2006331618520454E-3</v>
      </c>
      <c r="G2008" s="169">
        <v>1.3281413982035859E-3</v>
      </c>
    </row>
    <row r="2009" spans="1:7">
      <c r="A2009" s="168" t="s">
        <v>2224</v>
      </c>
      <c r="B2009" s="169">
        <v>-1.690224392584172E-2</v>
      </c>
      <c r="C2009" s="169">
        <v>5.0909476986258362E-3</v>
      </c>
      <c r="D2009" s="169">
        <v>-8.4017712404355072E-3</v>
      </c>
      <c r="E2009" s="169">
        <v>-1.5697982823149711E-2</v>
      </c>
      <c r="F2009" s="169">
        <v>2.6959560659012278E-3</v>
      </c>
      <c r="G2009" s="169">
        <v>-3.0317355336058061E-3</v>
      </c>
    </row>
    <row r="2010" spans="1:7">
      <c r="A2010" s="168" t="s">
        <v>2225</v>
      </c>
      <c r="B2010" s="169">
        <v>8.5656870708043398E-2</v>
      </c>
      <c r="C2010" s="169">
        <v>1.6493988445498431E-3</v>
      </c>
      <c r="D2010" s="169">
        <v>-2.377698365344549E-2</v>
      </c>
      <c r="E2010" s="169">
        <v>4.3170392020334791E-2</v>
      </c>
      <c r="F2010" s="169">
        <v>-8.8627763393746006E-3</v>
      </c>
      <c r="G2010" s="169">
        <v>7.601843495985694E-4</v>
      </c>
    </row>
    <row r="2011" spans="1:7">
      <c r="A2011" s="168" t="s">
        <v>2226</v>
      </c>
      <c r="B2011" s="169">
        <v>-4.0976336824470327E-2</v>
      </c>
      <c r="C2011" s="169">
        <v>-2.4130405535727209E-4</v>
      </c>
      <c r="D2011" s="169">
        <v>-2.2981482639285341E-2</v>
      </c>
      <c r="E2011" s="169">
        <v>-3.5161960880335193E-2</v>
      </c>
      <c r="F2011" s="169">
        <v>2.2103888274891399E-3</v>
      </c>
      <c r="G2011" s="169">
        <v>-8.5458493948353809E-4</v>
      </c>
    </row>
    <row r="2012" spans="1:7">
      <c r="A2012" s="168" t="s">
        <v>2227</v>
      </c>
      <c r="B2012" s="169">
        <v>-1.856107345021318E-2</v>
      </c>
      <c r="C2012" s="169">
        <v>4.8378131397597279E-3</v>
      </c>
      <c r="D2012" s="169">
        <v>1.9368597795907719E-2</v>
      </c>
      <c r="E2012" s="169">
        <v>-1.008918761569522E-2</v>
      </c>
      <c r="F2012" s="169">
        <v>-9.0225563909773765E-4</v>
      </c>
      <c r="G2012" s="169">
        <v>-1.9958095612655491E-3</v>
      </c>
    </row>
    <row r="2013" spans="1:7">
      <c r="A2013" s="168" t="s">
        <v>2228</v>
      </c>
      <c r="B2013" s="169">
        <v>3.2437617256950269E-2</v>
      </c>
      <c r="C2013" s="169">
        <v>1.171592788259623E-2</v>
      </c>
      <c r="D2013" s="169">
        <v>4.259825107620463E-2</v>
      </c>
      <c r="E2013" s="169">
        <v>2.30089404407583E-2</v>
      </c>
      <c r="F2013" s="169">
        <v>1.685731487055997E-2</v>
      </c>
      <c r="G2013" s="169">
        <v>-6.2851504493176558E-3</v>
      </c>
    </row>
    <row r="2014" spans="1:7">
      <c r="A2014" s="168" t="s">
        <v>2229</v>
      </c>
      <c r="B2014" s="169">
        <v>9.2188774602555146E-3</v>
      </c>
      <c r="C2014" s="169">
        <v>-2.0816677921287048E-3</v>
      </c>
      <c r="D2014" s="169">
        <v>-8.6795150155670742E-3</v>
      </c>
      <c r="E2014" s="169">
        <v>1.796905645277613E-2</v>
      </c>
      <c r="F2014" s="169">
        <v>-1.7761989342806039E-3</v>
      </c>
      <c r="G2014" s="169">
        <v>1.0541505698138389E-3</v>
      </c>
    </row>
    <row r="2015" spans="1:7">
      <c r="A2015" s="168" t="s">
        <v>2230</v>
      </c>
      <c r="B2015" s="169">
        <v>1.9724632272891229E-2</v>
      </c>
      <c r="C2015" s="169">
        <v>1.164773510270223E-3</v>
      </c>
      <c r="D2015" s="169">
        <v>-3.0196974655328779E-3</v>
      </c>
      <c r="E2015" s="169">
        <v>1.2337478995403379E-3</v>
      </c>
      <c r="F2015" s="169">
        <v>1.779359430605032E-3</v>
      </c>
      <c r="G2015" s="169">
        <v>-9.5750874192335189E-5</v>
      </c>
    </row>
    <row r="2016" spans="1:7">
      <c r="A2016" s="168" t="s">
        <v>2231</v>
      </c>
      <c r="B2016" s="169">
        <v>3.0202515759780719E-3</v>
      </c>
      <c r="C2016" s="169">
        <v>9.163899374069473E-4</v>
      </c>
      <c r="D2016" s="169">
        <v>1.0740073776836169E-2</v>
      </c>
      <c r="E2016" s="169">
        <v>9.0687046700981266E-3</v>
      </c>
      <c r="F2016" s="169">
        <v>9.4730609828301837E-3</v>
      </c>
      <c r="G2016" s="169">
        <v>1.1489013890684241E-3</v>
      </c>
    </row>
    <row r="2017" spans="1:7">
      <c r="A2017" s="168" t="s">
        <v>2232</v>
      </c>
      <c r="B2017" s="169">
        <v>9.6391280860963491E-4</v>
      </c>
      <c r="C2017" s="169">
        <v>2.501874243978186E-3</v>
      </c>
      <c r="D2017" s="169">
        <v>-2.7995176660632001E-2</v>
      </c>
      <c r="E2017" s="169">
        <v>-1.9380310197226969E-2</v>
      </c>
      <c r="F2017" s="169">
        <v>3.6559139784946293E-2</v>
      </c>
      <c r="G2017" s="169">
        <v>8.6070543700711433E-4</v>
      </c>
    </row>
    <row r="2018" spans="1:7">
      <c r="A2018" s="168" t="s">
        <v>2233</v>
      </c>
      <c r="B2018" s="169">
        <v>-2.7983176017089662E-2</v>
      </c>
      <c r="C2018" s="169">
        <v>-2.7061230392261271E-3</v>
      </c>
      <c r="D2018" s="169">
        <v>-6.0690546953338309E-2</v>
      </c>
      <c r="E2018" s="169">
        <v>-2.8410208174633359E-2</v>
      </c>
      <c r="F2018" s="169">
        <v>-3.1308940022632958E-2</v>
      </c>
      <c r="G2018" s="169">
        <v>2.6753178817080499E-3</v>
      </c>
    </row>
    <row r="2019" spans="1:7">
      <c r="A2019" s="168" t="s">
        <v>2234</v>
      </c>
      <c r="B2019" s="169">
        <v>-5.1168034481351883E-2</v>
      </c>
      <c r="C2019" s="169">
        <v>-7.3807894850155256E-3</v>
      </c>
      <c r="D2019" s="169">
        <v>-5.902533494297868E-2</v>
      </c>
      <c r="E2019" s="169">
        <v>-3.4676418935855158E-2</v>
      </c>
      <c r="F2019" s="169">
        <v>-6.9119937694703806E-3</v>
      </c>
      <c r="G2019" s="169">
        <v>1.6199558318119589E-3</v>
      </c>
    </row>
    <row r="2020" spans="1:7">
      <c r="A2020" s="168" t="s">
        <v>2235</v>
      </c>
      <c r="B2020" s="169">
        <v>-1.734626851570575E-2</v>
      </c>
      <c r="C2020" s="169">
        <v>7.0010425881694696E-3</v>
      </c>
      <c r="D2020" s="169">
        <v>1.186197962573732E-2</v>
      </c>
      <c r="E2020" s="169">
        <v>-1.800869118085013E-2</v>
      </c>
      <c r="F2020" s="169">
        <v>1.4900499950985189E-2</v>
      </c>
      <c r="G2020" s="169">
        <v>-3.710392801672513E-3</v>
      </c>
    </row>
    <row r="2021" spans="1:7">
      <c r="A2021" s="168" t="s">
        <v>2236</v>
      </c>
      <c r="B2021" s="169">
        <v>2.7458875042147168E-2</v>
      </c>
      <c r="C2021" s="10"/>
      <c r="D2021" s="169">
        <v>0</v>
      </c>
      <c r="E2021" s="169">
        <v>3.1187149717833099E-2</v>
      </c>
      <c r="F2021" s="10"/>
      <c r="G2021" s="10"/>
    </row>
    <row r="2022" spans="1:7">
      <c r="A2022" s="168" t="s">
        <v>2237</v>
      </c>
      <c r="B2022" s="169">
        <v>1.087715158402114E-2</v>
      </c>
      <c r="C2022" s="169">
        <v>2.4880185293407742E-4</v>
      </c>
      <c r="D2022" s="169">
        <v>4.5143592405568977E-2</v>
      </c>
      <c r="E2022" s="169">
        <v>1.679069348550577E-2</v>
      </c>
      <c r="F2022" s="169">
        <v>2.5693035835023581E-2</v>
      </c>
      <c r="G2022" s="169">
        <v>-1.050425984237102E-3</v>
      </c>
    </row>
    <row r="2023" spans="1:7">
      <c r="A2023" s="168" t="s">
        <v>2238</v>
      </c>
      <c r="B2023" s="169">
        <v>-1.427988148326198E-2</v>
      </c>
      <c r="C2023" s="169">
        <v>-7.3670465096804527E-3</v>
      </c>
      <c r="D2023" s="169">
        <v>1.2838529719145789E-2</v>
      </c>
      <c r="E2023" s="169">
        <v>-1.273990262808089E-2</v>
      </c>
      <c r="F2023" s="169">
        <v>1.8363311046237781E-2</v>
      </c>
      <c r="G2023" s="169">
        <v>4.6840441727427073E-3</v>
      </c>
    </row>
    <row r="2024" spans="1:7">
      <c r="A2024" s="168" t="s">
        <v>2239</v>
      </c>
      <c r="B2024" s="169">
        <v>5.2696965702853087E-2</v>
      </c>
      <c r="C2024" s="169">
        <v>-5.9750355854433224E-3</v>
      </c>
      <c r="D2024" s="169">
        <v>8.9066679954808103E-2</v>
      </c>
      <c r="E2024" s="169">
        <v>4.6427174378010028E-2</v>
      </c>
      <c r="F2024" s="169">
        <v>-2.052894396153138E-2</v>
      </c>
      <c r="G2024" s="169">
        <v>-3.6155781059458159E-3</v>
      </c>
    </row>
    <row r="2025" spans="1:7">
      <c r="A2025" s="168" t="s">
        <v>2240</v>
      </c>
      <c r="B2025" s="169">
        <v>-4.0439032462834763E-2</v>
      </c>
      <c r="C2025" s="169">
        <v>8.0278762048646701E-3</v>
      </c>
      <c r="D2025" s="169">
        <v>-3.5529710800887633E-2</v>
      </c>
      <c r="E2025" s="169">
        <v>-2.9502555504531961E-2</v>
      </c>
      <c r="F2025" s="169">
        <v>-2.1336858006042351E-2</v>
      </c>
      <c r="G2025" s="169">
        <v>-4.7749284926412733E-4</v>
      </c>
    </row>
    <row r="2026" spans="1:7">
      <c r="A2026" s="168" t="s">
        <v>2241</v>
      </c>
      <c r="B2026" s="169">
        <v>-1.0807386646009109E-2</v>
      </c>
      <c r="C2026" s="169">
        <v>1.11608258067375E-3</v>
      </c>
      <c r="D2026" s="169">
        <v>-1.776932684056343E-2</v>
      </c>
      <c r="E2026" s="169">
        <v>-1.5699331628377219E-2</v>
      </c>
      <c r="F2026" s="169">
        <v>3.9552382789889151E-3</v>
      </c>
      <c r="G2026" s="169">
        <v>-5.0635214346848034E-3</v>
      </c>
    </row>
    <row r="2027" spans="1:7">
      <c r="A2027" s="168" t="s">
        <v>2242</v>
      </c>
      <c r="B2027" s="169">
        <v>-8.3469382169633954E-2</v>
      </c>
      <c r="C2027" s="169">
        <v>1.502809091306512E-3</v>
      </c>
      <c r="D2027" s="169">
        <v>-8.221394022389128E-2</v>
      </c>
      <c r="E2027" s="169">
        <v>-7.8132803682106844E-2</v>
      </c>
      <c r="F2027" s="169">
        <v>-8.6480253675413898E-4</v>
      </c>
      <c r="G2027" s="169">
        <v>-2.8806202681674892E-4</v>
      </c>
    </row>
    <row r="2028" spans="1:7">
      <c r="A2028" s="168" t="s">
        <v>2243</v>
      </c>
      <c r="B2028" s="169">
        <v>4.24595508263792E-3</v>
      </c>
      <c r="C2028" s="169">
        <v>1.184764979333131E-2</v>
      </c>
      <c r="D2028" s="169">
        <v>2.779452949575933E-3</v>
      </c>
      <c r="E2028" s="169">
        <v>-2.3753545299391998E-3</v>
      </c>
      <c r="F2028" s="169">
        <v>-1.5868436237738041E-2</v>
      </c>
      <c r="G2028" s="169">
        <v>1.5367979231279969E-3</v>
      </c>
    </row>
    <row r="2029" spans="1:7">
      <c r="A2029" s="168" t="s">
        <v>2244</v>
      </c>
      <c r="B2029" s="169">
        <v>-5.0683829366127482E-2</v>
      </c>
      <c r="C2029" s="169">
        <v>-1.998166356331765E-4</v>
      </c>
      <c r="D2029" s="169">
        <v>-4.3305907786581277E-2</v>
      </c>
      <c r="E2029" s="169">
        <v>-5.0015334590421401E-2</v>
      </c>
      <c r="F2029" s="169">
        <v>1.348578129580758E-2</v>
      </c>
      <c r="G2029" s="169">
        <v>-1.6303651521850651E-3</v>
      </c>
    </row>
    <row r="2030" spans="1:7">
      <c r="A2030" s="168" t="s">
        <v>2245</v>
      </c>
      <c r="B2030" s="169">
        <v>2.1226731216295921E-2</v>
      </c>
      <c r="C2030" s="169">
        <v>-1.1152197300303699E-3</v>
      </c>
      <c r="D2030" s="169">
        <v>6.0560971084420157E-3</v>
      </c>
      <c r="E2030" s="169">
        <v>2.2746966385792211E-2</v>
      </c>
      <c r="F2030" s="169">
        <v>-3.2783723845338009E-2</v>
      </c>
      <c r="G2030" s="169">
        <v>7.5888657743230503E-3</v>
      </c>
    </row>
    <row r="2031" spans="1:7">
      <c r="A2031" s="168" t="s">
        <v>2246</v>
      </c>
      <c r="B2031" s="169">
        <v>7.2544605025424147E-3</v>
      </c>
      <c r="C2031" s="169">
        <v>2.5808546645145198E-3</v>
      </c>
      <c r="D2031" s="169">
        <v>4.0913352467806252E-2</v>
      </c>
      <c r="E2031" s="169">
        <v>5.1182495530512906E-3</v>
      </c>
      <c r="F2031" s="169">
        <v>-3.2898016149934821E-3</v>
      </c>
      <c r="G2031" s="169">
        <v>2.478807681794315E-3</v>
      </c>
    </row>
    <row r="2032" spans="1:7">
      <c r="A2032" s="168" t="s">
        <v>2247</v>
      </c>
      <c r="B2032" s="169">
        <v>-3.4151238184025552E-2</v>
      </c>
      <c r="C2032" s="169">
        <v>2.710381315137456E-3</v>
      </c>
      <c r="D2032" s="169">
        <v>-2.7446489064189009E-2</v>
      </c>
      <c r="E2032" s="169">
        <v>-2.3630103875039051E-2</v>
      </c>
      <c r="F2032" s="169">
        <v>-1.6103220644128838E-2</v>
      </c>
      <c r="G2032" s="169">
        <v>7.6083528191861483E-4</v>
      </c>
    </row>
    <row r="2033" spans="1:7">
      <c r="A2033" s="168" t="s">
        <v>2248</v>
      </c>
      <c r="B2033" s="169">
        <v>1.7441477675521181E-2</v>
      </c>
      <c r="C2033" s="169">
        <v>8.5036727919987065E-3</v>
      </c>
      <c r="D2033" s="169">
        <v>2.99474490552567E-2</v>
      </c>
      <c r="E2033" s="169">
        <v>4.3873858675274047E-3</v>
      </c>
      <c r="F2033" s="169">
        <v>1.5248551387618161E-2</v>
      </c>
      <c r="G2033" s="169">
        <v>-5.5117534215727293E-3</v>
      </c>
    </row>
    <row r="2034" spans="1:7">
      <c r="A2034" s="168" t="s">
        <v>2249</v>
      </c>
      <c r="B2034" s="169">
        <v>4.3920412107929518E-3</v>
      </c>
      <c r="C2034" s="169">
        <v>2.3446558536817101E-3</v>
      </c>
      <c r="D2034" s="169">
        <v>4.3963427276660923E-2</v>
      </c>
      <c r="E2034" s="169">
        <v>1.32193460635246E-2</v>
      </c>
      <c r="F2034" s="169">
        <v>-7.9102833683788454E-3</v>
      </c>
      <c r="G2034" s="169">
        <v>5.2555701322878354E-3</v>
      </c>
    </row>
    <row r="2035" spans="1:7">
      <c r="A2035" s="168" t="s">
        <v>2250</v>
      </c>
      <c r="B2035" s="169">
        <v>-8.8327024752092864E-3</v>
      </c>
      <c r="C2035" s="169">
        <v>-3.9386069750091401E-4</v>
      </c>
      <c r="D2035" s="169">
        <v>1.211692439222478E-4</v>
      </c>
      <c r="E2035" s="169">
        <v>-3.3304733284023058E-4</v>
      </c>
      <c r="F2035" s="169">
        <v>-1.4634638675817491E-2</v>
      </c>
      <c r="G2035" s="169">
        <v>3.3270543124428449E-3</v>
      </c>
    </row>
    <row r="2036" spans="1:7">
      <c r="A2036" s="168" t="s">
        <v>2251</v>
      </c>
      <c r="B2036" s="10"/>
      <c r="C2036" s="169">
        <v>7.6643865645527054E-3</v>
      </c>
      <c r="D2036" s="10"/>
      <c r="E2036" s="10"/>
      <c r="F2036" s="169">
        <v>-6.2480794837652684E-3</v>
      </c>
      <c r="G2036" s="169">
        <v>-2.1790937970964648E-3</v>
      </c>
    </row>
    <row r="2037" spans="1:7">
      <c r="A2037" s="168" t="s">
        <v>2252</v>
      </c>
      <c r="B2037" s="169">
        <v>-3.6415504044016389E-2</v>
      </c>
      <c r="C2037" s="169">
        <v>2.5213273947457542E-3</v>
      </c>
      <c r="D2037" s="169">
        <v>-9.3046210009396502E-3</v>
      </c>
      <c r="E2037" s="169">
        <v>-3.9519666840294732E-2</v>
      </c>
      <c r="F2037" s="169">
        <v>-3.7105751391465209E-3</v>
      </c>
      <c r="G2037" s="169">
        <v>-5.6966918693124313E-4</v>
      </c>
    </row>
    <row r="2038" spans="1:7">
      <c r="A2038" s="168" t="s">
        <v>2253</v>
      </c>
      <c r="B2038" s="169">
        <v>1.8192442192020989E-2</v>
      </c>
      <c r="C2038" s="10"/>
      <c r="D2038" s="169">
        <v>1.2220131883937E-2</v>
      </c>
      <c r="E2038" s="169">
        <v>1.098264233260848E-2</v>
      </c>
      <c r="F2038" s="10"/>
      <c r="G2038" s="10"/>
    </row>
    <row r="2039" spans="1:7">
      <c r="A2039" s="168" t="s">
        <v>2254</v>
      </c>
      <c r="B2039" s="10"/>
      <c r="C2039" s="169">
        <v>-2.5259318472709009E-3</v>
      </c>
      <c r="D2039" s="10"/>
      <c r="E2039" s="10"/>
      <c r="F2039" s="169">
        <v>1.0448996482516071E-2</v>
      </c>
      <c r="G2039" s="169">
        <v>3.1350389033155679E-3</v>
      </c>
    </row>
    <row r="2040" spans="1:7">
      <c r="A2040" s="168" t="s">
        <v>2255</v>
      </c>
      <c r="B2040" s="10"/>
      <c r="C2040" s="169">
        <v>-1.5621303211011961E-3</v>
      </c>
      <c r="D2040" s="10"/>
      <c r="E2040" s="10"/>
      <c r="F2040" s="169">
        <v>-3.8906521961707958E-3</v>
      </c>
      <c r="G2040" s="169">
        <v>1.9888883525969181E-3</v>
      </c>
    </row>
    <row r="2041" spans="1:7">
      <c r="A2041" s="168" t="s">
        <v>2256</v>
      </c>
      <c r="B2041" s="169">
        <v>-4.146555205864888E-2</v>
      </c>
      <c r="C2041" s="169">
        <v>-3.0651718949900042E-3</v>
      </c>
      <c r="D2041" s="169">
        <v>-7.008804118634171E-2</v>
      </c>
      <c r="E2041" s="169">
        <v>-5.7223754050579327E-2</v>
      </c>
      <c r="F2041" s="169">
        <v>-3.8030630075033271E-3</v>
      </c>
      <c r="G2041" s="169">
        <v>-3.1191098443849041E-3</v>
      </c>
    </row>
    <row r="2042" spans="1:7">
      <c r="A2042" s="168" t="s">
        <v>2257</v>
      </c>
      <c r="B2042" s="169">
        <v>1.181783679702253E-2</v>
      </c>
      <c r="C2042" s="169">
        <v>3.9335900157368986E-3</v>
      </c>
      <c r="D2042" s="169">
        <v>1.9701500404762928E-2</v>
      </c>
      <c r="E2042" s="169">
        <v>8.3742859884050613E-3</v>
      </c>
      <c r="F2042" s="169">
        <v>-7.2224515063967765E-4</v>
      </c>
      <c r="G2042" s="169">
        <v>1.3273858730264989E-3</v>
      </c>
    </row>
    <row r="2043" spans="1:7">
      <c r="A2043" s="168" t="s">
        <v>2258</v>
      </c>
      <c r="B2043" s="169">
        <v>-1.3709443968867641E-2</v>
      </c>
      <c r="C2043" s="169">
        <v>1.572431200220326E-3</v>
      </c>
      <c r="D2043" s="169">
        <v>-3.4232986346827483E-2</v>
      </c>
      <c r="E2043" s="169">
        <v>-1.1779984656252299E-2</v>
      </c>
      <c r="F2043" s="169">
        <v>5.4723799690241659E-3</v>
      </c>
      <c r="G2043" s="169">
        <v>4.1662952264307504E-3</v>
      </c>
    </row>
    <row r="2044" spans="1:7">
      <c r="A2044" s="168" t="s">
        <v>2259</v>
      </c>
      <c r="B2044" s="169">
        <v>8.1754719615589222E-2</v>
      </c>
      <c r="C2044" s="169">
        <v>9.073212238914774E-4</v>
      </c>
      <c r="D2044" s="169">
        <v>4.0980918957696837E-2</v>
      </c>
      <c r="E2044" s="169">
        <v>7.975956933195727E-2</v>
      </c>
      <c r="F2044" s="169">
        <v>6.1614294516321166E-4</v>
      </c>
      <c r="G2044" s="169">
        <v>-1.3201262198937469E-3</v>
      </c>
    </row>
    <row r="2045" spans="1:7">
      <c r="A2045" s="168" t="s">
        <v>2260</v>
      </c>
      <c r="B2045" s="169">
        <v>4.021524956933975E-3</v>
      </c>
      <c r="C2045" s="169">
        <v>-4.0836525834456738E-3</v>
      </c>
      <c r="D2045" s="169">
        <v>-2.095964694477925E-2</v>
      </c>
      <c r="E2045" s="169">
        <v>2.5986575781813399E-3</v>
      </c>
      <c r="F2045" s="169">
        <v>8.7233169129721233E-3</v>
      </c>
      <c r="G2045" s="169">
        <v>-3.7768779288271942E-4</v>
      </c>
    </row>
    <row r="2046" spans="1:7">
      <c r="A2046" s="168" t="s">
        <v>2261</v>
      </c>
      <c r="B2046" s="169">
        <v>-2.6209582373138089E-2</v>
      </c>
      <c r="C2046" s="169">
        <v>2.6755639309195001E-3</v>
      </c>
      <c r="D2046" s="169">
        <v>-6.23439803873721E-2</v>
      </c>
      <c r="E2046" s="169">
        <v>-1.1753291271304639E-2</v>
      </c>
      <c r="F2046" s="169">
        <v>-5.2904669854512143E-3</v>
      </c>
      <c r="G2046" s="169">
        <v>2.8335485518682368E-4</v>
      </c>
    </row>
    <row r="2047" spans="1:7">
      <c r="A2047" s="168" t="s">
        <v>2262</v>
      </c>
      <c r="B2047" s="169">
        <v>4.7006120174449828E-2</v>
      </c>
      <c r="C2047" s="169">
        <v>6.1953178565135048E-3</v>
      </c>
      <c r="D2047" s="169">
        <v>2.0060277593030081E-2</v>
      </c>
      <c r="E2047" s="169">
        <v>9.7473443021531825E-3</v>
      </c>
      <c r="F2047" s="169">
        <v>2.3524598547610691E-3</v>
      </c>
      <c r="G2047" s="169">
        <v>-1.6997195711256909E-3</v>
      </c>
    </row>
    <row r="2048" spans="1:7">
      <c r="A2048" s="168" t="s">
        <v>2263</v>
      </c>
      <c r="B2048" s="169">
        <v>-3.5285290195186003E-2</v>
      </c>
      <c r="C2048" s="169">
        <v>5.0844444097790653E-3</v>
      </c>
      <c r="D2048" s="169">
        <v>3.0681347779784041E-3</v>
      </c>
      <c r="E2048" s="169">
        <v>-1.257184042127979E-2</v>
      </c>
      <c r="F2048" s="169">
        <v>1.3775510204081741E-2</v>
      </c>
      <c r="G2048" s="169">
        <v>-3.026860491196715E-3</v>
      </c>
    </row>
    <row r="2049" spans="1:7">
      <c r="A2049" s="168" t="s">
        <v>2264</v>
      </c>
      <c r="B2049" s="169">
        <v>-2.482688152503965E-3</v>
      </c>
      <c r="C2049" s="10"/>
      <c r="D2049" s="169">
        <v>5.754850120079924E-3</v>
      </c>
      <c r="E2049" s="169">
        <v>5.5249140135364971E-3</v>
      </c>
      <c r="F2049" s="10"/>
      <c r="G2049" s="10"/>
    </row>
    <row r="2050" spans="1:7">
      <c r="A2050" s="168" t="s">
        <v>2265</v>
      </c>
      <c r="B2050" s="169">
        <v>4.2501517311078103E-2</v>
      </c>
      <c r="C2050" s="169">
        <v>5.4487651784855817E-3</v>
      </c>
      <c r="D2050" s="169">
        <v>1.3672267359182481E-2</v>
      </c>
      <c r="E2050" s="169">
        <v>5.7174488810885833E-2</v>
      </c>
      <c r="F2050" s="169">
        <v>-1.056869652742831E-2</v>
      </c>
      <c r="G2050" s="169">
        <v>-4.9336268020191421E-3</v>
      </c>
    </row>
    <row r="2051" spans="1:7">
      <c r="A2051" s="168" t="s">
        <v>2266</v>
      </c>
      <c r="B2051" s="169">
        <v>1.5449323074017141E-3</v>
      </c>
      <c r="C2051" s="169">
        <v>1.0166989647510951E-3</v>
      </c>
      <c r="D2051" s="169">
        <v>1.2209694751947889E-2</v>
      </c>
      <c r="E2051" s="169">
        <v>6.3229634216073194E-3</v>
      </c>
      <c r="F2051" s="169">
        <v>-5.0864699898267585E-4</v>
      </c>
      <c r="G2051" s="169">
        <v>1.239558411680441E-3</v>
      </c>
    </row>
    <row r="2052" spans="1:7">
      <c r="A2052" s="168" t="s">
        <v>2267</v>
      </c>
      <c r="B2052" s="10"/>
      <c r="C2052" s="169">
        <v>7.4107193628569767E-4</v>
      </c>
      <c r="D2052" s="10"/>
      <c r="E2052" s="10"/>
      <c r="F2052" s="169">
        <v>-1.465648854961832E-2</v>
      </c>
      <c r="G2052" s="169">
        <v>1.047525074886257E-3</v>
      </c>
    </row>
    <row r="2053" spans="1:7">
      <c r="A2053" s="168" t="s">
        <v>2268</v>
      </c>
      <c r="B2053" s="169">
        <v>1.6170868834403111E-2</v>
      </c>
      <c r="C2053" s="169">
        <v>1.020806529351481E-2</v>
      </c>
      <c r="D2053" s="169">
        <v>3.1731330429565219E-2</v>
      </c>
      <c r="E2053" s="169">
        <v>4.3484204082188123E-2</v>
      </c>
      <c r="F2053" s="169">
        <v>-8.3669042454291853E-3</v>
      </c>
      <c r="G2053" s="169">
        <v>-6.6590271114219668E-4</v>
      </c>
    </row>
    <row r="2054" spans="1:7">
      <c r="A2054" s="168" t="s">
        <v>2269</v>
      </c>
      <c r="B2054" s="169">
        <v>-2.4319030126701668E-2</v>
      </c>
      <c r="C2054" s="169">
        <v>-8.7630288411204571E-3</v>
      </c>
      <c r="D2054" s="169">
        <v>-1.058504536249583E-2</v>
      </c>
      <c r="E2054" s="169">
        <v>-3.3041049789009569E-2</v>
      </c>
      <c r="F2054" s="169">
        <v>-4.0624999999999689E-3</v>
      </c>
      <c r="G2054" s="169">
        <v>-5.8067643277556202E-3</v>
      </c>
    </row>
    <row r="2055" spans="1:7">
      <c r="A2055" s="168" t="s">
        <v>2270</v>
      </c>
      <c r="B2055" s="169">
        <v>2.393896958979846E-3</v>
      </c>
      <c r="C2055" s="169">
        <v>5.5170270744306924E-3</v>
      </c>
      <c r="D2055" s="169">
        <v>-5.9685576728431E-3</v>
      </c>
      <c r="E2055" s="169">
        <v>-1.172435785358206E-2</v>
      </c>
      <c r="F2055" s="169">
        <v>-8.3673255935567958E-4</v>
      </c>
      <c r="G2055" s="169">
        <v>-3.3512647963790392E-3</v>
      </c>
    </row>
    <row r="2056" spans="1:7">
      <c r="A2056" s="168" t="s">
        <v>2271</v>
      </c>
      <c r="B2056" s="169">
        <v>-4.4254547256422527E-2</v>
      </c>
      <c r="C2056" s="169">
        <v>2.8262026252154899E-3</v>
      </c>
      <c r="D2056" s="169">
        <v>-3.7818024496481313E-2</v>
      </c>
      <c r="E2056" s="169">
        <v>-6.7937449175472175E-2</v>
      </c>
      <c r="F2056" s="169">
        <v>-1.099131162985445E-2</v>
      </c>
      <c r="G2056" s="169">
        <v>9.6076575111969653E-4</v>
      </c>
    </row>
    <row r="2057" spans="1:7">
      <c r="A2057" s="168" t="s">
        <v>2272</v>
      </c>
      <c r="B2057" s="169">
        <v>5.1941509405129198E-2</v>
      </c>
      <c r="C2057" s="169">
        <v>6.3893754987431883E-3</v>
      </c>
      <c r="D2057" s="169">
        <v>2.8045218212099821E-2</v>
      </c>
      <c r="E2057" s="169">
        <v>7.7478173456059896E-2</v>
      </c>
      <c r="F2057" s="169">
        <v>-2.011007620660454E-2</v>
      </c>
      <c r="G2057" s="169">
        <v>7.6777233693925417E-4</v>
      </c>
    </row>
    <row r="2058" spans="1:7">
      <c r="A2058" s="168" t="s">
        <v>2273</v>
      </c>
      <c r="B2058" s="169">
        <v>6.4748523808659364E-2</v>
      </c>
      <c r="C2058" s="169">
        <v>-1.392754324199375E-2</v>
      </c>
      <c r="D2058" s="169">
        <v>-1.047117214303972E-2</v>
      </c>
      <c r="E2058" s="169">
        <v>6.1441775992078902E-2</v>
      </c>
      <c r="F2058" s="169">
        <v>-5.4007344998918683E-4</v>
      </c>
      <c r="G2058" s="169">
        <v>-4.9870208095089694E-3</v>
      </c>
    </row>
    <row r="2059" spans="1:7">
      <c r="A2059" s="168" t="s">
        <v>2274</v>
      </c>
      <c r="B2059" s="169">
        <v>2.19087731518397E-2</v>
      </c>
      <c r="C2059" s="169">
        <v>-7.8164039369225113E-3</v>
      </c>
      <c r="D2059" s="169">
        <v>-4.0795039696570612E-3</v>
      </c>
      <c r="E2059" s="169">
        <v>-2.5794059301170739E-2</v>
      </c>
      <c r="F2059" s="169">
        <v>-8.8619907057170266E-3</v>
      </c>
      <c r="G2059" s="169">
        <v>4.0481751223644391E-3</v>
      </c>
    </row>
    <row r="2060" spans="1:7">
      <c r="A2060" s="168" t="s">
        <v>2275</v>
      </c>
      <c r="B2060" s="169">
        <v>-3.7619809037576668E-2</v>
      </c>
      <c r="C2060" s="169">
        <v>-7.1402655319269259E-3</v>
      </c>
      <c r="D2060" s="169">
        <v>1.813968379003494E-3</v>
      </c>
      <c r="E2060" s="169">
        <v>-2.3871490063469451E-2</v>
      </c>
      <c r="F2060" s="169">
        <v>-1.2757605495583911E-2</v>
      </c>
      <c r="G2060" s="169">
        <v>2.2079616106027711E-3</v>
      </c>
    </row>
    <row r="2061" spans="1:7">
      <c r="A2061" s="168" t="s">
        <v>2276</v>
      </c>
      <c r="B2061" s="169">
        <v>-3.5064215410675059E-3</v>
      </c>
      <c r="C2061" s="169">
        <v>1.0792035649409559E-2</v>
      </c>
      <c r="D2061" s="169">
        <v>-4.1492427051832434E-3</v>
      </c>
      <c r="E2061" s="169">
        <v>2.0612125183823379E-2</v>
      </c>
      <c r="F2061" s="169">
        <v>-2.341506516456815E-2</v>
      </c>
      <c r="G2061" s="169">
        <v>-8.6210695373256652E-4</v>
      </c>
    </row>
    <row r="2062" spans="1:7">
      <c r="A2062" s="168" t="s">
        <v>2277</v>
      </c>
      <c r="B2062" s="169">
        <v>6.8844668616432347E-3</v>
      </c>
      <c r="C2062" s="169">
        <v>-1.5581025897707379E-3</v>
      </c>
      <c r="D2062" s="169">
        <v>2.1160485935346699E-2</v>
      </c>
      <c r="E2062" s="169">
        <v>2.0738313535288318E-2</v>
      </c>
      <c r="F2062" s="169">
        <v>4.5238633793265309E-4</v>
      </c>
      <c r="G2062" s="169">
        <v>1.3421473772903261E-3</v>
      </c>
    </row>
    <row r="2063" spans="1:7">
      <c r="A2063" s="168" t="s">
        <v>2278</v>
      </c>
      <c r="B2063" s="169">
        <v>-3.695118852337409E-2</v>
      </c>
      <c r="C2063" s="169">
        <v>-2.3149093754734951E-2</v>
      </c>
      <c r="D2063" s="169">
        <v>-3.265920697960345E-2</v>
      </c>
      <c r="E2063" s="169">
        <v>-3.6277620491820477E-2</v>
      </c>
      <c r="F2063" s="169">
        <v>3.3913633280577842E-3</v>
      </c>
      <c r="G2063" s="169">
        <v>-5.744141727785923E-4</v>
      </c>
    </row>
    <row r="2064" spans="1:7">
      <c r="A2064" s="168" t="s">
        <v>2279</v>
      </c>
      <c r="B2064" s="169">
        <v>-2.237274345665741E-2</v>
      </c>
      <c r="C2064" s="169">
        <v>-5.1426202378422881E-3</v>
      </c>
      <c r="D2064" s="169">
        <v>-4.4679183632007069E-3</v>
      </c>
      <c r="E2064" s="169">
        <v>-2.4397567386176929E-2</v>
      </c>
      <c r="F2064" s="169">
        <v>-1.3970256872465109E-2</v>
      </c>
      <c r="G2064" s="169">
        <v>-2.8737215702911989E-4</v>
      </c>
    </row>
    <row r="2065" spans="1:7">
      <c r="A2065" s="168" t="s">
        <v>2280</v>
      </c>
      <c r="B2065" s="169">
        <v>2.1187765763996951E-3</v>
      </c>
      <c r="C2065" s="169">
        <v>1.109046870284636E-2</v>
      </c>
      <c r="D2065" s="169">
        <v>1.7882285747755189E-2</v>
      </c>
      <c r="E2065" s="169">
        <v>5.3586594979448954E-3</v>
      </c>
      <c r="F2065" s="169">
        <v>1.096892138939665E-2</v>
      </c>
      <c r="G2065" s="169">
        <v>-3.8329738686659898E-4</v>
      </c>
    </row>
    <row r="2066" spans="1:7">
      <c r="A2066" s="168" t="s">
        <v>2281</v>
      </c>
      <c r="B2066" s="169">
        <v>-2.5695764227630979E-2</v>
      </c>
      <c r="C2066" s="169">
        <v>8.1331012929330981E-4</v>
      </c>
      <c r="D2066" s="169">
        <v>-2.531011543227013E-2</v>
      </c>
      <c r="E2066" s="169">
        <v>-3.9093855322103972E-2</v>
      </c>
      <c r="F2066" s="169">
        <v>-2.1925858951175381E-2</v>
      </c>
      <c r="G2066" s="169">
        <v>2.3005930259931699E-3</v>
      </c>
    </row>
    <row r="2067" spans="1:7">
      <c r="A2067" s="168" t="s">
        <v>2282</v>
      </c>
      <c r="B2067" s="169">
        <v>-1.5501634713345539E-2</v>
      </c>
      <c r="C2067" s="169">
        <v>-4.9601718780302173E-3</v>
      </c>
      <c r="D2067" s="169">
        <v>-2.4223704046708039E-2</v>
      </c>
      <c r="E2067" s="169">
        <v>-2.6063028675362251E-2</v>
      </c>
      <c r="F2067" s="169">
        <v>-1.7795239195747659E-2</v>
      </c>
      <c r="G2067" s="169">
        <v>-9.5586333868635798E-5</v>
      </c>
    </row>
    <row r="2068" spans="1:7">
      <c r="A2068" s="168" t="s">
        <v>2283</v>
      </c>
      <c r="B2068" s="169">
        <v>4.667831837760672E-2</v>
      </c>
      <c r="C2068" s="169">
        <v>1.5793398659167401E-2</v>
      </c>
      <c r="D2068" s="169">
        <v>3.8806718925250117E-2</v>
      </c>
      <c r="E2068" s="169">
        <v>3.7043751451788953E-2</v>
      </c>
      <c r="F2068" s="169">
        <v>3.0117647058823579E-2</v>
      </c>
      <c r="G2068" s="169">
        <v>-4.3042043472150127E-3</v>
      </c>
    </row>
    <row r="2069" spans="1:7">
      <c r="A2069" s="168" t="s">
        <v>2284</v>
      </c>
      <c r="B2069" s="169">
        <v>3.847860396730018E-3</v>
      </c>
      <c r="C2069" s="169">
        <v>-1.369350299345606E-2</v>
      </c>
      <c r="D2069" s="169">
        <v>-8.575135639801279E-3</v>
      </c>
      <c r="E2069" s="169">
        <v>-3.7309170511985228E-2</v>
      </c>
      <c r="F2069" s="169">
        <v>-5.8245774326176614E-3</v>
      </c>
      <c r="G2069" s="169">
        <v>3.0739644525910048E-3</v>
      </c>
    </row>
    <row r="2070" spans="1:7">
      <c r="A2070" s="168" t="s">
        <v>2285</v>
      </c>
      <c r="B2070" s="169">
        <v>-4.160875240230133E-2</v>
      </c>
      <c r="C2070" s="169">
        <v>-1.838186086869675E-2</v>
      </c>
      <c r="D2070" s="169">
        <v>-5.9396412377450518E-2</v>
      </c>
      <c r="E2070" s="169">
        <v>-6.0072823408469637E-2</v>
      </c>
      <c r="F2070" s="169">
        <v>-9.7645031591039322E-3</v>
      </c>
      <c r="G2070" s="169">
        <v>-1.1587809861047351E-2</v>
      </c>
    </row>
    <row r="2071" spans="1:7">
      <c r="A2071" s="168" t="s">
        <v>2286</v>
      </c>
      <c r="B2071" s="169">
        <v>-4.1351780121423931E-2</v>
      </c>
      <c r="C2071" s="169">
        <v>-2.996879838863975E-2</v>
      </c>
      <c r="D2071" s="169">
        <v>-6.2253713358921834E-3</v>
      </c>
      <c r="E2071" s="169">
        <v>-3.6863787834663493E-2</v>
      </c>
      <c r="F2071" s="169">
        <v>-9.3967517401392087E-3</v>
      </c>
      <c r="G2071" s="169">
        <v>-5.0382390047384318E-3</v>
      </c>
    </row>
    <row r="2072" spans="1:7">
      <c r="A2072" s="168" t="s">
        <v>2287</v>
      </c>
      <c r="B2072" s="169">
        <v>7.4497830163438028E-3</v>
      </c>
      <c r="C2072" s="169">
        <v>1.035408588006104E-2</v>
      </c>
      <c r="D2072" s="169">
        <v>4.1711409281366407E-2</v>
      </c>
      <c r="E2072" s="169">
        <v>1.1654628876862191E-2</v>
      </c>
      <c r="F2072" s="169">
        <v>2.1665300386462191E-2</v>
      </c>
      <c r="G2072" s="169">
        <v>2.726641081313153E-3</v>
      </c>
    </row>
    <row r="2073" spans="1:7">
      <c r="A2073" s="168" t="s">
        <v>2288</v>
      </c>
      <c r="B2073" s="169">
        <v>-1.9286471431340772E-2</v>
      </c>
      <c r="C2073" s="169">
        <v>-7.7346478585028633E-3</v>
      </c>
      <c r="D2073" s="169">
        <v>5.9415774005839861E-3</v>
      </c>
      <c r="E2073" s="169">
        <v>4.9265131981117696E-3</v>
      </c>
      <c r="F2073" s="169">
        <v>-1.71939477303984E-3</v>
      </c>
      <c r="G2073" s="169">
        <v>2.23361877063688E-3</v>
      </c>
    </row>
    <row r="2074" spans="1:7">
      <c r="A2074" s="168" t="s">
        <v>2289</v>
      </c>
      <c r="B2074" s="169">
        <v>9.1749817121688393E-2</v>
      </c>
      <c r="C2074" s="169">
        <v>2.304261151913645E-2</v>
      </c>
      <c r="D2074" s="169">
        <v>0.1101751182201149</v>
      </c>
      <c r="E2074" s="169">
        <v>7.9654033653660417E-2</v>
      </c>
      <c r="F2074" s="169">
        <v>-4.707773567573792E-3</v>
      </c>
      <c r="G2074" s="169">
        <v>9.6919927579985909E-5</v>
      </c>
    </row>
    <row r="2075" spans="1:7">
      <c r="A2075" s="168" t="s">
        <v>2290</v>
      </c>
      <c r="B2075" s="169">
        <v>5.6519104388115027E-2</v>
      </c>
      <c r="C2075" s="169">
        <v>4.6716768495385086E-3</v>
      </c>
      <c r="D2075" s="169">
        <v>4.7529616207449443E-2</v>
      </c>
      <c r="E2075" s="169">
        <v>6.1271281364023489E-2</v>
      </c>
      <c r="F2075" s="169">
        <v>7.0373788647899449E-3</v>
      </c>
      <c r="G2075" s="169">
        <v>-6.782259029662896E-4</v>
      </c>
    </row>
    <row r="2076" spans="1:7">
      <c r="A2076" s="168" t="s">
        <v>2291</v>
      </c>
      <c r="B2076" s="169">
        <v>-3.197607741629982E-2</v>
      </c>
      <c r="C2076" s="169">
        <v>4.3033977655149158E-5</v>
      </c>
      <c r="D2076" s="169">
        <v>-1.648185803477809E-3</v>
      </c>
      <c r="E2076" s="169">
        <v>-2.783831253390712E-2</v>
      </c>
      <c r="F2076" s="169">
        <v>7.675564211249819E-3</v>
      </c>
      <c r="G2076" s="169">
        <v>0</v>
      </c>
    </row>
    <row r="2077" spans="1:7">
      <c r="A2077" s="168" t="s">
        <v>2292</v>
      </c>
      <c r="B2077" s="169">
        <v>7.8510939510918476E-3</v>
      </c>
      <c r="C2077" s="169">
        <v>1.6847579753558332E-2</v>
      </c>
      <c r="D2077" s="169">
        <v>3.1223735245946571E-3</v>
      </c>
      <c r="E2077" s="169">
        <v>2.057630605363792E-2</v>
      </c>
      <c r="F2077" s="169">
        <v>5.4570259208730487E-3</v>
      </c>
      <c r="G2077" s="169">
        <v>-5.6234422579694021E-3</v>
      </c>
    </row>
    <row r="2078" spans="1:7">
      <c r="A2078" s="168" t="s">
        <v>2293</v>
      </c>
      <c r="B2078" s="169">
        <v>-1.0961318686494299E-3</v>
      </c>
      <c r="C2078" s="169">
        <v>3.8237284285766999E-3</v>
      </c>
      <c r="D2078" s="169">
        <v>8.7021438667038709E-3</v>
      </c>
      <c r="E2078" s="169">
        <v>-1.4370592779535901E-2</v>
      </c>
      <c r="F2078" s="169">
        <v>0</v>
      </c>
      <c r="G2078" s="169">
        <v>9.7524731557774302E-5</v>
      </c>
    </row>
    <row r="2079" spans="1:7">
      <c r="A2079" s="168" t="s">
        <v>2294</v>
      </c>
      <c r="B2079" s="169">
        <v>-1.23918369932301E-2</v>
      </c>
      <c r="C2079" s="169">
        <v>1.6133247764330779E-2</v>
      </c>
      <c r="D2079" s="169">
        <v>8.9928621222974403E-3</v>
      </c>
      <c r="E2079" s="169">
        <v>5.3727188112355773E-3</v>
      </c>
      <c r="F2079" s="169">
        <v>1.17593848937132E-2</v>
      </c>
      <c r="G2079" s="169">
        <v>3.9973058723725696E-3</v>
      </c>
    </row>
    <row r="2080" spans="1:7">
      <c r="A2080" s="168" t="s">
        <v>2295</v>
      </c>
      <c r="B2080" s="169">
        <v>-1.127394485718014E-2</v>
      </c>
      <c r="C2080" s="169">
        <v>1.989779357261412E-3</v>
      </c>
      <c r="D2080" s="169">
        <v>-7.9935787072301645E-3</v>
      </c>
      <c r="E2080" s="169">
        <v>-8.0072483785147419E-3</v>
      </c>
      <c r="F2080" s="169">
        <v>-6.7054090299512037E-4</v>
      </c>
      <c r="G2080" s="169">
        <v>-5.0495655031062006E-3</v>
      </c>
    </row>
    <row r="2081" spans="1:7">
      <c r="A2081" s="168" t="s">
        <v>2296</v>
      </c>
      <c r="B2081" s="169">
        <v>-1.8413174558291501E-2</v>
      </c>
      <c r="C2081" s="169">
        <v>9.7222847369131671E-3</v>
      </c>
      <c r="D2081" s="169">
        <v>1.321464276162754E-4</v>
      </c>
      <c r="E2081" s="169">
        <v>-1.765546065420498E-2</v>
      </c>
      <c r="F2081" s="169">
        <v>3.2766718854842392E-2</v>
      </c>
      <c r="G2081" s="169">
        <v>-5.5631436650148691E-3</v>
      </c>
    </row>
    <row r="2082" spans="1:7">
      <c r="A2082" s="168" t="s">
        <v>2297</v>
      </c>
      <c r="B2082" s="169">
        <v>-1.7479968985064209E-2</v>
      </c>
      <c r="C2082" s="169">
        <v>-1.984555398297116E-3</v>
      </c>
      <c r="D2082" s="169">
        <v>-9.7171810936744762E-3</v>
      </c>
      <c r="E2082" s="169">
        <v>-2.4231100468077419E-2</v>
      </c>
      <c r="F2082" s="169">
        <v>2.0898754737411981E-2</v>
      </c>
      <c r="G2082" s="169">
        <v>-4.4164977027951746E-3</v>
      </c>
    </row>
    <row r="2083" spans="1:7">
      <c r="A2083" s="168" t="s">
        <v>2298</v>
      </c>
      <c r="B2083" s="169">
        <v>-3.0682795920761619E-2</v>
      </c>
      <c r="C2083" s="169">
        <v>4.239676828782013E-3</v>
      </c>
      <c r="D2083" s="169">
        <v>-2.3070113243313432E-2</v>
      </c>
      <c r="E2083" s="169">
        <v>-2.034189315500223E-2</v>
      </c>
      <c r="F2083" s="169">
        <v>-4.3487484089944628E-3</v>
      </c>
      <c r="G2083" s="169">
        <v>-3.9432326128930884E-3</v>
      </c>
    </row>
    <row r="2084" spans="1:7">
      <c r="A2084" s="168" t="s">
        <v>2299</v>
      </c>
      <c r="B2084" s="169">
        <v>3.2451624580667193E-2</v>
      </c>
      <c r="C2084" s="169">
        <v>-8.9328055481209256E-3</v>
      </c>
      <c r="D2084" s="169">
        <v>-2.399380230846437E-2</v>
      </c>
      <c r="E2084" s="169">
        <v>8.7888445665542658E-3</v>
      </c>
      <c r="F2084" s="169">
        <v>1.491424310216205E-3</v>
      </c>
      <c r="G2084" s="169">
        <v>4.6516351587928551E-3</v>
      </c>
    </row>
    <row r="2085" spans="1:7">
      <c r="A2085" s="168" t="s">
        <v>2300</v>
      </c>
      <c r="B2085" s="169">
        <v>-1.834520181869026E-3</v>
      </c>
      <c r="C2085" s="169">
        <v>1.148337085011919E-2</v>
      </c>
      <c r="D2085" s="169">
        <v>2.2467984982056599E-2</v>
      </c>
      <c r="E2085" s="169">
        <v>-9.2538488058424573E-4</v>
      </c>
      <c r="F2085" s="169">
        <v>2.94649505371769E-2</v>
      </c>
      <c r="G2085" s="169">
        <v>-7.7824933395935769E-3</v>
      </c>
    </row>
    <row r="2086" spans="1:7">
      <c r="A2086" s="168" t="s">
        <v>2301</v>
      </c>
      <c r="B2086" s="169">
        <v>-2.423508335664026E-2</v>
      </c>
      <c r="C2086" s="169">
        <v>-3.1537266931381809E-3</v>
      </c>
      <c r="D2086" s="169">
        <v>-1.423791538222852E-2</v>
      </c>
      <c r="E2086" s="169">
        <v>-1.0168853657971931E-2</v>
      </c>
      <c r="F2086" s="169">
        <v>-2.8931597437487082E-3</v>
      </c>
      <c r="G2086" s="169">
        <v>1.2906796251235251E-3</v>
      </c>
    </row>
    <row r="2087" spans="1:7">
      <c r="A2087" s="168" t="s">
        <v>2302</v>
      </c>
      <c r="B2087" s="169">
        <v>-9.2405767949348405E-3</v>
      </c>
      <c r="C2087" s="169">
        <v>1.5951960865450141E-3</v>
      </c>
      <c r="D2087" s="169">
        <v>1.311396516859875E-2</v>
      </c>
      <c r="E2087" s="169">
        <v>6.6856315229297802E-3</v>
      </c>
      <c r="F2087" s="169">
        <v>2.383419689119259E-3</v>
      </c>
      <c r="G2087" s="169">
        <v>-2.9746695776129428E-3</v>
      </c>
    </row>
    <row r="2088" spans="1:7">
      <c r="A2088" s="168" t="s">
        <v>2303</v>
      </c>
      <c r="B2088" s="169">
        <v>2.4299185309826221E-2</v>
      </c>
      <c r="C2088" s="169">
        <v>-5.9759732079761596E-3</v>
      </c>
      <c r="D2088" s="169">
        <v>3.597790435694082E-3</v>
      </c>
      <c r="E2088" s="169">
        <v>-5.3171752042850962E-3</v>
      </c>
      <c r="F2088" s="169">
        <v>-2.2847100175746871E-2</v>
      </c>
      <c r="G2088" s="169">
        <v>5.3703955220651967E-3</v>
      </c>
    </row>
    <row r="2089" spans="1:7">
      <c r="A2089" s="168" t="s">
        <v>2304</v>
      </c>
      <c r="B2089" s="169">
        <v>9.0571024241943299E-3</v>
      </c>
      <c r="C2089" s="169">
        <v>-3.9379068060729772E-5</v>
      </c>
      <c r="D2089" s="169">
        <v>2.878848594296346E-2</v>
      </c>
      <c r="E2089" s="169">
        <v>-1.26580863413509E-2</v>
      </c>
      <c r="F2089" s="169">
        <v>-7.723233178163369E-3</v>
      </c>
      <c r="G2089" s="169">
        <v>2.4730439119255991E-3</v>
      </c>
    </row>
    <row r="2090" spans="1:7">
      <c r="A2090" s="168" t="s">
        <v>2305</v>
      </c>
      <c r="B2090" s="169">
        <v>-2.5722335977753641E-3</v>
      </c>
      <c r="C2090" s="169">
        <v>1.009305177442443E-2</v>
      </c>
      <c r="D2090" s="169">
        <v>3.1926160726341017E-2</v>
      </c>
      <c r="E2090" s="169">
        <v>-2.4789305109727319E-2</v>
      </c>
      <c r="F2090" s="169">
        <v>-9.5959057468808506E-4</v>
      </c>
      <c r="G2090" s="169">
        <v>3.5524040197438822E-3</v>
      </c>
    </row>
    <row r="2091" spans="1:7">
      <c r="A2091" s="168" t="s">
        <v>2306</v>
      </c>
      <c r="B2091" s="169">
        <v>5.5065527037803097E-3</v>
      </c>
      <c r="C2091" s="10"/>
      <c r="D2091" s="169">
        <v>2.1698754748003649E-2</v>
      </c>
      <c r="E2091" s="169">
        <v>-8.3932609153946069E-3</v>
      </c>
      <c r="F2091" s="10"/>
      <c r="G2091" s="10"/>
    </row>
    <row r="2092" spans="1:7">
      <c r="A2092" s="168" t="s">
        <v>2307</v>
      </c>
      <c r="B2092" s="169">
        <v>-2.8940862867074198E-2</v>
      </c>
      <c r="C2092" s="169">
        <v>-2.1151074397711689E-2</v>
      </c>
      <c r="D2092" s="169">
        <v>-2.1557174264685841E-2</v>
      </c>
      <c r="E2092" s="169">
        <v>-4.2821493378114812E-2</v>
      </c>
      <c r="F2092" s="169">
        <v>-2.0490928495197399E-2</v>
      </c>
      <c r="G2092" s="169">
        <v>1.27831747014362E-3</v>
      </c>
    </row>
    <row r="2093" spans="1:7">
      <c r="A2093" s="168" t="s">
        <v>2308</v>
      </c>
      <c r="B2093" s="169">
        <v>6.6143709962767083E-3</v>
      </c>
      <c r="C2093" s="169">
        <v>-1.602543580910387E-3</v>
      </c>
      <c r="D2093" s="169">
        <v>4.5889042543984633E-2</v>
      </c>
      <c r="E2093" s="169">
        <v>-8.9414243854849529E-3</v>
      </c>
      <c r="F2093" s="169">
        <v>-6.5373719764649785E-4</v>
      </c>
      <c r="G2093" s="169">
        <v>-4.615547601412251E-3</v>
      </c>
    </row>
    <row r="2094" spans="1:7">
      <c r="A2094" s="168" t="s">
        <v>2309</v>
      </c>
      <c r="B2094" s="169">
        <v>-2.2970288561521949E-2</v>
      </c>
      <c r="C2094" s="169">
        <v>-3.0180176155847338E-3</v>
      </c>
      <c r="D2094" s="169">
        <v>-3.2387432762339689E-3</v>
      </c>
      <c r="E2094" s="169">
        <v>-2.2958704298310931E-2</v>
      </c>
      <c r="F2094" s="169">
        <v>-1.0248582642826021E-2</v>
      </c>
      <c r="G2094" s="169">
        <v>-2.4664561808859231E-3</v>
      </c>
    </row>
    <row r="2095" spans="1:7">
      <c r="A2095" s="168" t="s">
        <v>2310</v>
      </c>
      <c r="B2095" s="169">
        <v>7.3160105306402379E-3</v>
      </c>
      <c r="C2095" s="169">
        <v>-1.7260249859284649E-2</v>
      </c>
      <c r="D2095" s="169">
        <v>-1.6529566112706728E-2</v>
      </c>
      <c r="E2095" s="169">
        <v>2.049447595457532E-2</v>
      </c>
      <c r="F2095" s="169">
        <v>-5.0671954174927869E-3</v>
      </c>
      <c r="G2095" s="169">
        <v>6.9231227773380866E-4</v>
      </c>
    </row>
    <row r="2096" spans="1:7">
      <c r="A2096" s="168" t="s">
        <v>2311</v>
      </c>
      <c r="B2096" s="169">
        <v>1.295104818269399E-2</v>
      </c>
      <c r="C2096" s="169">
        <v>1.1580070282484201E-2</v>
      </c>
      <c r="D2096" s="169">
        <v>2.767258201122225E-2</v>
      </c>
      <c r="E2096" s="169">
        <v>4.9617473912325627E-2</v>
      </c>
      <c r="F2096" s="169">
        <v>-2.2143489813997161E-4</v>
      </c>
      <c r="G2096" s="169">
        <v>3.656876314153346E-3</v>
      </c>
    </row>
    <row r="2097" spans="1:7">
      <c r="A2097" s="168" t="s">
        <v>2312</v>
      </c>
      <c r="B2097" s="169">
        <v>9.3735693987648805E-3</v>
      </c>
      <c r="C2097" s="169">
        <v>4.4726726528396821E-3</v>
      </c>
      <c r="D2097" s="169">
        <v>-1.570735212102781E-2</v>
      </c>
      <c r="E2097" s="169">
        <v>1.0349765795686579E-2</v>
      </c>
      <c r="F2097" s="169">
        <v>8.8593576965667609E-4</v>
      </c>
      <c r="G2097" s="169">
        <v>7.8773214432481531E-4</v>
      </c>
    </row>
    <row r="2098" spans="1:7">
      <c r="A2098" s="168" t="s">
        <v>2313</v>
      </c>
      <c r="B2098" s="169">
        <v>4.8978055213279907E-2</v>
      </c>
      <c r="C2098" s="169">
        <v>1.066502588889651E-2</v>
      </c>
      <c r="D2098" s="169">
        <v>2.6686840537506029E-2</v>
      </c>
      <c r="E2098" s="169">
        <v>3.4432558582250472E-2</v>
      </c>
      <c r="F2098" s="169">
        <v>1.7924319539721179E-2</v>
      </c>
      <c r="G2098" s="169">
        <v>4.9201075577243181E-4</v>
      </c>
    </row>
    <row r="2099" spans="1:7">
      <c r="A2099" s="168" t="s">
        <v>2314</v>
      </c>
      <c r="B2099" s="169">
        <v>2.133279480176276E-3</v>
      </c>
      <c r="C2099" s="169">
        <v>7.4953023589392487E-3</v>
      </c>
      <c r="D2099" s="169">
        <v>9.091791957724249E-3</v>
      </c>
      <c r="E2099" s="169">
        <v>4.0835401513226177E-3</v>
      </c>
      <c r="F2099" s="169">
        <v>1.4999999999999901E-2</v>
      </c>
      <c r="G2099" s="169">
        <v>-3.0487564679715362E-3</v>
      </c>
    </row>
    <row r="2100" spans="1:7">
      <c r="A2100" s="168" t="s">
        <v>2315</v>
      </c>
      <c r="B2100" s="169">
        <v>4.7063476973654428E-3</v>
      </c>
      <c r="C2100" s="169">
        <v>5.407711405364557E-3</v>
      </c>
      <c r="D2100" s="169">
        <v>1.6909512013749909E-2</v>
      </c>
      <c r="E2100" s="169">
        <v>7.4159132292777041E-3</v>
      </c>
      <c r="F2100" s="169">
        <v>1.9490254872563732E-2</v>
      </c>
      <c r="G2100" s="169">
        <v>-2.5648824029378399E-3</v>
      </c>
    </row>
    <row r="2101" spans="1:7">
      <c r="A2101" s="168" t="s">
        <v>2316</v>
      </c>
      <c r="B2101" s="169">
        <v>1.2842613462041189E-2</v>
      </c>
      <c r="C2101" s="169">
        <v>1.256629765661321E-3</v>
      </c>
      <c r="D2101" s="169">
        <v>2.497541510987356E-3</v>
      </c>
      <c r="E2101" s="169">
        <v>3.028594712543331E-2</v>
      </c>
      <c r="F2101" s="169">
        <v>2.4159663865546129E-2</v>
      </c>
      <c r="G2101" s="169">
        <v>-3.4615613886690428E-3</v>
      </c>
    </row>
    <row r="2102" spans="1:7">
      <c r="A2102" s="168" t="s">
        <v>2317</v>
      </c>
      <c r="B2102" s="169">
        <v>-3.862187688031149E-3</v>
      </c>
      <c r="C2102" s="169">
        <v>2.6455008109871342E-4</v>
      </c>
      <c r="D2102" s="169">
        <v>3.961194565425652E-3</v>
      </c>
      <c r="E2102" s="169">
        <v>1.3964685055776189E-3</v>
      </c>
      <c r="F2102" s="169">
        <v>-2.9743589743589371E-3</v>
      </c>
      <c r="G2102" s="169">
        <v>1.290167235628026E-3</v>
      </c>
    </row>
    <row r="2103" spans="1:7">
      <c r="A2103" s="168" t="s">
        <v>2318</v>
      </c>
      <c r="B2103" s="169">
        <v>-1.2837561734443391E-2</v>
      </c>
      <c r="C2103" s="169">
        <v>-2.8964558624980929E-3</v>
      </c>
      <c r="D2103" s="169">
        <v>6.7664293455744762E-3</v>
      </c>
      <c r="E2103" s="169">
        <v>-2.3469942875349311E-2</v>
      </c>
      <c r="F2103" s="169">
        <v>2.9832321777594211E-3</v>
      </c>
      <c r="G2103" s="169">
        <v>-2.8744267745243191E-3</v>
      </c>
    </row>
    <row r="2104" spans="1:7">
      <c r="A2104" s="168" t="s">
        <v>2319</v>
      </c>
      <c r="B2104" s="169">
        <v>1.535423792563551E-3</v>
      </c>
      <c r="C2104" s="169">
        <v>1.6976853166763339E-2</v>
      </c>
      <c r="D2104" s="169">
        <v>3.1749312317078227E-2</v>
      </c>
      <c r="E2104" s="169">
        <v>4.1827883929247633E-2</v>
      </c>
      <c r="F2104" s="169">
        <v>1.056410256410256E-2</v>
      </c>
      <c r="G2104" s="169">
        <v>9.9424814932191907E-5</v>
      </c>
    </row>
    <row r="2105" spans="1:7">
      <c r="A2105" s="168" t="s">
        <v>2320</v>
      </c>
      <c r="B2105" s="169">
        <v>-2.1522754668907181E-2</v>
      </c>
      <c r="C2105" s="169">
        <v>-1.9410273951238071E-3</v>
      </c>
      <c r="D2105" s="169">
        <v>-1.7767040102881548E-2</v>
      </c>
      <c r="E2105" s="169">
        <v>-1.4047515503020519E-2</v>
      </c>
      <c r="F2105" s="169">
        <v>-2.476403125951487E-2</v>
      </c>
      <c r="G2105" s="169">
        <v>1.093336742711948E-3</v>
      </c>
    </row>
    <row r="2106" spans="1:7">
      <c r="A2106" s="168" t="s">
        <v>2321</v>
      </c>
      <c r="B2106" s="169">
        <v>9.2008097316345072E-3</v>
      </c>
      <c r="C2106" s="169">
        <v>2.8092730585327348E-3</v>
      </c>
      <c r="D2106" s="169">
        <v>-2.008863833312757E-2</v>
      </c>
      <c r="E2106" s="169">
        <v>-1.392871726911837E-2</v>
      </c>
      <c r="F2106" s="169">
        <v>2.3935893433240101E-3</v>
      </c>
      <c r="G2106" s="169">
        <v>1.9856726153522079E-3</v>
      </c>
    </row>
    <row r="2107" spans="1:7">
      <c r="A2107" s="168" t="s">
        <v>2322</v>
      </c>
      <c r="B2107" s="169">
        <v>2.1145782402782979E-2</v>
      </c>
      <c r="C2107" s="169">
        <v>2.51117884434704E-3</v>
      </c>
      <c r="D2107" s="169">
        <v>-7.8854285432069515E-3</v>
      </c>
      <c r="E2107" s="169">
        <v>3.7748077499679233E-2</v>
      </c>
      <c r="F2107" s="169">
        <v>3.1769102990033327E-2</v>
      </c>
      <c r="G2107" s="169">
        <v>-5.4498160160740827E-3</v>
      </c>
    </row>
    <row r="2108" spans="1:7">
      <c r="A2108" s="168" t="s">
        <v>2323</v>
      </c>
      <c r="B2108" s="169">
        <v>-1.2354346198073071E-2</v>
      </c>
      <c r="C2108" s="169">
        <v>-1.861248930141723E-3</v>
      </c>
      <c r="D2108" s="169">
        <v>-2.286351769752748E-2</v>
      </c>
      <c r="E2108" s="169">
        <v>-3.2009875280936018E-2</v>
      </c>
      <c r="F2108" s="169">
        <v>-1.31817267055746E-2</v>
      </c>
      <c r="G2108" s="169">
        <v>5.4796792598674759E-3</v>
      </c>
    </row>
    <row r="2109" spans="1:7">
      <c r="A2109" s="168" t="s">
        <v>2324</v>
      </c>
      <c r="B2109" s="169">
        <v>-1.3021302115194261E-2</v>
      </c>
      <c r="C2109" s="169">
        <v>4.0386757171231302E-3</v>
      </c>
      <c r="D2109" s="169">
        <v>-1.2633613169360959E-2</v>
      </c>
      <c r="E2109" s="169">
        <v>-6.9078873409066377E-3</v>
      </c>
      <c r="F2109" s="169">
        <v>3.7218313449576927E-2</v>
      </c>
      <c r="G2109" s="169">
        <v>-3.5671880388751238E-3</v>
      </c>
    </row>
    <row r="2110" spans="1:7">
      <c r="A2110" s="168" t="s">
        <v>2325</v>
      </c>
      <c r="B2110" s="169">
        <v>7.1523367764303458E-4</v>
      </c>
      <c r="C2110" s="169">
        <v>-1.2532169669905451E-3</v>
      </c>
      <c r="D2110" s="169">
        <v>8.9189900549651036E-3</v>
      </c>
      <c r="E2110" s="169">
        <v>1.737311340709247E-2</v>
      </c>
      <c r="F2110" s="169">
        <v>1.415650806134483E-2</v>
      </c>
      <c r="G2110" s="169">
        <v>-1.3921976237803999E-3</v>
      </c>
    </row>
    <row r="2111" spans="1:7">
      <c r="A2111" s="168" t="s">
        <v>2326</v>
      </c>
      <c r="B2111" s="169">
        <v>-3.4813063616713102E-2</v>
      </c>
      <c r="C2111" s="169">
        <v>4.2365525811767224E-3</v>
      </c>
      <c r="D2111" s="169">
        <v>-3.2027414472987507E-2</v>
      </c>
      <c r="E2111" s="169">
        <v>-3.899041255317337E-2</v>
      </c>
      <c r="F2111" s="169">
        <v>-1.7351686700271429E-2</v>
      </c>
      <c r="G2111" s="169">
        <v>3.5849493817545759E-3</v>
      </c>
    </row>
    <row r="2112" spans="1:7">
      <c r="A2112" s="168" t="s">
        <v>2327</v>
      </c>
      <c r="B2112" s="169">
        <v>1.307824481929298E-2</v>
      </c>
      <c r="C2112" s="169">
        <v>-9.3241070946643578E-3</v>
      </c>
      <c r="D2112" s="169">
        <v>1.650058373419561E-2</v>
      </c>
      <c r="E2112" s="169">
        <v>1.3674580696629411E-2</v>
      </c>
      <c r="F2112" s="169">
        <v>1.203511887146091E-2</v>
      </c>
      <c r="G2112" s="169">
        <v>4.0683039003330812E-3</v>
      </c>
    </row>
    <row r="2113" spans="1:7">
      <c r="A2113" s="168" t="s">
        <v>2328</v>
      </c>
      <c r="B2113" s="169">
        <v>1.8685426476016339E-2</v>
      </c>
      <c r="C2113" s="169">
        <v>1.383909021239749E-4</v>
      </c>
      <c r="D2113" s="169">
        <v>-1.849289219582162E-3</v>
      </c>
      <c r="E2113" s="169">
        <v>2.1562798616272531E-2</v>
      </c>
      <c r="F2113" s="169">
        <v>6.1409494102739881E-3</v>
      </c>
      <c r="G2113" s="169">
        <v>4.8423545009128599E-3</v>
      </c>
    </row>
    <row r="2114" spans="1:7">
      <c r="A2114" s="168" t="s">
        <v>2329</v>
      </c>
      <c r="B2114" s="169">
        <v>-3.0870094481333381E-3</v>
      </c>
      <c r="C2114" s="169">
        <v>-1.681413492255035E-3</v>
      </c>
      <c r="D2114" s="169">
        <v>2.9338783421002601E-2</v>
      </c>
      <c r="E2114" s="169">
        <v>-1.067125261160595E-3</v>
      </c>
      <c r="F2114" s="169">
        <v>-1.133501259445846E-2</v>
      </c>
      <c r="G2114" s="169">
        <v>3.0487564679715362E-3</v>
      </c>
    </row>
    <row r="2115" spans="1:7">
      <c r="A2115" s="168" t="s">
        <v>2330</v>
      </c>
      <c r="B2115" s="169">
        <v>1.4412241686454501E-3</v>
      </c>
      <c r="C2115" s="169">
        <v>8.9702493952743545E-3</v>
      </c>
      <c r="D2115" s="169">
        <v>4.593401134827868E-3</v>
      </c>
      <c r="E2115" s="169">
        <v>-2.174890561656317E-3</v>
      </c>
      <c r="F2115" s="169">
        <v>1.2738853503184711E-2</v>
      </c>
      <c r="G2115" s="169">
        <v>5.196576040768397E-3</v>
      </c>
    </row>
    <row r="2116" spans="1:7">
      <c r="A2116" s="168" t="s">
        <v>2331</v>
      </c>
      <c r="B2116" s="169">
        <v>-6.2231038547506667E-3</v>
      </c>
      <c r="C2116" s="169">
        <v>-9.5860221658826683E-3</v>
      </c>
      <c r="D2116" s="169">
        <v>-1.989396409399324E-2</v>
      </c>
      <c r="E2116" s="169">
        <v>-7.7993011044040772E-3</v>
      </c>
      <c r="F2116" s="169">
        <v>2.612481857764859E-3</v>
      </c>
      <c r="G2116" s="169">
        <v>1.95125566874399E-4</v>
      </c>
    </row>
    <row r="2117" spans="1:7">
      <c r="A2117" s="168" t="s">
        <v>2332</v>
      </c>
      <c r="B2117" s="169">
        <v>9.4200752200905846E-3</v>
      </c>
      <c r="C2117" s="169">
        <v>9.6893474955819237E-3</v>
      </c>
      <c r="D2117" s="169">
        <v>2.1647894300249378E-2</v>
      </c>
      <c r="E2117" s="169">
        <v>-3.9842411001128619E-3</v>
      </c>
      <c r="F2117" s="169">
        <v>-3.6382937656822989E-2</v>
      </c>
      <c r="G2117" s="169">
        <v>9.7543750157580433E-5</v>
      </c>
    </row>
    <row r="2118" spans="1:7">
      <c r="A2118" s="168" t="s">
        <v>2333</v>
      </c>
      <c r="B2118" s="169">
        <v>1.669806451281031E-2</v>
      </c>
      <c r="C2118" s="169">
        <v>7.1134119874882717E-3</v>
      </c>
      <c r="D2118" s="169">
        <v>3.812269858893691E-2</v>
      </c>
      <c r="E2118" s="169">
        <v>1.312551509850501E-2</v>
      </c>
      <c r="F2118" s="169">
        <v>-1.331997996995493E-2</v>
      </c>
      <c r="G2118" s="169">
        <v>3.705482614429378E-3</v>
      </c>
    </row>
    <row r="2119" spans="1:7">
      <c r="A2119" s="168" t="s">
        <v>2334</v>
      </c>
      <c r="B2119" s="169">
        <v>1.0854093906160101E-2</v>
      </c>
      <c r="C2119" s="169">
        <v>-2.070122839989974E-3</v>
      </c>
      <c r="D2119" s="169">
        <v>1.3661929976499071E-2</v>
      </c>
      <c r="E2119" s="169">
        <v>2.4743196326115768E-3</v>
      </c>
      <c r="F2119" s="169">
        <v>2.3447015834348269E-2</v>
      </c>
      <c r="G2119" s="169">
        <v>5.8289671053990411E-4</v>
      </c>
    </row>
    <row r="2120" spans="1:7">
      <c r="A2120" s="168" t="s">
        <v>2335</v>
      </c>
      <c r="B2120" s="10"/>
      <c r="C2120" s="169">
        <v>6.0518475879536293E-3</v>
      </c>
      <c r="D2120" s="10"/>
      <c r="E2120" s="10"/>
      <c r="F2120" s="169">
        <v>1.943865912922749E-2</v>
      </c>
      <c r="G2120" s="169">
        <v>-9.7095325949392297E-4</v>
      </c>
    </row>
    <row r="2121" spans="1:7">
      <c r="A2121" s="168" t="s">
        <v>2336</v>
      </c>
      <c r="B2121" s="169">
        <v>-1.4251934396250939E-2</v>
      </c>
      <c r="C2121" s="169">
        <v>7.7076668832223314E-3</v>
      </c>
      <c r="D2121" s="169">
        <v>1.1513659378923119E-2</v>
      </c>
      <c r="E2121" s="169">
        <v>-2.004742760815581E-2</v>
      </c>
      <c r="F2121" s="169">
        <v>-1.400914485844929E-2</v>
      </c>
      <c r="G2121" s="169">
        <v>3.9848737928034339E-3</v>
      </c>
    </row>
    <row r="2122" spans="1:7">
      <c r="A2122" s="168" t="s">
        <v>2337</v>
      </c>
      <c r="B2122" s="169">
        <v>-1.1981118347660909E-2</v>
      </c>
      <c r="C2122" s="169">
        <v>-7.6094663324381973E-3</v>
      </c>
      <c r="D2122" s="169">
        <v>7.3849151073082098E-3</v>
      </c>
      <c r="E2122" s="169">
        <v>-1.675700114575851E-3</v>
      </c>
      <c r="F2122" s="169">
        <v>-7.2027627035027297E-3</v>
      </c>
      <c r="G2122" s="169">
        <v>-3.8723053577549571E-4</v>
      </c>
    </row>
    <row r="2123" spans="1:7">
      <c r="A2123" s="168" t="s">
        <v>2338</v>
      </c>
      <c r="B2123" s="169">
        <v>-1.145699119042032E-2</v>
      </c>
      <c r="C2123" s="169">
        <v>4.6791459565738158E-3</v>
      </c>
      <c r="D2123" s="169">
        <v>-2.645127918926438E-2</v>
      </c>
      <c r="E2123" s="169">
        <v>-3.1766972128930431E-3</v>
      </c>
      <c r="F2123" s="169">
        <v>3.8759689922480689E-3</v>
      </c>
      <c r="G2123" s="169">
        <v>3.1957601668921591E-3</v>
      </c>
    </row>
    <row r="2124" spans="1:7">
      <c r="A2124" s="168" t="s">
        <v>2339</v>
      </c>
      <c r="B2124" s="169">
        <v>-9.7589196425126312E-3</v>
      </c>
      <c r="C2124" s="169">
        <v>-1.711604789117471E-4</v>
      </c>
      <c r="D2124" s="169">
        <v>1.047582749153864E-2</v>
      </c>
      <c r="E2124" s="169">
        <v>-6.3378426964875167E-3</v>
      </c>
      <c r="F2124" s="169">
        <v>-8.5140085140085198E-3</v>
      </c>
      <c r="G2124" s="169">
        <v>2.3168790582945849E-3</v>
      </c>
    </row>
    <row r="2125" spans="1:7">
      <c r="A2125" s="168" t="s">
        <v>2340</v>
      </c>
      <c r="B2125" s="169">
        <v>-6.183926555195618E-3</v>
      </c>
      <c r="C2125" s="169">
        <v>3.9715527389487804E-3</v>
      </c>
      <c r="D2125" s="169">
        <v>9.4144023560993606E-3</v>
      </c>
      <c r="E2125" s="169">
        <v>-5.1099618927688004E-3</v>
      </c>
      <c r="F2125" s="169">
        <v>2.4962556165751382E-2</v>
      </c>
      <c r="G2125" s="169">
        <v>-3.2746216054044819E-3</v>
      </c>
    </row>
    <row r="2126" spans="1:7">
      <c r="A2126" s="168" t="s">
        <v>2341</v>
      </c>
      <c r="B2126" s="169">
        <v>-1.102272538161253E-2</v>
      </c>
      <c r="C2126" s="169">
        <v>-1.8227694906369769E-3</v>
      </c>
      <c r="D2126" s="169">
        <v>-2.8933323631546992E-3</v>
      </c>
      <c r="E2126" s="169">
        <v>-1.8996003744805919E-2</v>
      </c>
      <c r="F2126" s="169">
        <v>-9.6444227959083806E-3</v>
      </c>
      <c r="G2126" s="169">
        <v>5.024681449365298E-3</v>
      </c>
    </row>
    <row r="2127" spans="1:7">
      <c r="A2127" s="168" t="s">
        <v>2342</v>
      </c>
      <c r="B2127" s="169">
        <v>-2.7932664463556581E-2</v>
      </c>
      <c r="C2127" s="169">
        <v>-4.7485388838441889E-4</v>
      </c>
      <c r="D2127" s="169">
        <v>-7.3551566475775756E-3</v>
      </c>
      <c r="E2127" s="169">
        <v>-2.1833456206042379E-2</v>
      </c>
      <c r="F2127" s="169">
        <v>1.2984457997245791E-2</v>
      </c>
      <c r="G2127" s="169">
        <v>6.7300926244118209E-4</v>
      </c>
    </row>
    <row r="2128" spans="1:7">
      <c r="A2128" s="168" t="s">
        <v>2343</v>
      </c>
      <c r="B2128" s="169">
        <v>-1.5692211066632988E-2</v>
      </c>
      <c r="C2128" s="169">
        <v>-9.1913234280693867E-3</v>
      </c>
      <c r="D2128" s="169">
        <v>-1.039622404797402E-2</v>
      </c>
      <c r="E2128" s="169">
        <v>1.551295879988146E-3</v>
      </c>
      <c r="F2128" s="169">
        <v>1.466304136725571E-2</v>
      </c>
      <c r="G2128" s="169">
        <v>3.362783128013636E-3</v>
      </c>
    </row>
    <row r="2129" spans="1:7">
      <c r="A2129" s="168" t="s">
        <v>2344</v>
      </c>
      <c r="B2129" s="169">
        <v>6.2328383705094297E-2</v>
      </c>
      <c r="C2129" s="169">
        <v>2.145772011323821E-3</v>
      </c>
      <c r="D2129" s="169">
        <v>5.0115198700858787E-2</v>
      </c>
      <c r="E2129" s="169">
        <v>4.8186668966635933E-2</v>
      </c>
      <c r="F2129" s="169">
        <v>-5.742176284811995E-3</v>
      </c>
      <c r="G2129" s="169">
        <v>-3.5430694771690918E-3</v>
      </c>
    </row>
    <row r="2130" spans="1:7">
      <c r="A2130" s="168" t="s">
        <v>2345</v>
      </c>
      <c r="B2130" s="169">
        <v>-4.9717372623844236E-3</v>
      </c>
      <c r="C2130" s="169">
        <v>-2.9944716993013382E-4</v>
      </c>
      <c r="D2130" s="169">
        <v>2.0848034905930349E-2</v>
      </c>
      <c r="E2130" s="169">
        <v>5.878724836887006E-3</v>
      </c>
      <c r="F2130" s="169">
        <v>1.222446818750611E-2</v>
      </c>
      <c r="G2130" s="169">
        <v>1.9220121307814699E-3</v>
      </c>
    </row>
    <row r="2131" spans="1:7">
      <c r="A2131" s="168" t="s">
        <v>2346</v>
      </c>
      <c r="B2131" s="169">
        <v>2.1640402299175628E-2</v>
      </c>
      <c r="C2131" s="169">
        <v>2.651443502033946E-3</v>
      </c>
      <c r="D2131" s="169">
        <v>-7.5280597085058965E-4</v>
      </c>
      <c r="E2131" s="169">
        <v>-7.3991052629757137E-3</v>
      </c>
      <c r="F2131" s="169">
        <v>-1.46443514644351E-2</v>
      </c>
      <c r="G2131" s="169">
        <v>5.7546093769844653E-4</v>
      </c>
    </row>
    <row r="2132" spans="1:7">
      <c r="A2132" s="168" t="s">
        <v>2347</v>
      </c>
      <c r="B2132" s="169">
        <v>1.266955304974338E-2</v>
      </c>
      <c r="C2132" s="169">
        <v>1.614127248163344E-3</v>
      </c>
      <c r="D2132" s="169">
        <v>1.9600902990641882E-3</v>
      </c>
      <c r="E2132" s="169">
        <v>1.8322449483762829E-2</v>
      </c>
      <c r="F2132" s="169">
        <v>5.9834008878594247E-3</v>
      </c>
      <c r="G2132" s="169">
        <v>-3.8344436008785898E-4</v>
      </c>
    </row>
    <row r="2133" spans="1:7">
      <c r="A2133" s="168" t="s">
        <v>2348</v>
      </c>
      <c r="B2133" s="169">
        <v>-1.31135397556944E-2</v>
      </c>
      <c r="C2133" s="169">
        <v>-3.3002338893437511E-3</v>
      </c>
      <c r="D2133" s="169">
        <v>-1.030967393918669E-2</v>
      </c>
      <c r="E2133" s="169">
        <v>-2.150805295456415E-3</v>
      </c>
      <c r="F2133" s="169">
        <v>-1.6500383729854181E-2</v>
      </c>
      <c r="G2133" s="169">
        <v>-2.7809831120262358E-3</v>
      </c>
    </row>
    <row r="2134" spans="1:7">
      <c r="A2134" s="168" t="s">
        <v>2349</v>
      </c>
      <c r="B2134" s="169">
        <v>1.9437444814709211E-2</v>
      </c>
      <c r="C2134" s="169">
        <v>-1.8614700871699589E-2</v>
      </c>
      <c r="D2134" s="169">
        <v>4.9725912260309979E-3</v>
      </c>
      <c r="E2134" s="169">
        <v>6.4754832570312892E-3</v>
      </c>
      <c r="F2134" s="169">
        <v>-9.7541943035506229E-4</v>
      </c>
      <c r="G2134" s="169">
        <v>-9.6110270614957471E-5</v>
      </c>
    </row>
    <row r="2135" spans="1:7">
      <c r="A2135" s="168" t="s">
        <v>2350</v>
      </c>
      <c r="B2135" s="169">
        <v>1.355140323566317E-2</v>
      </c>
      <c r="C2135" s="169">
        <v>4.092509543626166E-3</v>
      </c>
      <c r="D2135" s="169">
        <v>3.2486672964826551E-3</v>
      </c>
      <c r="E2135" s="169">
        <v>1.3935687447731221E-2</v>
      </c>
      <c r="F2135" s="169">
        <v>-5.5653192735793944E-3</v>
      </c>
      <c r="G2135" s="169">
        <v>2.8851261076947581E-3</v>
      </c>
    </row>
    <row r="2136" spans="1:7">
      <c r="A2136" s="168" t="s">
        <v>2351</v>
      </c>
      <c r="B2136" s="169">
        <v>1.136787698532649E-3</v>
      </c>
      <c r="C2136" s="169">
        <v>-2.812083478299976E-3</v>
      </c>
      <c r="D2136" s="169">
        <v>5.7467945593261396E-3</v>
      </c>
      <c r="E2136" s="169">
        <v>-1.4790383233619361E-2</v>
      </c>
      <c r="F2136" s="169">
        <v>5.6946489936180464E-3</v>
      </c>
      <c r="G2136" s="169">
        <v>-3.7399251458934972E-3</v>
      </c>
    </row>
    <row r="2137" spans="1:7">
      <c r="A2137" s="168" t="s">
        <v>2352</v>
      </c>
      <c r="B2137" s="169">
        <v>1.6131357342165979E-2</v>
      </c>
      <c r="C2137" s="169">
        <v>1.226564454529133E-2</v>
      </c>
      <c r="D2137" s="169">
        <v>2.3762450703496141E-2</v>
      </c>
      <c r="E2137" s="169">
        <v>9.8164073632107662E-3</v>
      </c>
      <c r="F2137" s="169">
        <v>2.1868593185590202E-2</v>
      </c>
      <c r="G2137" s="169">
        <v>-4.5240275624638393E-3</v>
      </c>
    </row>
    <row r="2138" spans="1:7">
      <c r="A2138" s="168" t="s">
        <v>2353</v>
      </c>
      <c r="B2138" s="169">
        <v>-1.763787865321564E-2</v>
      </c>
      <c r="C2138" s="169">
        <v>2.5295927786425979E-2</v>
      </c>
      <c r="D2138" s="169">
        <v>2.6439900271420399E-2</v>
      </c>
      <c r="E2138" s="169">
        <v>-1.9359853614142049E-2</v>
      </c>
      <c r="F2138" s="169">
        <v>-2.5986433553071508E-2</v>
      </c>
      <c r="G2138" s="169">
        <v>1.614772963172206E-2</v>
      </c>
    </row>
    <row r="2139" spans="1:7">
      <c r="A2139" s="168" t="s">
        <v>2354</v>
      </c>
      <c r="B2139" s="169">
        <v>-2.6789683966130459E-2</v>
      </c>
      <c r="C2139" s="169">
        <v>7.431229727488331E-3</v>
      </c>
      <c r="D2139" s="169">
        <v>1.477880630888917E-2</v>
      </c>
      <c r="E2139" s="169">
        <v>-1.9888270354711971E-2</v>
      </c>
      <c r="F2139" s="169">
        <v>4.1490926924963263E-2</v>
      </c>
      <c r="G2139" s="169">
        <v>-5.5190239020974641E-3</v>
      </c>
    </row>
    <row r="2140" spans="1:7">
      <c r="A2140" s="168" t="s">
        <v>2355</v>
      </c>
      <c r="B2140" s="169">
        <v>-3.839305684897254E-2</v>
      </c>
      <c r="C2140" s="169">
        <v>3.7568333092317112E-3</v>
      </c>
      <c r="D2140" s="169">
        <v>-1.6013466129841451E-2</v>
      </c>
      <c r="E2140" s="169">
        <v>-1.240787560719625E-2</v>
      </c>
      <c r="F2140" s="169">
        <v>-3.4940666792239623E-2</v>
      </c>
      <c r="G2140" s="169">
        <v>4.6885260142930374E-3</v>
      </c>
    </row>
    <row r="2141" spans="1:7">
      <c r="A2141" s="168" t="s">
        <v>2356</v>
      </c>
      <c r="B2141" s="169">
        <v>3.009826412813776E-3</v>
      </c>
      <c r="C2141" s="169">
        <v>9.6906342979874438E-4</v>
      </c>
      <c r="D2141" s="169">
        <v>3.6731838888406369E-3</v>
      </c>
      <c r="E2141" s="169">
        <v>2.4335886553220831E-2</v>
      </c>
      <c r="F2141" s="169">
        <v>-2.3128720601151561E-2</v>
      </c>
      <c r="G2141" s="169">
        <v>5.1428658621652801E-3</v>
      </c>
    </row>
    <row r="2142" spans="1:7">
      <c r="A2142" s="168" t="s">
        <v>2357</v>
      </c>
      <c r="B2142" s="169">
        <v>7.870140807217485E-3</v>
      </c>
      <c r="C2142" s="169">
        <v>-2.8926596513724201E-3</v>
      </c>
      <c r="D2142" s="169">
        <v>2.013739795733405E-2</v>
      </c>
      <c r="E2142" s="169">
        <v>9.1475621823744468E-3</v>
      </c>
      <c r="F2142" s="169">
        <v>-1.258741258741258E-2</v>
      </c>
      <c r="G2142" s="169">
        <v>4.5479981369647149E-3</v>
      </c>
    </row>
    <row r="2143" spans="1:7">
      <c r="A2143" s="168" t="s">
        <v>2358</v>
      </c>
      <c r="B2143" s="169">
        <v>5.4557840472055918E-3</v>
      </c>
      <c r="C2143" s="169">
        <v>2.3222772482434101E-4</v>
      </c>
      <c r="D2143" s="169">
        <v>2.196231899227441E-2</v>
      </c>
      <c r="E2143" s="169">
        <v>6.6970598372009249E-3</v>
      </c>
      <c r="F2143" s="169">
        <v>-7.5880210441117146E-3</v>
      </c>
      <c r="G2143" s="169">
        <v>4.3388674630491231E-3</v>
      </c>
    </row>
    <row r="2144" spans="1:7">
      <c r="A2144" s="168" t="s">
        <v>2359</v>
      </c>
      <c r="B2144" s="169">
        <v>3.0174321671323501E-2</v>
      </c>
      <c r="C2144" s="169">
        <v>-6.0497347948590408E-3</v>
      </c>
      <c r="D2144" s="169">
        <v>1.7737672412614591E-2</v>
      </c>
      <c r="E2144" s="169">
        <v>2.3483017529283719E-2</v>
      </c>
      <c r="F2144" s="169">
        <v>-9.6849831787134688E-3</v>
      </c>
      <c r="G2144" s="169">
        <v>1.784323873233129E-3</v>
      </c>
    </row>
    <row r="2145" spans="1:7">
      <c r="A2145" s="168" t="s">
        <v>2360</v>
      </c>
      <c r="B2145" s="169">
        <v>6.0801738026107437E-2</v>
      </c>
      <c r="C2145" s="169">
        <v>-1.320348985136122E-2</v>
      </c>
      <c r="D2145" s="169">
        <v>1.8661975550693159E-2</v>
      </c>
      <c r="E2145" s="169">
        <v>6.4358151325646595E-2</v>
      </c>
      <c r="F2145" s="169">
        <v>5.6928144945439518E-2</v>
      </c>
      <c r="G2145" s="169">
        <v>1.8753419709693911E-4</v>
      </c>
    </row>
    <row r="2146" spans="1:7">
      <c r="A2146" s="168" t="s">
        <v>2361</v>
      </c>
      <c r="B2146" s="10"/>
      <c r="C2146" s="169">
        <v>3.9178143945410859E-3</v>
      </c>
      <c r="D2146" s="10"/>
      <c r="E2146" s="10"/>
      <c r="F2146" s="169">
        <v>-1.217492938540954E-2</v>
      </c>
      <c r="G2146" s="169">
        <v>-3.842943600404825E-3</v>
      </c>
    </row>
    <row r="2147" spans="1:7">
      <c r="A2147" s="168" t="s">
        <v>2362</v>
      </c>
      <c r="B2147" s="169">
        <v>2.738839769284129E-2</v>
      </c>
      <c r="C2147" s="169">
        <v>3.9635848284700348E-3</v>
      </c>
      <c r="D2147" s="169">
        <v>4.6280699631041873E-2</v>
      </c>
      <c r="E2147" s="169">
        <v>8.2678605139612227E-3</v>
      </c>
      <c r="F2147" s="169">
        <v>1.567738118714268E-2</v>
      </c>
      <c r="G2147" s="169">
        <v>-6.5863469729221524E-4</v>
      </c>
    </row>
    <row r="2148" spans="1:7">
      <c r="A2148" s="168" t="s">
        <v>2363</v>
      </c>
      <c r="B2148" s="169">
        <v>-9.0746954801051993E-3</v>
      </c>
      <c r="C2148" s="169">
        <v>2.195086225209586E-5</v>
      </c>
      <c r="D2148" s="169">
        <v>1.9691374257389871E-2</v>
      </c>
      <c r="E2148" s="169">
        <v>2.1675846708595352E-3</v>
      </c>
      <c r="F2148" s="169">
        <v>-7.7662362877395363E-4</v>
      </c>
      <c r="G2148" s="169">
        <v>4.4252068991104121E-3</v>
      </c>
    </row>
    <row r="2149" spans="1:7">
      <c r="A2149" s="168" t="s">
        <v>2364</v>
      </c>
      <c r="B2149" s="169">
        <v>-1.8841533029363641E-2</v>
      </c>
      <c r="C2149" s="169">
        <v>5.3404615405816544E-3</v>
      </c>
      <c r="D2149" s="169">
        <v>-2.4945336544929361E-2</v>
      </c>
      <c r="E2149" s="169">
        <v>-1.5165955737082241E-2</v>
      </c>
      <c r="F2149" s="169">
        <v>-1.068687457495332E-3</v>
      </c>
      <c r="G2149" s="169">
        <v>2.718418772944764E-3</v>
      </c>
    </row>
    <row r="2150" spans="1:7">
      <c r="A2150" s="168" t="s">
        <v>2365</v>
      </c>
      <c r="B2150" s="169">
        <v>7.9614392029884629E-2</v>
      </c>
      <c r="C2150" s="169">
        <v>3.4679590949915351E-3</v>
      </c>
      <c r="D2150" s="169">
        <v>4.1893953583949317E-2</v>
      </c>
      <c r="E2150" s="169">
        <v>0.1388814749082472</v>
      </c>
      <c r="F2150" s="169">
        <v>-5.6409258899047243E-3</v>
      </c>
      <c r="G2150" s="169">
        <v>4.8611445931792119E-3</v>
      </c>
    </row>
    <row r="2151" spans="1:7">
      <c r="A2151" s="168" t="s">
        <v>2366</v>
      </c>
      <c r="B2151" s="169">
        <v>4.2237566274537341E-2</v>
      </c>
      <c r="C2151" s="169">
        <v>3.0204803059383778E-3</v>
      </c>
      <c r="D2151" s="169">
        <v>-1.346266399452567E-3</v>
      </c>
      <c r="E2151" s="169">
        <v>2.3240117928279961E-2</v>
      </c>
      <c r="F2151" s="169">
        <v>9.6830985915492551E-3</v>
      </c>
      <c r="G2151" s="169">
        <v>-6.23312105554652E-3</v>
      </c>
    </row>
    <row r="2152" spans="1:7">
      <c r="A2152" s="168" t="s">
        <v>2367</v>
      </c>
      <c r="B2152" s="169">
        <v>2.0632382701467829E-2</v>
      </c>
      <c r="C2152" s="169">
        <v>5.7220056476303682E-3</v>
      </c>
      <c r="D2152" s="169">
        <v>1.3000445780217969E-2</v>
      </c>
      <c r="E2152" s="169">
        <v>-3.196503997406341E-3</v>
      </c>
      <c r="F2152" s="169">
        <v>-9.8808485905259591E-3</v>
      </c>
      <c r="G2152" s="169">
        <v>1.7787159890383371E-3</v>
      </c>
    </row>
    <row r="2153" spans="1:7">
      <c r="A2153" s="168" t="s">
        <v>2368</v>
      </c>
      <c r="B2153" s="169">
        <v>-2.8578400692723549E-2</v>
      </c>
      <c r="C2153" s="169">
        <v>-3.801238017440034E-3</v>
      </c>
      <c r="D2153" s="169">
        <v>-3.3255707834061181E-3</v>
      </c>
      <c r="E2153" s="169">
        <v>1.048351684149962E-3</v>
      </c>
      <c r="F2153" s="169">
        <v>4.8918892476268461E-4</v>
      </c>
      <c r="G2153" s="169">
        <v>-8.690779241288471E-3</v>
      </c>
    </row>
    <row r="2154" spans="1:7">
      <c r="A2154" s="168" t="s">
        <v>2369</v>
      </c>
      <c r="B2154" s="169">
        <v>4.2553549835979698E-3</v>
      </c>
      <c r="C2154" s="10"/>
      <c r="D2154" s="169">
        <v>1.1589641967219009E-2</v>
      </c>
      <c r="E2154" s="169">
        <v>-4.2149602294601074E-3</v>
      </c>
      <c r="F2154" s="10"/>
      <c r="G2154" s="10"/>
    </row>
    <row r="2155" spans="1:7">
      <c r="A2155" s="168" t="s">
        <v>2370</v>
      </c>
      <c r="B2155" s="169">
        <v>-7.0376443909728748E-3</v>
      </c>
      <c r="C2155" s="169">
        <v>5.6077854888152423E-3</v>
      </c>
      <c r="D2155" s="169">
        <v>-1.149177977934013E-3</v>
      </c>
      <c r="E2155" s="169">
        <v>4.4410275323925053E-3</v>
      </c>
      <c r="F2155" s="169">
        <v>2.1513788382554471E-3</v>
      </c>
      <c r="G2155" s="169">
        <v>-3.2051655487963519E-3</v>
      </c>
    </row>
    <row r="2156" spans="1:7">
      <c r="A2156" s="168" t="s">
        <v>2371</v>
      </c>
      <c r="B2156" s="169">
        <v>3.4320783677877158E-2</v>
      </c>
      <c r="C2156" s="169">
        <v>2.4484564662998749E-3</v>
      </c>
      <c r="D2156" s="169">
        <v>2.1230472745097591E-2</v>
      </c>
      <c r="E2156" s="169">
        <v>3.9173377964819789E-2</v>
      </c>
      <c r="F2156" s="169">
        <v>-1.1709601873536311E-3</v>
      </c>
      <c r="G2156" s="169">
        <v>6.7145744166496879E-3</v>
      </c>
    </row>
    <row r="2157" spans="1:7">
      <c r="A2157" s="168" t="s">
        <v>2372</v>
      </c>
      <c r="B2157" s="169">
        <v>-2.7803186180391788E-3</v>
      </c>
      <c r="C2157" s="169">
        <v>4.5144911451466818E-4</v>
      </c>
      <c r="D2157" s="169">
        <v>-6.1757006503259104E-3</v>
      </c>
      <c r="E2157" s="169">
        <v>-9.8671873120885767E-3</v>
      </c>
      <c r="F2157" s="169">
        <v>1.230949589683461E-2</v>
      </c>
      <c r="G2157" s="169">
        <v>-7.514720897460192E-4</v>
      </c>
    </row>
    <row r="2158" spans="1:7">
      <c r="A2158" s="168" t="s">
        <v>2373</v>
      </c>
      <c r="B2158" s="169">
        <v>-2.465000312062815E-2</v>
      </c>
      <c r="C2158" s="169">
        <v>6.0514179242647792E-3</v>
      </c>
      <c r="D2158" s="169">
        <v>-2.9258905972221139E-2</v>
      </c>
      <c r="E2158" s="169">
        <v>-2.4310202902973591E-2</v>
      </c>
      <c r="F2158" s="169">
        <v>1.341439876471728E-2</v>
      </c>
      <c r="G2158" s="169">
        <v>-2.8209464996342692E-4</v>
      </c>
    </row>
    <row r="2159" spans="1:7">
      <c r="A2159" s="168" t="s">
        <v>2374</v>
      </c>
      <c r="B2159" s="169">
        <v>-2.8953880886939398E-3</v>
      </c>
      <c r="C2159" s="169">
        <v>-1.869775626924808E-3</v>
      </c>
      <c r="D2159" s="169">
        <v>1.743578964392101E-2</v>
      </c>
      <c r="E2159" s="169">
        <v>-1.601683401204812E-3</v>
      </c>
      <c r="F2159" s="169">
        <v>-4.1900771355108954E-3</v>
      </c>
      <c r="G2159" s="169">
        <v>-5.9243678306719616E-3</v>
      </c>
    </row>
    <row r="2160" spans="1:7">
      <c r="A2160" s="168" t="s">
        <v>2375</v>
      </c>
      <c r="B2160" s="169">
        <v>-1.3295664894067751E-2</v>
      </c>
      <c r="C2160" s="169">
        <v>2.495453842181528E-3</v>
      </c>
      <c r="D2160" s="169">
        <v>1.0857079275814471E-2</v>
      </c>
      <c r="E2160" s="169">
        <v>-3.266733592001025E-3</v>
      </c>
      <c r="F2160" s="169">
        <v>-2.4959357368270041E-2</v>
      </c>
      <c r="G2160" s="169">
        <v>2.4595794010242589E-3</v>
      </c>
    </row>
    <row r="2161" spans="1:7">
      <c r="A2161" s="168" t="s">
        <v>2376</v>
      </c>
      <c r="B2161" s="169">
        <v>5.5761356622974212E-4</v>
      </c>
      <c r="C2161" s="169">
        <v>-6.1442139272964713E-3</v>
      </c>
      <c r="D2161" s="169">
        <v>2.5873325199654569E-3</v>
      </c>
      <c r="E2161" s="169">
        <v>-1.5720912312712221E-2</v>
      </c>
      <c r="F2161" s="169">
        <v>-9.6116123970184653E-3</v>
      </c>
      <c r="G2161" s="169">
        <v>1.6985968019467279E-3</v>
      </c>
    </row>
    <row r="2162" spans="1:7">
      <c r="A2162" s="168" t="s">
        <v>2377</v>
      </c>
      <c r="B2162" s="169">
        <v>-4.1298341111596359E-3</v>
      </c>
      <c r="C2162" s="169">
        <v>-2.963883313944371E-3</v>
      </c>
      <c r="D2162" s="169">
        <v>1.0564565811739259E-3</v>
      </c>
      <c r="E2162" s="169">
        <v>-1.285689031036541E-2</v>
      </c>
      <c r="F2162" s="169">
        <v>-2.475737769855435E-3</v>
      </c>
      <c r="G2162" s="169">
        <v>2.3551577617175749E-3</v>
      </c>
    </row>
    <row r="2163" spans="1:7">
      <c r="A2163" s="168" t="s">
        <v>2378</v>
      </c>
      <c r="B2163" s="169">
        <v>5.9185598991025046E-3</v>
      </c>
      <c r="C2163" s="169">
        <v>8.165786048233592E-3</v>
      </c>
      <c r="D2163" s="169">
        <v>5.1686766540066653E-2</v>
      </c>
      <c r="E2163" s="169">
        <v>3.412751716982676E-2</v>
      </c>
      <c r="F2163" s="169">
        <v>6.6514444554750529E-3</v>
      </c>
      <c r="G2163" s="169">
        <v>2.9135108472564402E-3</v>
      </c>
    </row>
    <row r="2164" spans="1:7">
      <c r="A2164" s="168" t="s">
        <v>2379</v>
      </c>
      <c r="B2164" s="169">
        <v>-1.844629447456814E-2</v>
      </c>
      <c r="C2164" s="169">
        <v>-5.4140225278102028E-3</v>
      </c>
      <c r="D2164" s="169">
        <v>-9.5787388251072914E-3</v>
      </c>
      <c r="E2164" s="169">
        <v>-4.5246298513241912E-2</v>
      </c>
      <c r="F2164" s="169">
        <v>1.9723865877718791E-4</v>
      </c>
      <c r="G2164" s="169">
        <v>2.342798258315959E-3</v>
      </c>
    </row>
    <row r="2165" spans="1:7">
      <c r="A2165" s="168" t="s">
        <v>2380</v>
      </c>
      <c r="B2165" s="169">
        <v>2.1768868774207251E-2</v>
      </c>
      <c r="C2165" s="169">
        <v>-2.6466639124200771E-5</v>
      </c>
      <c r="D2165" s="169">
        <v>1.8152327155417151E-2</v>
      </c>
      <c r="E2165" s="169">
        <v>2.8563893760816139E-2</v>
      </c>
      <c r="F2165" s="169">
        <v>-5.6201932557681236E-3</v>
      </c>
      <c r="G2165" s="169">
        <v>3.7398014089129461E-4</v>
      </c>
    </row>
    <row r="2166" spans="1:7">
      <c r="A2166" s="168" t="s">
        <v>2381</v>
      </c>
      <c r="B2166" s="169">
        <v>3.1547155984717357E-2</v>
      </c>
      <c r="C2166" s="169">
        <v>3.7993543260221858E-3</v>
      </c>
      <c r="D2166" s="169">
        <v>3.8872085851062943E-2</v>
      </c>
      <c r="E2166" s="169">
        <v>9.1579994618862237E-4</v>
      </c>
      <c r="F2166" s="169">
        <v>-1.2890431333663851E-2</v>
      </c>
      <c r="G2166" s="169">
        <v>-1.308405510733079E-3</v>
      </c>
    </row>
    <row r="2167" spans="1:7">
      <c r="A2167" s="168" t="s">
        <v>2382</v>
      </c>
      <c r="B2167" s="169">
        <v>-3.457701942412672E-2</v>
      </c>
      <c r="C2167" s="169">
        <v>-3.8639949658014761E-3</v>
      </c>
      <c r="D2167" s="169">
        <v>-6.8559136012177344E-3</v>
      </c>
      <c r="E2167" s="169">
        <v>-1.235118722702189E-2</v>
      </c>
      <c r="F2167" s="169">
        <v>-9.944751381215422E-3</v>
      </c>
      <c r="G2167" s="169">
        <v>9.357895709332098E-4</v>
      </c>
    </row>
    <row r="2168" spans="1:7">
      <c r="A2168" s="168" t="s">
        <v>2383</v>
      </c>
      <c r="B2168" s="169">
        <v>-4.0083639092258982E-2</v>
      </c>
      <c r="C2168" s="169">
        <v>-2.949284635160343E-2</v>
      </c>
      <c r="D2168" s="169">
        <v>-6.8362623159504365E-2</v>
      </c>
      <c r="E2168" s="169">
        <v>-5.2953717741202389E-2</v>
      </c>
      <c r="F2168" s="169">
        <v>1.2175324675325341E-3</v>
      </c>
      <c r="G2168" s="169">
        <v>1.00037369482322E-2</v>
      </c>
    </row>
    <row r="2169" spans="1:7">
      <c r="A2169" s="168" t="s">
        <v>2384</v>
      </c>
      <c r="B2169" s="169">
        <v>-2.7783832525759999E-2</v>
      </c>
      <c r="C2169" s="169">
        <v>-8.6511232490704693E-4</v>
      </c>
      <c r="D2169" s="169">
        <v>-2.4681280345417389E-2</v>
      </c>
      <c r="E2169" s="169">
        <v>-7.3069144134211284E-3</v>
      </c>
      <c r="F2169" s="169">
        <v>-7.6003242805026128E-3</v>
      </c>
      <c r="G2169" s="169">
        <v>3.517586662097782E-3</v>
      </c>
    </row>
    <row r="2170" spans="1:7">
      <c r="A2170" s="168" t="s">
        <v>2385</v>
      </c>
      <c r="B2170" s="169">
        <v>-4.9492804970059368E-3</v>
      </c>
      <c r="C2170" s="169">
        <v>1.086912376891047E-2</v>
      </c>
      <c r="D2170" s="169">
        <v>3.3523674135981667E-2</v>
      </c>
      <c r="E2170" s="169">
        <v>-1.031576393843703E-2</v>
      </c>
      <c r="F2170" s="169">
        <v>1.337690186868179E-2</v>
      </c>
      <c r="G2170" s="169">
        <v>-7.2871588307441559E-3</v>
      </c>
    </row>
    <row r="2171" spans="1:7">
      <c r="A2171" s="168" t="s">
        <v>2386</v>
      </c>
      <c r="B2171" s="169">
        <v>-1.080580628661487E-2</v>
      </c>
      <c r="C2171" s="169">
        <v>7.2872734685336393E-3</v>
      </c>
      <c r="D2171" s="169">
        <v>5.9619642013046814E-3</v>
      </c>
      <c r="E2171" s="169">
        <v>-2.1072258640286719E-3</v>
      </c>
      <c r="F2171" s="169">
        <v>-1.511487303506698E-3</v>
      </c>
      <c r="G2171" s="169">
        <v>3.9026032171203262E-3</v>
      </c>
    </row>
    <row r="2172" spans="1:7">
      <c r="A2172" s="168" t="s">
        <v>2387</v>
      </c>
      <c r="B2172" s="169">
        <v>1.3191667951790279E-2</v>
      </c>
      <c r="C2172" s="169">
        <v>1.1042759255392109E-2</v>
      </c>
      <c r="D2172" s="169">
        <v>2.2171929215860638E-2</v>
      </c>
      <c r="E2172" s="169">
        <v>6.5622509410914187E-3</v>
      </c>
      <c r="F2172" s="169">
        <v>2.2101120193763309E-2</v>
      </c>
      <c r="G2172" s="169">
        <v>2.0362941395672962E-3</v>
      </c>
    </row>
    <row r="2173" spans="1:7">
      <c r="A2173" s="168" t="s">
        <v>2388</v>
      </c>
      <c r="B2173" s="169">
        <v>-2.4021320773751079E-2</v>
      </c>
      <c r="C2173" s="169">
        <v>-4.0565878647391701E-4</v>
      </c>
      <c r="D2173" s="169">
        <v>1.3292705959488951E-3</v>
      </c>
      <c r="E2173" s="169">
        <v>-4.6445356168968388E-2</v>
      </c>
      <c r="F2173" s="169">
        <v>-9.873617693522907E-3</v>
      </c>
      <c r="G2173" s="169">
        <v>-1.2008579368851799E-3</v>
      </c>
    </row>
    <row r="2174" spans="1:7">
      <c r="A2174" s="168" t="s">
        <v>2389</v>
      </c>
      <c r="B2174" s="169">
        <v>-5.5479765765599209E-3</v>
      </c>
      <c r="C2174" s="169">
        <v>-1.105573610123556E-2</v>
      </c>
      <c r="D2174" s="169">
        <v>-1.1236997805097459E-3</v>
      </c>
      <c r="E2174" s="169">
        <v>9.9476295751208532E-3</v>
      </c>
      <c r="F2174" s="169">
        <v>9.1743119266054496E-3</v>
      </c>
      <c r="G2174" s="169">
        <v>-1.2022311728474571E-3</v>
      </c>
    </row>
    <row r="2175" spans="1:7">
      <c r="A2175" s="168" t="s">
        <v>2390</v>
      </c>
      <c r="B2175" s="169">
        <v>-1.184345937766984E-2</v>
      </c>
      <c r="C2175" s="169">
        <v>-1.0701995701766781E-2</v>
      </c>
      <c r="D2175" s="169">
        <v>-1.9036427605783279E-2</v>
      </c>
      <c r="E2175" s="169">
        <v>-3.1489435063619679E-3</v>
      </c>
      <c r="F2175" s="169">
        <v>6.027667984189744E-3</v>
      </c>
      <c r="G2175" s="169">
        <v>1.203678272388542E-3</v>
      </c>
    </row>
    <row r="2176" spans="1:7">
      <c r="A2176" s="168" t="s">
        <v>2391</v>
      </c>
      <c r="B2176" s="10"/>
      <c r="C2176" s="169">
        <v>-4.2848003949274016E-3</v>
      </c>
      <c r="D2176" s="10"/>
      <c r="E2176" s="10"/>
      <c r="F2176" s="169">
        <v>-9.2328847853845319E-3</v>
      </c>
      <c r="G2176" s="169">
        <v>3.3293315406994761E-3</v>
      </c>
    </row>
    <row r="2177" spans="1:7">
      <c r="A2177" s="168" t="s">
        <v>2392</v>
      </c>
      <c r="B2177" s="169">
        <v>1.2184965350025889E-2</v>
      </c>
      <c r="C2177" s="169">
        <v>-2.2238866412221951E-3</v>
      </c>
      <c r="D2177" s="169">
        <v>7.5702213804274887E-2</v>
      </c>
      <c r="E2177" s="169">
        <v>1.444042211317997E-2</v>
      </c>
      <c r="F2177" s="169">
        <v>-9.3189253494596613E-3</v>
      </c>
      <c r="G2177" s="169">
        <v>8.2957096838460753E-3</v>
      </c>
    </row>
    <row r="2178" spans="1:7">
      <c r="A2178" s="168" t="s">
        <v>2393</v>
      </c>
      <c r="B2178" s="169">
        <v>-3.9854101531779929E-3</v>
      </c>
      <c r="C2178" s="169">
        <v>1.259602672149196E-2</v>
      </c>
      <c r="D2178" s="169">
        <v>1.1704492742422129E-2</v>
      </c>
      <c r="E2178" s="169">
        <v>-1.8434197610911141E-2</v>
      </c>
      <c r="F2178" s="169">
        <v>-1.6111277894526151E-2</v>
      </c>
      <c r="G2178" s="169">
        <v>-4.0223278531975604E-3</v>
      </c>
    </row>
    <row r="2179" spans="1:7">
      <c r="A2179" s="168" t="s">
        <v>2394</v>
      </c>
      <c r="B2179" s="169">
        <v>-3.6879726744806218E-2</v>
      </c>
      <c r="C2179" s="169">
        <v>5.5380450854503049E-3</v>
      </c>
      <c r="D2179" s="169">
        <v>6.7394813586085789E-3</v>
      </c>
      <c r="E2179" s="169">
        <v>-3.703963635416363E-2</v>
      </c>
      <c r="F2179" s="169">
        <v>4.5768917819364319E-3</v>
      </c>
      <c r="G2179" s="169">
        <v>-6.3331329172914286E-3</v>
      </c>
    </row>
    <row r="2180" spans="1:7">
      <c r="A2180" s="168" t="s">
        <v>2395</v>
      </c>
      <c r="B2180" s="169">
        <v>4.9809607210111739E-3</v>
      </c>
      <c r="C2180" s="169">
        <v>-1.110391288210788E-2</v>
      </c>
      <c r="D2180" s="169">
        <v>1.24985293280393E-2</v>
      </c>
      <c r="E2180" s="169">
        <v>7.3018944708924671E-3</v>
      </c>
      <c r="F2180" s="169">
        <v>9.1120785663663106E-3</v>
      </c>
      <c r="G2180" s="169">
        <v>2.5863548288549421E-3</v>
      </c>
    </row>
    <row r="2181" spans="1:7">
      <c r="A2181" s="168" t="s">
        <v>2396</v>
      </c>
      <c r="B2181" s="169">
        <v>8.4264461207943508E-3</v>
      </c>
      <c r="C2181" s="169">
        <v>1.560360190925314E-3</v>
      </c>
      <c r="D2181" s="169">
        <v>-1.7005624478374951E-2</v>
      </c>
      <c r="E2181" s="169">
        <v>-7.5756562932063343E-3</v>
      </c>
      <c r="F2181" s="169">
        <v>-9.9327781679542371E-3</v>
      </c>
      <c r="G2181" s="169">
        <v>5.067214093643857E-3</v>
      </c>
    </row>
    <row r="2182" spans="1:7">
      <c r="A2182" s="168" t="s">
        <v>2397</v>
      </c>
      <c r="B2182" s="169">
        <v>3.8461514490171878E-2</v>
      </c>
      <c r="C2182" s="10"/>
      <c r="D2182" s="169">
        <v>1.6982350617812839E-2</v>
      </c>
      <c r="E2182" s="169">
        <v>1.6203729722196639E-2</v>
      </c>
      <c r="F2182" s="169">
        <v>1.641670044588572E-2</v>
      </c>
      <c r="G2182" s="169">
        <v>8.2504326983734444E-4</v>
      </c>
    </row>
    <row r="2183" spans="1:7">
      <c r="A2183" s="168" t="s">
        <v>2398</v>
      </c>
      <c r="B2183" s="169">
        <v>1.141187318988734E-2</v>
      </c>
      <c r="C2183" s="169">
        <v>-1.541164380306681E-2</v>
      </c>
      <c r="D2183" s="169">
        <v>-1.137731113877705E-2</v>
      </c>
      <c r="E2183" s="169">
        <v>2.341385253520345E-2</v>
      </c>
      <c r="F2183" s="169">
        <v>1.6650049850448712E-2</v>
      </c>
      <c r="G2183" s="169">
        <v>4.304828900800528E-3</v>
      </c>
    </row>
    <row r="2184" spans="1:7">
      <c r="A2184" s="168" t="s">
        <v>2399</v>
      </c>
      <c r="B2184" s="169">
        <v>-2.40973854255172E-2</v>
      </c>
      <c r="C2184" s="169">
        <v>1.575444088200761E-3</v>
      </c>
      <c r="D2184" s="169">
        <v>-4.8679196162483403E-2</v>
      </c>
      <c r="E2184" s="169">
        <v>-2.618335720133513E-2</v>
      </c>
      <c r="F2184" s="169">
        <v>7.5512405609492461E-3</v>
      </c>
      <c r="G2184" s="169">
        <v>2.8271550777916321E-3</v>
      </c>
    </row>
    <row r="2185" spans="1:7">
      <c r="A2185" s="168" t="s">
        <v>2400</v>
      </c>
      <c r="B2185" s="169">
        <v>-3.8598894503320547E-2</v>
      </c>
      <c r="C2185" s="169">
        <v>1.146279811244044E-3</v>
      </c>
      <c r="D2185" s="169">
        <v>2.4821001919101748E-2</v>
      </c>
      <c r="E2185" s="169">
        <v>-3.5249645151465892E-2</v>
      </c>
      <c r="F2185" s="169">
        <v>1.2653299591200979E-3</v>
      </c>
      <c r="G2185" s="169">
        <v>-6.2750313491379828E-3</v>
      </c>
    </row>
    <row r="2186" spans="1:7">
      <c r="A2186" s="168" t="s">
        <v>2401</v>
      </c>
      <c r="B2186" s="169">
        <v>-2.9492759097555891E-2</v>
      </c>
      <c r="C2186" s="169">
        <v>1.8312792279639108E-2</v>
      </c>
      <c r="D2186" s="169">
        <v>3.8879598238716889E-4</v>
      </c>
      <c r="E2186" s="169">
        <v>-2.122573136924644E-2</v>
      </c>
      <c r="F2186" s="169">
        <v>1.4192670360649419E-2</v>
      </c>
      <c r="G2186" s="169">
        <v>-1.647298533043462E-3</v>
      </c>
    </row>
    <row r="2187" spans="1:7">
      <c r="A2187" s="168" t="s">
        <v>2402</v>
      </c>
      <c r="B2187" s="169">
        <v>-3.7282342558979997E-2</v>
      </c>
      <c r="C2187" s="169">
        <v>-2.1126894641922971E-3</v>
      </c>
      <c r="D2187" s="169">
        <v>-3.877990108377416E-2</v>
      </c>
      <c r="E2187" s="169">
        <v>-3.4262946020792502E-2</v>
      </c>
      <c r="F2187" s="169">
        <v>1.811559474743607E-2</v>
      </c>
      <c r="G2187" s="169">
        <v>-1.1916514600964769E-3</v>
      </c>
    </row>
    <row r="2188" spans="1:7">
      <c r="A2188" s="168" t="s">
        <v>2403</v>
      </c>
      <c r="B2188" s="169">
        <v>1.8101758454210248E-2</v>
      </c>
      <c r="C2188" s="169">
        <v>9.9910589693537055E-3</v>
      </c>
      <c r="D2188" s="169">
        <v>-2.1784297676599951E-2</v>
      </c>
      <c r="E2188" s="169">
        <v>1.92567040350069E-2</v>
      </c>
      <c r="F2188" s="169">
        <v>1.176802861984561E-2</v>
      </c>
      <c r="G2188" s="169">
        <v>3.579289582648526E-3</v>
      </c>
    </row>
    <row r="2189" spans="1:7">
      <c r="A2189" s="168" t="s">
        <v>2404</v>
      </c>
      <c r="B2189" s="169">
        <v>1.233031568325549E-3</v>
      </c>
      <c r="C2189" s="10"/>
      <c r="D2189" s="169">
        <v>1.033539555360141E-2</v>
      </c>
      <c r="E2189" s="169">
        <v>-3.7689013212085509E-3</v>
      </c>
      <c r="F2189" s="10"/>
      <c r="G2189" s="10"/>
    </row>
    <row r="2190" spans="1:7">
      <c r="A2190" s="168" t="s">
        <v>2405</v>
      </c>
      <c r="B2190" s="169">
        <v>-1.3488606564812541E-2</v>
      </c>
      <c r="C2190" s="169">
        <v>8.7682271055828931E-3</v>
      </c>
      <c r="D2190" s="169">
        <v>3.0160073464313712E-2</v>
      </c>
      <c r="E2190" s="169">
        <v>-1.626947966491743E-2</v>
      </c>
      <c r="F2190" s="169">
        <v>-8.6535777426258731E-3</v>
      </c>
      <c r="G2190" s="169">
        <v>-1.179699070441809E-2</v>
      </c>
    </row>
    <row r="2191" spans="1:7">
      <c r="A2191" s="168" t="s">
        <v>2406</v>
      </c>
      <c r="B2191" s="169">
        <v>2.179630343966954E-2</v>
      </c>
      <c r="C2191" s="169">
        <v>6.1379415222275746E-3</v>
      </c>
      <c r="D2191" s="169">
        <v>2.0034744572781089E-3</v>
      </c>
      <c r="E2191" s="169">
        <v>1.167376068891746E-2</v>
      </c>
      <c r="F2191" s="169">
        <v>-9.3861460484324644E-3</v>
      </c>
      <c r="G2191" s="169">
        <v>1.017958660344265E-3</v>
      </c>
    </row>
    <row r="2192" spans="1:7">
      <c r="A2192" s="168" t="s">
        <v>2407</v>
      </c>
      <c r="B2192" s="169">
        <v>2.999497267773843E-2</v>
      </c>
      <c r="C2192" s="169">
        <v>5.3134862204113897E-3</v>
      </c>
      <c r="D2192" s="169">
        <v>-2.9690046468258791E-2</v>
      </c>
      <c r="E2192" s="169">
        <v>1.4273564339745141E-2</v>
      </c>
      <c r="F2192" s="169">
        <v>-1.5160128861095861E-3</v>
      </c>
      <c r="G2192" s="169">
        <v>-1.109319767206518E-3</v>
      </c>
    </row>
    <row r="2193" spans="1:7">
      <c r="A2193" s="168" t="s">
        <v>2408</v>
      </c>
      <c r="B2193" s="169">
        <v>9.2564626485762691E-3</v>
      </c>
      <c r="C2193" s="169">
        <v>-2.8551323193988232E-3</v>
      </c>
      <c r="D2193" s="169">
        <v>-1.9046240169877219E-2</v>
      </c>
      <c r="E2193" s="169">
        <v>-9.8516973252623652E-3</v>
      </c>
      <c r="F2193" s="169">
        <v>8.825204023533928E-3</v>
      </c>
      <c r="G2193" s="169">
        <v>-5.6455399641160966E-3</v>
      </c>
    </row>
    <row r="2194" spans="1:7">
      <c r="A2194" s="168" t="s">
        <v>2409</v>
      </c>
      <c r="B2194" s="169">
        <v>-1.312915226020361E-2</v>
      </c>
      <c r="C2194" s="169">
        <v>-1.4580715690809541E-2</v>
      </c>
      <c r="D2194" s="169">
        <v>-2.6399296790362681E-2</v>
      </c>
      <c r="E2194" s="169">
        <v>1.693148454620097E-3</v>
      </c>
      <c r="F2194" s="169">
        <v>-2.0694196218605909E-2</v>
      </c>
      <c r="G2194" s="169">
        <v>-9.3080883509999435E-4</v>
      </c>
    </row>
    <row r="2195" spans="1:7">
      <c r="A2195" s="168" t="s">
        <v>2410</v>
      </c>
      <c r="B2195" s="169">
        <v>-3.0660690061155901E-2</v>
      </c>
      <c r="C2195" s="169">
        <v>9.2178694499676084E-3</v>
      </c>
      <c r="D2195" s="169">
        <v>-4.9227119068863123E-3</v>
      </c>
      <c r="E2195" s="169">
        <v>-2.9728595511376969E-2</v>
      </c>
      <c r="F2195" s="169">
        <v>-1.527230813562575E-2</v>
      </c>
      <c r="G2195" s="169">
        <v>4.9376413897297411E-3</v>
      </c>
    </row>
    <row r="2196" spans="1:7">
      <c r="A2196" s="168" t="s">
        <v>2411</v>
      </c>
      <c r="B2196" s="169">
        <v>3.057791712704638E-2</v>
      </c>
      <c r="C2196" s="169">
        <v>-4.6788957603215442E-3</v>
      </c>
      <c r="D2196" s="169">
        <v>4.1486637191001867E-2</v>
      </c>
      <c r="E2196" s="169">
        <v>3.635050256410266E-2</v>
      </c>
      <c r="F2196" s="169">
        <v>1.9215762777994531E-2</v>
      </c>
      <c r="G2196" s="169">
        <v>1.2051288598124989E-3</v>
      </c>
    </row>
    <row r="2197" spans="1:7">
      <c r="A2197" s="168" t="s">
        <v>2412</v>
      </c>
      <c r="B2197" s="169">
        <v>9.2276458127940053E-3</v>
      </c>
      <c r="C2197" s="169">
        <v>5.2754144053117624E-3</v>
      </c>
      <c r="D2197" s="169">
        <v>1.9817008003449651E-2</v>
      </c>
      <c r="E2197" s="169">
        <v>3.571959846495254E-2</v>
      </c>
      <c r="F2197" s="169">
        <v>2.4882763900850868E-3</v>
      </c>
      <c r="G2197" s="169">
        <v>-1.851823594835045E-3</v>
      </c>
    </row>
    <row r="2198" spans="1:7">
      <c r="A2198" s="168" t="s">
        <v>2413</v>
      </c>
      <c r="B2198" s="169">
        <v>-2.180451648104986E-4</v>
      </c>
      <c r="C2198" s="169">
        <v>-5.0468257540199346E-3</v>
      </c>
      <c r="D2198" s="169">
        <v>-2.3793148905192799E-2</v>
      </c>
      <c r="E2198" s="169">
        <v>8.2943197199432106E-3</v>
      </c>
      <c r="F2198" s="169">
        <v>-1.2505966587112231E-2</v>
      </c>
      <c r="G2198" s="169">
        <v>5.2875665926517268E-3</v>
      </c>
    </row>
    <row r="2199" spans="1:7">
      <c r="A2199" s="168" t="s">
        <v>2414</v>
      </c>
      <c r="B2199" s="169">
        <v>-7.0127413472870206E-3</v>
      </c>
      <c r="C2199" s="169">
        <v>-7.6085976846667069E-3</v>
      </c>
      <c r="D2199" s="169">
        <v>-2.5830009998393241E-2</v>
      </c>
      <c r="E2199" s="169">
        <v>-9.562378171856345E-3</v>
      </c>
      <c r="F2199" s="169">
        <v>1.198762567672085E-2</v>
      </c>
      <c r="G2199" s="169">
        <v>5.7210953351853888E-3</v>
      </c>
    </row>
    <row r="2200" spans="1:7">
      <c r="A2200" s="168" t="s">
        <v>2415</v>
      </c>
      <c r="B2200" s="169">
        <v>-8.1384567047293466E-3</v>
      </c>
      <c r="C2200" s="169">
        <v>7.2248818286797523E-3</v>
      </c>
      <c r="D2200" s="169">
        <v>4.118361181268515E-3</v>
      </c>
      <c r="E2200" s="169">
        <v>-1.025034115090917E-3</v>
      </c>
      <c r="F2200" s="169">
        <v>5.3496369889185491E-3</v>
      </c>
      <c r="G2200" s="169">
        <v>-9.4503972794302005E-3</v>
      </c>
    </row>
    <row r="2201" spans="1:7">
      <c r="A2201" s="168" t="s">
        <v>2416</v>
      </c>
      <c r="B2201" s="169">
        <v>-3.6376358409215048E-2</v>
      </c>
      <c r="C2201" s="169">
        <v>3.9086729306143653E-3</v>
      </c>
      <c r="D2201" s="169">
        <v>-2.6722491076260121E-2</v>
      </c>
      <c r="E2201" s="169">
        <v>-3.5503430619722609E-2</v>
      </c>
      <c r="F2201" s="169">
        <v>-1.121246674268339E-2</v>
      </c>
      <c r="G2201" s="169">
        <v>-3.5197967454653201E-3</v>
      </c>
    </row>
    <row r="2202" spans="1:7">
      <c r="A2202" s="168" t="s">
        <v>2417</v>
      </c>
      <c r="B2202" s="169">
        <v>1.5298139108550929E-2</v>
      </c>
      <c r="C2202" s="169">
        <v>3.6442987226186219E-3</v>
      </c>
      <c r="D2202" s="169">
        <v>3.5781248137681347E-2</v>
      </c>
      <c r="E2202" s="169">
        <v>9.0053381800438981E-3</v>
      </c>
      <c r="F2202" s="169">
        <v>7.3995771670190003E-3</v>
      </c>
      <c r="G2202" s="169">
        <v>1.0225005435890999E-3</v>
      </c>
    </row>
    <row r="2203" spans="1:7">
      <c r="A2203" s="168" t="s">
        <v>2418</v>
      </c>
      <c r="B2203" s="169">
        <v>-7.0509341114388668E-3</v>
      </c>
      <c r="C2203" s="169">
        <v>-9.4647701115428973E-3</v>
      </c>
      <c r="D2203" s="169">
        <v>-4.2755024113313E-2</v>
      </c>
      <c r="E2203" s="169">
        <v>-2.0433746846826969E-2</v>
      </c>
      <c r="F2203" s="169">
        <v>1.1447104836401769E-3</v>
      </c>
      <c r="G2203" s="169">
        <v>3.2500554014893708E-3</v>
      </c>
    </row>
    <row r="2204" spans="1:7">
      <c r="A2204" s="168" t="s">
        <v>2419</v>
      </c>
      <c r="B2204" s="169">
        <v>5.7951840491719857E-2</v>
      </c>
      <c r="C2204" s="169">
        <v>6.7125410858628332E-3</v>
      </c>
      <c r="D2204" s="169">
        <v>-5.8302446231631722E-3</v>
      </c>
      <c r="E2204" s="169">
        <v>1.331511240984362E-2</v>
      </c>
      <c r="F2204" s="169">
        <v>4.7641734159122873E-3</v>
      </c>
      <c r="G2204" s="169">
        <v>2.5916214080357052E-3</v>
      </c>
    </row>
    <row r="2205" spans="1:7">
      <c r="A2205" s="168" t="s">
        <v>2420</v>
      </c>
      <c r="B2205" s="169">
        <v>-6.2123959124737123E-2</v>
      </c>
      <c r="C2205" s="169">
        <v>3.3958278885926058E-4</v>
      </c>
      <c r="D2205" s="169">
        <v>-5.2933839988073113E-2</v>
      </c>
      <c r="E2205" s="169">
        <v>-3.9483819018597537E-2</v>
      </c>
      <c r="F2205" s="169">
        <v>-5.8795637743006557E-3</v>
      </c>
      <c r="G2205" s="169">
        <v>-3.3234916115750801E-3</v>
      </c>
    </row>
    <row r="2206" spans="1:7">
      <c r="A2206" s="168" t="s">
        <v>2421</v>
      </c>
      <c r="B2206" s="169">
        <v>-3.4571291998608762E-2</v>
      </c>
      <c r="C2206" s="169">
        <v>-2.723866714385736E-3</v>
      </c>
      <c r="D2206" s="169">
        <v>3.649060992458653E-3</v>
      </c>
      <c r="E2206" s="169">
        <v>-1.578381916951066E-2</v>
      </c>
      <c r="F2206" s="169">
        <v>-1.268720786034527E-2</v>
      </c>
      <c r="G2206" s="169">
        <v>-1.852227050387345E-4</v>
      </c>
    </row>
    <row r="2207" spans="1:7">
      <c r="A2207" s="168" t="s">
        <v>2422</v>
      </c>
      <c r="B2207" s="169">
        <v>7.5778175044578511E-3</v>
      </c>
      <c r="C2207" s="169">
        <v>1.042629212223067E-2</v>
      </c>
      <c r="D2207" s="169">
        <v>2.587820192971613E-2</v>
      </c>
      <c r="E2207" s="169">
        <v>1.049904153124159E-2</v>
      </c>
      <c r="F2207" s="169">
        <v>-6.0869565217391841E-3</v>
      </c>
      <c r="G2207" s="169">
        <v>-5.8366209798308422E-3</v>
      </c>
    </row>
    <row r="2208" spans="1:7">
      <c r="A2208" s="168" t="s">
        <v>2423</v>
      </c>
      <c r="B2208" s="169">
        <v>1.4158747533339341E-2</v>
      </c>
      <c r="C2208" s="169">
        <v>-7.1943807494645462E-5</v>
      </c>
      <c r="D2208" s="169">
        <v>7.3283490225870551E-3</v>
      </c>
      <c r="E2208" s="169">
        <v>4.0123199276119292E-2</v>
      </c>
      <c r="F2208" s="169">
        <v>1.5748031496062961E-2</v>
      </c>
      <c r="G2208" s="169">
        <v>-6.8958892983430609E-3</v>
      </c>
    </row>
    <row r="2209" spans="1:7">
      <c r="A2209" s="168" t="s">
        <v>2424</v>
      </c>
      <c r="B2209" s="169">
        <v>-1.097563370049681E-2</v>
      </c>
      <c r="C2209" s="10"/>
      <c r="D2209" s="169">
        <v>-5.5791983365907287E-2</v>
      </c>
      <c r="E2209" s="169">
        <v>-1.0989022912158969E-2</v>
      </c>
      <c r="F2209" s="10"/>
      <c r="G2209" s="10"/>
    </row>
    <row r="2210" spans="1:7">
      <c r="A2210" s="168" t="s">
        <v>2425</v>
      </c>
      <c r="B2210" s="169">
        <v>-1.5766049610863479E-2</v>
      </c>
      <c r="C2210" s="169">
        <v>2.444987775061191E-3</v>
      </c>
      <c r="D2210" s="169">
        <v>4.6867166273098608E-2</v>
      </c>
      <c r="E2210" s="169">
        <v>-2.3698859831745578E-3</v>
      </c>
      <c r="F2210" s="169">
        <v>9.9531055603407914E-3</v>
      </c>
      <c r="G2210" s="169">
        <v>4.5041133368504127E-3</v>
      </c>
    </row>
    <row r="2211" spans="1:7">
      <c r="A2211" s="168" t="s">
        <v>2426</v>
      </c>
      <c r="B2211" s="169">
        <v>1.1931873094340521E-2</v>
      </c>
      <c r="C2211" s="169">
        <v>2.3769693899173831E-3</v>
      </c>
      <c r="D2211" s="169">
        <v>2.470869025448907E-3</v>
      </c>
      <c r="E2211" s="169">
        <v>-5.2997829911847214E-3</v>
      </c>
      <c r="F2211" s="169">
        <v>5.4013076850185637E-3</v>
      </c>
      <c r="G2211" s="169">
        <v>1.1209258642381761E-3</v>
      </c>
    </row>
    <row r="2212" spans="1:7">
      <c r="A2212" s="168" t="s">
        <v>2427</v>
      </c>
      <c r="B2212" s="169">
        <v>2.1881457563360799E-2</v>
      </c>
      <c r="C2212" s="169">
        <v>-4.3341850761716696E-3</v>
      </c>
      <c r="D2212" s="169">
        <v>3.3117624080330373E-2</v>
      </c>
      <c r="E2212" s="169">
        <v>1.4275317252165021E-2</v>
      </c>
      <c r="F2212" s="169">
        <v>1.498586239396804E-2</v>
      </c>
      <c r="G2212" s="169">
        <v>-7.7447218926537387E-3</v>
      </c>
    </row>
    <row r="2213" spans="1:7">
      <c r="A2213" s="168" t="s">
        <v>2428</v>
      </c>
      <c r="B2213" s="169">
        <v>-5.2700973626464984E-3</v>
      </c>
      <c r="C2213" s="169">
        <v>-1.706412670256352E-2</v>
      </c>
      <c r="D2213" s="169">
        <v>-3.5970905529400077E-2</v>
      </c>
      <c r="E2213" s="169">
        <v>-2.8341985645681581E-2</v>
      </c>
      <c r="F2213" s="169">
        <v>6.5001392886987475E-4</v>
      </c>
      <c r="G2213" s="169">
        <v>2.5390660312138991E-3</v>
      </c>
    </row>
    <row r="2214" spans="1:7">
      <c r="A2214" s="168" t="s">
        <v>2429</v>
      </c>
      <c r="B2214" s="169">
        <v>-1.539463449501988E-2</v>
      </c>
      <c r="C2214" s="169">
        <v>-4.9691065044024096E-3</v>
      </c>
      <c r="D2214" s="169">
        <v>-8.8807315712865487E-3</v>
      </c>
      <c r="E2214" s="169">
        <v>-3.094368442244522E-2</v>
      </c>
      <c r="F2214" s="169">
        <v>-2.7375649591685262E-2</v>
      </c>
      <c r="G2214" s="169">
        <v>-9.3819868428934861E-5</v>
      </c>
    </row>
    <row r="2215" spans="1:7">
      <c r="A2215" s="168" t="s">
        <v>2430</v>
      </c>
      <c r="B2215" s="169">
        <v>-6.9482727798538813E-3</v>
      </c>
      <c r="C2215" s="169">
        <v>-4.6797309154723576E-3</v>
      </c>
      <c r="D2215" s="169">
        <v>-2.5051783796019359E-2</v>
      </c>
      <c r="E2215" s="169">
        <v>-2.176263950887292E-2</v>
      </c>
      <c r="F2215" s="169">
        <v>-1.3262093311706909E-2</v>
      </c>
      <c r="G2215" s="169">
        <v>-2.7204589088033471E-3</v>
      </c>
    </row>
    <row r="2216" spans="1:7">
      <c r="A2216" s="168" t="s">
        <v>2431</v>
      </c>
      <c r="B2216" s="169">
        <v>-6.3587079949718461E-3</v>
      </c>
      <c r="C2216" s="169">
        <v>1.3602428004699801E-4</v>
      </c>
      <c r="D2216" s="169">
        <v>1.5875232137219089E-4</v>
      </c>
      <c r="E2216" s="169">
        <v>-1.7710070451930401E-2</v>
      </c>
      <c r="F2216" s="169">
        <v>4.5445755173081359E-3</v>
      </c>
      <c r="G2216" s="169">
        <v>1.0347155759355959E-3</v>
      </c>
    </row>
    <row r="2217" spans="1:7">
      <c r="A2217" s="168" t="s">
        <v>2432</v>
      </c>
      <c r="B2217" s="169">
        <v>-4.3989321470995317E-2</v>
      </c>
      <c r="C2217" s="169">
        <v>-1.5864553655509869E-2</v>
      </c>
      <c r="D2217" s="169">
        <v>-5.201903619442394E-2</v>
      </c>
      <c r="E2217" s="169">
        <v>-3.4192813346468398E-2</v>
      </c>
      <c r="F2217" s="169">
        <v>-3.8502262007888982E-4</v>
      </c>
      <c r="G2217" s="169">
        <v>7.705315814067637E-3</v>
      </c>
    </row>
    <row r="2218" spans="1:7">
      <c r="A2218" s="168" t="s">
        <v>2433</v>
      </c>
      <c r="B2218" s="169">
        <v>-6.3211074861349026E-3</v>
      </c>
      <c r="C2218" s="169">
        <v>1.5854144634988909E-2</v>
      </c>
      <c r="D2218" s="169">
        <v>2.024294088054179E-2</v>
      </c>
      <c r="E2218" s="169">
        <v>9.0203460349231879E-3</v>
      </c>
      <c r="F2218" s="169">
        <v>-1.338468945594606E-2</v>
      </c>
      <c r="G2218" s="169">
        <v>3.450230827606537E-3</v>
      </c>
    </row>
    <row r="2219" spans="1:7">
      <c r="A2219" s="168" t="s">
        <v>2434</v>
      </c>
      <c r="B2219" s="10"/>
      <c r="C2219" s="169">
        <v>-1.75967394669998E-2</v>
      </c>
      <c r="D2219" s="10"/>
      <c r="E2219" s="10"/>
      <c r="F2219" s="169">
        <v>2.439976576224856E-3</v>
      </c>
      <c r="G2219" s="169">
        <v>-7.991827947901986E-3</v>
      </c>
    </row>
    <row r="2220" spans="1:7">
      <c r="A2220" s="168" t="s">
        <v>2435</v>
      </c>
      <c r="B2220" s="10"/>
      <c r="C2220" s="169">
        <v>-1.2234826602200429E-2</v>
      </c>
      <c r="D2220" s="10"/>
      <c r="E2220" s="10"/>
      <c r="F2220" s="169">
        <v>3.115568104371524E-3</v>
      </c>
      <c r="G2220" s="169">
        <v>-9.4613783253439943E-3</v>
      </c>
    </row>
    <row r="2221" spans="1:7">
      <c r="A2221" s="168" t="s">
        <v>2436</v>
      </c>
      <c r="B2221" s="169">
        <v>3.6931024729252031E-3</v>
      </c>
      <c r="C2221" s="169">
        <v>1.1159277893187941E-2</v>
      </c>
      <c r="D2221" s="169">
        <v>2.1834161928206312E-2</v>
      </c>
      <c r="E2221" s="169">
        <v>1.8416806830048978E-2</v>
      </c>
      <c r="F2221" s="169">
        <v>1.3297097932641E-2</v>
      </c>
      <c r="G2221" s="169">
        <v>0</v>
      </c>
    </row>
    <row r="2222" spans="1:7">
      <c r="A2222" s="168" t="s">
        <v>2437</v>
      </c>
      <c r="B2222" s="169">
        <v>1.703862032931602E-2</v>
      </c>
      <c r="C2222" s="169">
        <v>-1.7819007085749902E-2</v>
      </c>
      <c r="D2222" s="169">
        <v>-1.965065993958659E-2</v>
      </c>
      <c r="E2222" s="169">
        <v>8.8408173614784591E-3</v>
      </c>
      <c r="F2222" s="169">
        <v>1.791187739463607E-2</v>
      </c>
      <c r="G2222" s="169">
        <v>-1.588803044369469E-2</v>
      </c>
    </row>
    <row r="2223" spans="1:7">
      <c r="A2223" s="168" t="s">
        <v>2438</v>
      </c>
      <c r="B2223" s="169">
        <v>3.6492561446744398E-2</v>
      </c>
      <c r="C2223" s="169">
        <v>5.5206178027480401E-3</v>
      </c>
      <c r="D2223" s="169">
        <v>1.50368862970689E-2</v>
      </c>
      <c r="E2223" s="169">
        <v>1.857784463910939E-2</v>
      </c>
      <c r="F2223" s="169">
        <v>1.7878987484709621E-3</v>
      </c>
      <c r="G2223" s="169">
        <v>-2.1141766852267319E-3</v>
      </c>
    </row>
    <row r="2224" spans="1:7">
      <c r="A2224" s="168" t="s">
        <v>2439</v>
      </c>
      <c r="B2224" s="169">
        <v>-2.6164340727053981E-2</v>
      </c>
      <c r="C2224" s="169">
        <v>-2.69730913054258E-2</v>
      </c>
      <c r="D2224" s="169">
        <v>-5.5993375417758173E-2</v>
      </c>
      <c r="E2224" s="169">
        <v>-5.1434748108303507E-2</v>
      </c>
      <c r="F2224" s="169">
        <v>-3.9451437159496727E-3</v>
      </c>
      <c r="G2224" s="169">
        <v>6.7418457904167006E-4</v>
      </c>
    </row>
    <row r="2225" spans="1:7">
      <c r="A2225" s="168" t="s">
        <v>2440</v>
      </c>
      <c r="B2225" s="169">
        <v>-9.1199646629385178E-3</v>
      </c>
      <c r="C2225" s="169">
        <v>-7.5678653236531668E-3</v>
      </c>
      <c r="D2225" s="169">
        <v>4.2621870535946016E-3</v>
      </c>
      <c r="E2225" s="169">
        <v>-5.3428285571510692E-3</v>
      </c>
      <c r="F2225" s="169">
        <v>-7.5443228970195619E-4</v>
      </c>
      <c r="G2225" s="169">
        <v>-4.5231566176386906E-3</v>
      </c>
    </row>
    <row r="2226" spans="1:7">
      <c r="A2226" s="168" t="s">
        <v>2441</v>
      </c>
      <c r="B2226" s="169">
        <v>1.8625750549647879E-2</v>
      </c>
      <c r="C2226" s="169">
        <v>4.8868699294464246E-3</v>
      </c>
      <c r="D2226" s="169">
        <v>5.2081050236007398E-2</v>
      </c>
      <c r="E2226" s="169">
        <v>2.1725344300447921E-2</v>
      </c>
      <c r="F2226" s="169">
        <v>-9.4375235938137791E-5</v>
      </c>
      <c r="G2226" s="169">
        <v>1.6434470701178761E-3</v>
      </c>
    </row>
    <row r="2227" spans="1:7">
      <c r="A2227" s="168" t="s">
        <v>2442</v>
      </c>
      <c r="B2227" s="169">
        <v>-2.2842323364839819E-2</v>
      </c>
      <c r="C2227" s="169">
        <v>-1.389098420683532E-2</v>
      </c>
      <c r="D2227" s="169">
        <v>-2.3314756452034291E-2</v>
      </c>
      <c r="E2227" s="169">
        <v>-2.1652644568964319E-2</v>
      </c>
      <c r="F2227" s="169">
        <v>-1.321378008494523E-3</v>
      </c>
      <c r="G2227" s="169">
        <v>2.1233589364648702E-3</v>
      </c>
    </row>
    <row r="2228" spans="1:7">
      <c r="A2228" s="168" t="s">
        <v>2443</v>
      </c>
      <c r="B2228" s="169">
        <v>1.771253977962273E-2</v>
      </c>
      <c r="C2228" s="169">
        <v>2.1265869083087811E-2</v>
      </c>
      <c r="D2228" s="169">
        <v>4.2365608162065582E-2</v>
      </c>
      <c r="E2228" s="169">
        <v>2.7781235453973041E-2</v>
      </c>
      <c r="F2228" s="169">
        <v>-7.8442491257915137E-3</v>
      </c>
      <c r="G2228" s="169">
        <v>-1.059429918248034E-3</v>
      </c>
    </row>
    <row r="2229" spans="1:7">
      <c r="A2229" s="168" t="s">
        <v>2444</v>
      </c>
      <c r="B2229" s="169">
        <v>1.9913655997645829E-2</v>
      </c>
      <c r="C2229" s="169">
        <v>6.4161307191059613E-3</v>
      </c>
      <c r="D2229" s="169">
        <v>-6.2617259806445613E-3</v>
      </c>
      <c r="E2229" s="169">
        <v>4.4662128797683387E-2</v>
      </c>
      <c r="F2229" s="169">
        <v>3.3339683749284981E-3</v>
      </c>
      <c r="G2229" s="169">
        <v>-3.374454974950702E-3</v>
      </c>
    </row>
    <row r="2230" spans="1:7">
      <c r="A2230" s="168" t="s">
        <v>2445</v>
      </c>
      <c r="B2230" s="169">
        <v>3.8099425805226961E-3</v>
      </c>
      <c r="C2230" s="169">
        <v>-1.065351211763654E-2</v>
      </c>
      <c r="D2230" s="169">
        <v>-5.7251618116458507E-2</v>
      </c>
      <c r="E2230" s="169">
        <v>-3.1010648559560369E-2</v>
      </c>
      <c r="F2230" s="169">
        <v>-1.386119813918163E-2</v>
      </c>
      <c r="G2230" s="169">
        <v>-1.25766546733308E-3</v>
      </c>
    </row>
    <row r="2231" spans="1:7">
      <c r="A2231" s="168" t="s">
        <v>2446</v>
      </c>
      <c r="B2231" s="169">
        <v>9.5731577878224172E-3</v>
      </c>
      <c r="C2231" s="169">
        <v>1.079849556789458E-2</v>
      </c>
      <c r="D2231" s="169">
        <v>4.9142440113433272E-2</v>
      </c>
      <c r="E2231" s="169">
        <v>2.6534710830654621E-2</v>
      </c>
      <c r="F2231" s="169">
        <v>2.7919514778087522E-3</v>
      </c>
      <c r="G2231" s="169">
        <v>1.840395634809866E-3</v>
      </c>
    </row>
    <row r="2232" spans="1:7">
      <c r="A2232" s="168" t="s">
        <v>2447</v>
      </c>
      <c r="B2232" s="169">
        <v>-1.9844178868118959E-2</v>
      </c>
      <c r="C2232" s="169">
        <v>-2.184893152315182E-3</v>
      </c>
      <c r="D2232" s="169">
        <v>-9.470508166559477E-3</v>
      </c>
      <c r="E2232" s="169">
        <v>-1.7730939562387141E-2</v>
      </c>
      <c r="F2232" s="169">
        <v>-2.496159754224236E-3</v>
      </c>
      <c r="G2232" s="169">
        <v>4.0606996781018534E-3</v>
      </c>
    </row>
    <row r="2233" spans="1:7">
      <c r="A2233" s="168" t="s">
        <v>2448</v>
      </c>
      <c r="B2233" s="169">
        <v>6.5592702683436874E-3</v>
      </c>
      <c r="C2233" s="169">
        <v>8.2465344766613491E-4</v>
      </c>
      <c r="D2233" s="169">
        <v>3.2352737262155262E-2</v>
      </c>
      <c r="E2233" s="169">
        <v>3.4633539444999251E-2</v>
      </c>
      <c r="F2233" s="169">
        <v>-1.6939364773820961E-2</v>
      </c>
      <c r="G2233" s="169">
        <v>2.311004981182974E-3</v>
      </c>
    </row>
    <row r="2234" spans="1:7">
      <c r="A2234" s="168" t="s">
        <v>2449</v>
      </c>
      <c r="B2234" s="10"/>
      <c r="C2234" s="169">
        <v>1.7646000146633641E-2</v>
      </c>
      <c r="D2234" s="10"/>
      <c r="E2234" s="10"/>
      <c r="F2234" s="169">
        <v>-5.8742901899353486E-3</v>
      </c>
      <c r="G2234" s="169">
        <v>1.633257799221965E-3</v>
      </c>
    </row>
    <row r="2235" spans="1:7">
      <c r="A2235" s="168" t="s">
        <v>2450</v>
      </c>
      <c r="B2235" s="169">
        <v>1.7834855410975958E-2</v>
      </c>
      <c r="C2235" s="169">
        <v>1.5743334544251471E-3</v>
      </c>
      <c r="D2235" s="169">
        <v>1.4259352949268941E-2</v>
      </c>
      <c r="E2235" s="169">
        <v>-2.2334811385575359E-2</v>
      </c>
      <c r="F2235" s="169">
        <v>-4.6287177467008167E-3</v>
      </c>
      <c r="G2235" s="169">
        <v>-7.6733003467766014E-4</v>
      </c>
    </row>
    <row r="2236" spans="1:7">
      <c r="A2236" s="168" t="s">
        <v>2451</v>
      </c>
      <c r="B2236" s="169">
        <v>-3.3122735246671202E-3</v>
      </c>
      <c r="C2236" s="169">
        <v>-1.115693492262715E-2</v>
      </c>
      <c r="D2236" s="169">
        <v>-1.6797688602826929E-2</v>
      </c>
      <c r="E2236" s="169">
        <v>-2.8586727217807199E-2</v>
      </c>
      <c r="F2236" s="169">
        <v>2.6714158504006491E-3</v>
      </c>
      <c r="G2236" s="169">
        <v>3.5515717555978381E-3</v>
      </c>
    </row>
    <row r="2237" spans="1:7">
      <c r="A2237" s="168" t="s">
        <v>2452</v>
      </c>
      <c r="B2237" s="169">
        <v>1.4728464425646239E-3</v>
      </c>
      <c r="C2237" s="169">
        <v>-3.306980860763864E-3</v>
      </c>
      <c r="D2237" s="169">
        <v>-1.224791384587065E-2</v>
      </c>
      <c r="E2237" s="169">
        <v>9.3792689781497796E-3</v>
      </c>
      <c r="F2237" s="169">
        <v>-2.1511742648509968E-2</v>
      </c>
      <c r="G2237" s="169">
        <v>-4.5911367089674906E-3</v>
      </c>
    </row>
    <row r="2238" spans="1:7">
      <c r="A2238" s="168" t="s">
        <v>2453</v>
      </c>
      <c r="B2238" s="169">
        <v>-7.9343316254997243E-3</v>
      </c>
      <c r="C2238" s="169">
        <v>-1.973722070834405E-2</v>
      </c>
      <c r="D2238" s="169">
        <v>-2.508218341693225E-2</v>
      </c>
      <c r="E2238" s="169">
        <v>-9.4574762965260462E-5</v>
      </c>
      <c r="F2238" s="169">
        <v>-7.8660750302541604E-3</v>
      </c>
      <c r="G2238" s="169">
        <v>-2.8825578346158842E-4</v>
      </c>
    </row>
    <row r="2239" spans="1:7">
      <c r="A2239" s="168" t="s">
        <v>2454</v>
      </c>
      <c r="B2239" s="169">
        <v>6.1086307414581764E-3</v>
      </c>
      <c r="C2239" s="169">
        <v>5.5385215706533764E-3</v>
      </c>
      <c r="D2239" s="169">
        <v>-1.9710368816965751E-2</v>
      </c>
      <c r="E2239" s="169">
        <v>2.189690205259542E-2</v>
      </c>
      <c r="F2239" s="169">
        <v>-1.1079487700752179E-2</v>
      </c>
      <c r="G2239" s="169">
        <v>1.633969314200012E-3</v>
      </c>
    </row>
    <row r="2240" spans="1:7">
      <c r="A2240" s="168" t="s">
        <v>2455</v>
      </c>
      <c r="B2240" s="169">
        <v>-1.6040057959764379E-2</v>
      </c>
      <c r="C2240" s="169">
        <v>3.781235455908361E-3</v>
      </c>
      <c r="D2240" s="169">
        <v>8.6087335812436994E-3</v>
      </c>
      <c r="E2240" s="169">
        <v>-3.683975877360246E-2</v>
      </c>
      <c r="F2240" s="169">
        <v>-1.305375680953846E-2</v>
      </c>
      <c r="G2240" s="169">
        <v>4.7982969194038111E-4</v>
      </c>
    </row>
    <row r="2241" spans="1:7">
      <c r="A2241" s="168" t="s">
        <v>2456</v>
      </c>
      <c r="B2241" s="10"/>
      <c r="C2241" s="169">
        <v>6.728194715792668E-3</v>
      </c>
      <c r="D2241" s="10"/>
      <c r="E2241" s="10"/>
      <c r="F2241" s="169">
        <v>-1.416371589252241E-2</v>
      </c>
      <c r="G2241" s="169">
        <v>-4.3161765625970849E-3</v>
      </c>
    </row>
    <row r="2242" spans="1:7">
      <c r="A2242" s="168" t="s">
        <v>2457</v>
      </c>
      <c r="B2242" s="169">
        <v>-6.2724400685836734E-2</v>
      </c>
      <c r="C2242" s="169">
        <v>-4.8395633359901491E-2</v>
      </c>
      <c r="D2242" s="169">
        <v>-3.8251235790215499E-2</v>
      </c>
      <c r="E2242" s="169">
        <v>-5.0776565481264191E-2</v>
      </c>
      <c r="F2242" s="169">
        <v>-2.9685189097823809E-2</v>
      </c>
      <c r="G2242" s="169">
        <v>-1.676137081871543E-2</v>
      </c>
    </row>
    <row r="2243" spans="1:7">
      <c r="A2243" s="168" t="s">
        <v>2458</v>
      </c>
      <c r="B2243" s="169">
        <v>-3.8986027144359281E-2</v>
      </c>
      <c r="C2243" s="169">
        <v>-5.9749605345531087E-2</v>
      </c>
      <c r="D2243" s="169">
        <v>-8.5171613468058127E-2</v>
      </c>
      <c r="E2243" s="169">
        <v>-2.808562829655525E-2</v>
      </c>
      <c r="F2243" s="169">
        <v>-3.7778987479586301E-2</v>
      </c>
      <c r="G2243" s="169">
        <v>9.3073082304551136E-3</v>
      </c>
    </row>
    <row r="2244" spans="1:7">
      <c r="A2244" s="168" t="s">
        <v>2459</v>
      </c>
      <c r="B2244" s="169">
        <v>-2.54738743856141E-2</v>
      </c>
      <c r="C2244" s="169">
        <v>-2.3314724921273951E-3</v>
      </c>
      <c r="D2244" s="169">
        <v>-5.6174715689441553E-2</v>
      </c>
      <c r="E2244" s="169">
        <v>-5.7853238822672681E-2</v>
      </c>
      <c r="F2244" s="169">
        <v>-4.6390586105453657E-3</v>
      </c>
      <c r="G2244" s="169">
        <v>2.3296981264289141E-3</v>
      </c>
    </row>
    <row r="2245" spans="1:7">
      <c r="A2245" s="168" t="s">
        <v>2460</v>
      </c>
      <c r="B2245" s="169">
        <v>-4.0378292467174282E-2</v>
      </c>
      <c r="C2245" s="169">
        <v>-1.570052456294135E-2</v>
      </c>
      <c r="D2245" s="169">
        <v>-2.2336894744169559E-2</v>
      </c>
      <c r="E2245" s="169">
        <v>-4.7020477834092689E-2</v>
      </c>
      <c r="F2245" s="169">
        <v>-3.8649539615778221E-3</v>
      </c>
      <c r="G2245" s="169">
        <v>-2.9053171174838739E-3</v>
      </c>
    </row>
    <row r="2246" spans="1:7">
      <c r="A2246" s="168" t="s">
        <v>2461</v>
      </c>
      <c r="B2246" s="169">
        <v>6.4274509196011076E-2</v>
      </c>
      <c r="C2246" s="169">
        <v>9.5153876449048491E-2</v>
      </c>
      <c r="D2246" s="169">
        <v>0.1198648271693168</v>
      </c>
      <c r="E2246" s="169">
        <v>7.6785478967006604E-2</v>
      </c>
      <c r="F2246" s="169">
        <v>-1.118338468560998E-2</v>
      </c>
      <c r="G2246" s="169">
        <v>-5.8272687575033899E-4</v>
      </c>
    </row>
    <row r="2247" spans="1:7">
      <c r="A2247" s="168" t="s">
        <v>2462</v>
      </c>
      <c r="B2247" s="169">
        <v>-2.2436514941950869E-2</v>
      </c>
      <c r="C2247" s="169">
        <v>-3.4607579584726933E-2</v>
      </c>
      <c r="D2247" s="169">
        <v>-5.0818976022561357E-2</v>
      </c>
      <c r="E2247" s="169">
        <v>1.8237410933504391E-2</v>
      </c>
      <c r="F2247" s="169">
        <v>3.912290825158693E-2</v>
      </c>
      <c r="G2247" s="169">
        <v>-1.972787900091855E-2</v>
      </c>
    </row>
    <row r="2248" spans="1:7">
      <c r="A2248" s="168" t="s">
        <v>2463</v>
      </c>
      <c r="B2248" s="169">
        <v>5.732078479435021E-2</v>
      </c>
      <c r="C2248" s="169">
        <v>1.8092095201708961E-2</v>
      </c>
      <c r="D2248" s="169">
        <v>8.3456454973385386E-2</v>
      </c>
      <c r="E2248" s="169">
        <v>4.8748828858654843E-2</v>
      </c>
      <c r="F2248" s="169">
        <v>2.1768103065304301E-2</v>
      </c>
      <c r="G2248" s="169">
        <v>-1.0806026941662659E-2</v>
      </c>
    </row>
    <row r="2249" spans="1:7">
      <c r="A2249" s="168" t="s">
        <v>2464</v>
      </c>
      <c r="B2249" s="169">
        <v>0.10945392455670459</v>
      </c>
      <c r="C2249" s="169">
        <v>7.9447123908689132E-3</v>
      </c>
      <c r="D2249" s="169">
        <v>0.1215641894538608</v>
      </c>
      <c r="E2249" s="169">
        <v>7.8996276195352211E-2</v>
      </c>
      <c r="F2249" s="169">
        <v>2.934782608695619E-3</v>
      </c>
      <c r="G2249" s="169">
        <v>-1.403080691132264E-3</v>
      </c>
    </row>
    <row r="2250" spans="1:7">
      <c r="A2250" s="168" t="s">
        <v>2465</v>
      </c>
      <c r="B2250" s="169">
        <v>-4.3712832393871692E-2</v>
      </c>
      <c r="C2250" s="169">
        <v>-1.7277808903947141E-3</v>
      </c>
      <c r="D2250" s="169">
        <v>-2.4826818770135262E-2</v>
      </c>
      <c r="E2250" s="169">
        <v>-5.6741581841362243E-2</v>
      </c>
      <c r="F2250" s="169">
        <v>4.6602362631407157E-3</v>
      </c>
      <c r="G2250" s="169">
        <v>5.8209738519423571E-3</v>
      </c>
    </row>
    <row r="2251" spans="1:7">
      <c r="A2251" s="168" t="s">
        <v>2466</v>
      </c>
      <c r="B2251" s="169">
        <v>-3.184718896680705E-3</v>
      </c>
      <c r="C2251" s="169">
        <v>-2.24083715440897E-2</v>
      </c>
      <c r="D2251" s="169">
        <v>7.8760652017115795E-3</v>
      </c>
      <c r="E2251" s="169">
        <v>3.1225126196086079E-3</v>
      </c>
      <c r="F2251" s="169">
        <v>-3.0204962243797211E-3</v>
      </c>
      <c r="G2251" s="169">
        <v>-8.3816000504262078E-3</v>
      </c>
    </row>
    <row r="2252" spans="1:7">
      <c r="A2252" s="168" t="s">
        <v>2467</v>
      </c>
      <c r="B2252" s="10"/>
      <c r="C2252" s="169">
        <v>1.326838095580207E-3</v>
      </c>
      <c r="D2252" s="10"/>
      <c r="E2252" s="10"/>
      <c r="F2252" s="169">
        <v>-1.2984202553559809E-3</v>
      </c>
      <c r="G2252" s="169">
        <v>0</v>
      </c>
    </row>
    <row r="2253" spans="1:7">
      <c r="A2253" s="168" t="s">
        <v>2468</v>
      </c>
      <c r="B2253" s="169">
        <v>-9.561943930781247E-2</v>
      </c>
      <c r="C2253" s="169">
        <v>-2.3567493023827549E-2</v>
      </c>
      <c r="D2253" s="169">
        <v>-2.2031265657682101E-2</v>
      </c>
      <c r="E2253" s="169">
        <v>-0.1010563733705996</v>
      </c>
      <c r="F2253" s="169">
        <v>9.9674972914409743E-3</v>
      </c>
      <c r="G2253" s="169">
        <v>-1.1068610429884719E-2</v>
      </c>
    </row>
    <row r="2254" spans="1:7">
      <c r="A2254" s="168" t="s">
        <v>2469</v>
      </c>
      <c r="B2254" s="169">
        <v>-2.697030870464023E-2</v>
      </c>
      <c r="C2254" s="169">
        <v>2.5117204723895229E-2</v>
      </c>
      <c r="D2254" s="169">
        <v>3.3935829324043043E-2</v>
      </c>
      <c r="E2254" s="169">
        <v>-7.7239479694651836E-3</v>
      </c>
      <c r="F2254" s="169">
        <v>-1.169276979189016E-2</v>
      </c>
      <c r="G2254" s="169">
        <v>6.5120003825565043E-3</v>
      </c>
    </row>
    <row r="2255" spans="1:7">
      <c r="A2255" s="168" t="s">
        <v>2470</v>
      </c>
      <c r="B2255" s="169">
        <v>4.4102544402433219E-2</v>
      </c>
      <c r="C2255" s="169">
        <v>1.6661138470960069E-2</v>
      </c>
      <c r="D2255" s="169">
        <v>1.715837280065835E-2</v>
      </c>
      <c r="E2255" s="169">
        <v>2.6869158854570641E-2</v>
      </c>
      <c r="F2255" s="169">
        <v>1.8452187126885899E-2</v>
      </c>
      <c r="G2255" s="169">
        <v>9.3004264655771607E-3</v>
      </c>
    </row>
    <row r="2256" spans="1:7">
      <c r="A2256" s="168" t="s">
        <v>2471</v>
      </c>
      <c r="B2256" s="169">
        <v>-3.0505447262367039E-2</v>
      </c>
      <c r="C2256" s="169">
        <v>2.0259113708281259E-2</v>
      </c>
      <c r="D2256" s="169">
        <v>-2.0779501812617781E-2</v>
      </c>
      <c r="E2256" s="169">
        <v>-1.9418802119919639E-2</v>
      </c>
      <c r="F2256" s="169">
        <v>1.886390280294159E-2</v>
      </c>
      <c r="G2256" s="169">
        <v>-5.5087684548977833E-3</v>
      </c>
    </row>
    <row r="2257" spans="1:7">
      <c r="A2257" s="168" t="s">
        <v>2472</v>
      </c>
      <c r="B2257" s="169">
        <v>4.5253373294833477E-3</v>
      </c>
      <c r="C2257" s="169">
        <v>7.3731334699984608E-3</v>
      </c>
      <c r="D2257" s="169">
        <v>-4.6201095303457507E-3</v>
      </c>
      <c r="E2257" s="169">
        <v>2.2552814118385941E-2</v>
      </c>
      <c r="F2257" s="169">
        <v>-1.6213389121338961E-2</v>
      </c>
      <c r="G2257" s="169">
        <v>1.812874443710699E-3</v>
      </c>
    </row>
    <row r="2258" spans="1:7">
      <c r="A2258" s="168" t="s">
        <v>2473</v>
      </c>
      <c r="B2258" s="169">
        <v>4.2014618501662326E-3</v>
      </c>
      <c r="C2258" s="169">
        <v>6.4070670391314088E-4</v>
      </c>
      <c r="D2258" s="169">
        <v>-1.5135485352185341E-2</v>
      </c>
      <c r="E2258" s="169">
        <v>1.8143053790006029E-2</v>
      </c>
      <c r="F2258" s="169">
        <v>-1.5948963317384819E-3</v>
      </c>
      <c r="G2258" s="169">
        <v>-4.624500641676077E-3</v>
      </c>
    </row>
    <row r="2259" spans="1:7">
      <c r="A2259" s="168" t="s">
        <v>2474</v>
      </c>
      <c r="B2259" s="169">
        <v>-1.38962455666235E-2</v>
      </c>
      <c r="C2259" s="169">
        <v>5.8024106940990361E-3</v>
      </c>
      <c r="D2259" s="169">
        <v>-2.9859942764006719E-3</v>
      </c>
      <c r="E2259" s="169">
        <v>-3.2154589868395367E-2</v>
      </c>
      <c r="F2259" s="169">
        <v>2.7689030883919501E-3</v>
      </c>
      <c r="G2259" s="169">
        <v>2.3229544750702491E-3</v>
      </c>
    </row>
    <row r="2260" spans="1:7">
      <c r="A2260" s="168" t="s">
        <v>2475</v>
      </c>
      <c r="B2260" s="169">
        <v>-3.3242876127338117E-2</v>
      </c>
      <c r="C2260" s="169">
        <v>1.47999135976562E-3</v>
      </c>
      <c r="D2260" s="169">
        <v>-3.0665901709865159E-2</v>
      </c>
      <c r="E2260" s="169">
        <v>-4.2030826216186368E-2</v>
      </c>
      <c r="F2260" s="169">
        <v>-2.6019541206457109E-2</v>
      </c>
      <c r="G2260" s="169">
        <v>2.3176477416830821E-3</v>
      </c>
    </row>
    <row r="2261" spans="1:7">
      <c r="A2261" s="168" t="s">
        <v>2476</v>
      </c>
      <c r="B2261" s="10"/>
      <c r="C2261" s="169">
        <v>6.2991021385856438E-3</v>
      </c>
      <c r="D2261" s="10"/>
      <c r="E2261" s="10"/>
      <c r="F2261" s="169">
        <v>2.1807872642032319E-4</v>
      </c>
      <c r="G2261" s="169">
        <v>7.8415479011226807E-3</v>
      </c>
    </row>
    <row r="2262" spans="1:7">
      <c r="A2262" s="168" t="s">
        <v>2477</v>
      </c>
      <c r="B2262" s="10"/>
      <c r="C2262" s="169">
        <v>1.472657412963474E-2</v>
      </c>
      <c r="D2262" s="10"/>
      <c r="E2262" s="10"/>
      <c r="F2262" s="169">
        <v>6.3229041752970172E-3</v>
      </c>
      <c r="G2262" s="169">
        <v>-2.493765586034868E-3</v>
      </c>
    </row>
    <row r="2263" spans="1:7">
      <c r="A2263" s="168" t="s">
        <v>2478</v>
      </c>
      <c r="B2263" s="169">
        <v>-2.1929941583839319E-2</v>
      </c>
      <c r="C2263" s="169">
        <v>-6.3815975889338628E-3</v>
      </c>
      <c r="D2263" s="169">
        <v>-4.0976954227292077E-2</v>
      </c>
      <c r="E2263" s="169">
        <v>7.7808503020260211E-4</v>
      </c>
      <c r="F2263" s="169">
        <v>-4.3332250027083852E-4</v>
      </c>
      <c r="G2263" s="169">
        <v>-1.6999816894531781E-3</v>
      </c>
    </row>
    <row r="2264" spans="1:7">
      <c r="A2264" s="168" t="s">
        <v>2479</v>
      </c>
      <c r="B2264" s="169">
        <v>2.9537261617684329E-2</v>
      </c>
      <c r="C2264" s="169">
        <v>-7.6932396518555324E-3</v>
      </c>
      <c r="D2264" s="169">
        <v>3.3197139715818169E-2</v>
      </c>
      <c r="E2264" s="169">
        <v>2.6743108538062051E-2</v>
      </c>
      <c r="F2264" s="169">
        <v>1.5172862252086361E-3</v>
      </c>
      <c r="G2264" s="169">
        <v>-5.9100867120450706E-3</v>
      </c>
    </row>
    <row r="2265" spans="1:7">
      <c r="A2265" s="168" t="s">
        <v>2480</v>
      </c>
      <c r="B2265" s="169">
        <v>2.0563400688403451E-2</v>
      </c>
      <c r="C2265" s="169">
        <v>4.3463562331358396E-3</v>
      </c>
      <c r="D2265" s="169">
        <v>1.080447476117641E-2</v>
      </c>
      <c r="E2265" s="169">
        <v>2.870676119369198E-2</v>
      </c>
      <c r="F2265" s="169">
        <v>-1.7530570284601251E-2</v>
      </c>
      <c r="G2265" s="169">
        <v>3.7283631050653021E-3</v>
      </c>
    </row>
    <row r="2266" spans="1:7">
      <c r="A2266" s="168" t="s">
        <v>2481</v>
      </c>
      <c r="B2266" s="169">
        <v>-2.5506436821822631E-2</v>
      </c>
      <c r="C2266" s="169">
        <v>5.7997750948355353E-3</v>
      </c>
      <c r="D2266" s="169">
        <v>-3.6116818375068189E-3</v>
      </c>
      <c r="E2266" s="169">
        <v>-4.4369381447855627E-2</v>
      </c>
      <c r="F2266" s="169">
        <v>1.079414032382431E-2</v>
      </c>
      <c r="G2266" s="169">
        <v>1.034031495819332E-2</v>
      </c>
    </row>
    <row r="2267" spans="1:7">
      <c r="A2267" s="168" t="s">
        <v>2482</v>
      </c>
      <c r="B2267" s="169">
        <v>-2.0659013133013441E-2</v>
      </c>
      <c r="C2267" s="169">
        <v>-7.1148091221628906E-4</v>
      </c>
      <c r="D2267" s="169">
        <v>3.30073763392984E-2</v>
      </c>
      <c r="E2267" s="169">
        <v>-6.1750031154902407E-3</v>
      </c>
      <c r="F2267" s="169">
        <v>6.5380843412881076E-3</v>
      </c>
      <c r="G2267" s="169">
        <v>-2.9809524401553929E-3</v>
      </c>
    </row>
    <row r="2268" spans="1:7">
      <c r="A2268" s="168" t="s">
        <v>2483</v>
      </c>
      <c r="B2268" s="169">
        <v>-4.1886982677589613E-2</v>
      </c>
      <c r="C2268" s="169">
        <v>3.2558782749008357E-2</v>
      </c>
      <c r="D2268" s="169">
        <v>2.8612780951219111E-2</v>
      </c>
      <c r="E2268" s="169">
        <v>-5.9536852220036351E-2</v>
      </c>
      <c r="F2268" s="169">
        <v>3.1503734978889142E-2</v>
      </c>
      <c r="G2268" s="169">
        <v>1.445091320069314E-2</v>
      </c>
    </row>
    <row r="2269" spans="1:7">
      <c r="A2269" s="168" t="s">
        <v>2484</v>
      </c>
      <c r="B2269" s="169">
        <v>8.0438336512125064E-2</v>
      </c>
      <c r="C2269" s="169">
        <v>7.2482009835321834E-3</v>
      </c>
      <c r="D2269" s="169">
        <v>3.5319421273339653E-2</v>
      </c>
      <c r="E2269" s="169">
        <v>9.0130264456710796E-2</v>
      </c>
      <c r="F2269" s="169">
        <v>7.8715365239294677E-3</v>
      </c>
      <c r="G2269" s="169">
        <v>-7.761085651064481E-3</v>
      </c>
    </row>
    <row r="2270" spans="1:7">
      <c r="A2270" s="168" t="s">
        <v>2485</v>
      </c>
      <c r="B2270" s="169">
        <v>3.8007189235574217E-2</v>
      </c>
      <c r="C2270" s="169">
        <v>1.024415597859818E-3</v>
      </c>
      <c r="D2270" s="169">
        <v>2.07140260015557E-2</v>
      </c>
      <c r="E2270" s="169">
        <v>1.6843554771425628E-2</v>
      </c>
      <c r="F2270" s="169">
        <v>2.353431219410607E-2</v>
      </c>
      <c r="G2270" s="169">
        <v>3.9604866858766741E-4</v>
      </c>
    </row>
    <row r="2271" spans="1:7">
      <c r="A2271" s="168" t="s">
        <v>2486</v>
      </c>
      <c r="B2271" s="169">
        <v>8.7950688037086167E-4</v>
      </c>
      <c r="C2271" s="169">
        <v>4.1323320741357694E-3</v>
      </c>
      <c r="D2271" s="169">
        <v>-7.8052812085406256E-3</v>
      </c>
      <c r="E2271" s="169">
        <v>-3.2161944807724829E-3</v>
      </c>
      <c r="F2271" s="169">
        <v>-2.1874046189846341E-2</v>
      </c>
      <c r="G2271" s="169">
        <v>-1.5835675045484669E-3</v>
      </c>
    </row>
    <row r="2272" spans="1:7">
      <c r="A2272" s="168" t="s">
        <v>2487</v>
      </c>
      <c r="B2272" s="169">
        <v>5.5058118175645099E-2</v>
      </c>
      <c r="C2272" s="169">
        <v>7.0052722948985569E-3</v>
      </c>
      <c r="D2272" s="169">
        <v>-4.2355765765442746E-3</v>
      </c>
      <c r="E2272" s="169">
        <v>4.1448202953359832E-2</v>
      </c>
      <c r="F2272" s="169">
        <v>-5.7208237986270394E-3</v>
      </c>
      <c r="G2272" s="169">
        <v>2.081672186658778E-3</v>
      </c>
    </row>
    <row r="2273" spans="1:7">
      <c r="A2273" s="168" t="s">
        <v>2488</v>
      </c>
      <c r="B2273" s="169">
        <v>9.0504064376528692E-3</v>
      </c>
      <c r="C2273" s="169">
        <v>8.7611312914237516E-4</v>
      </c>
      <c r="D2273" s="169">
        <v>3.5560778521072763E-2</v>
      </c>
      <c r="E2273" s="169">
        <v>-2.30771498888882E-3</v>
      </c>
      <c r="F2273" s="169">
        <v>-1.443665655403281E-2</v>
      </c>
      <c r="G2273" s="169">
        <v>-6.5287966824019161E-3</v>
      </c>
    </row>
    <row r="2274" spans="1:7">
      <c r="A2274" s="168" t="s">
        <v>2489</v>
      </c>
      <c r="B2274" s="169">
        <v>2.89073760202847E-2</v>
      </c>
      <c r="C2274" s="169">
        <v>-3.8802294486252049E-3</v>
      </c>
      <c r="D2274" s="169">
        <v>1.167369291565246E-3</v>
      </c>
      <c r="E2274" s="169">
        <v>3.3072998972287097E-2</v>
      </c>
      <c r="F2274" s="169">
        <v>7.2179174185331707E-3</v>
      </c>
      <c r="G2274" s="169">
        <v>-3.0867027546724879E-3</v>
      </c>
    </row>
    <row r="2275" spans="1:7">
      <c r="A2275" s="168" t="s">
        <v>2490</v>
      </c>
      <c r="B2275" s="169">
        <v>8.9072771281963892E-3</v>
      </c>
      <c r="C2275" s="169">
        <v>-1.6135130661014241E-2</v>
      </c>
      <c r="D2275" s="169">
        <v>-2.901281318308457E-2</v>
      </c>
      <c r="E2275" s="169">
        <v>1.508422669771914E-2</v>
      </c>
      <c r="F2275" s="169">
        <v>8.4308146274625351E-4</v>
      </c>
      <c r="G2275" s="169">
        <v>-5.5933397185948808E-3</v>
      </c>
    </row>
    <row r="2276" spans="1:7">
      <c r="A2276" s="168" t="s">
        <v>2491</v>
      </c>
      <c r="B2276" s="169">
        <v>1.4035099805476131E-2</v>
      </c>
      <c r="C2276" s="169">
        <v>-4.4487103794299537E-4</v>
      </c>
      <c r="D2276" s="169">
        <v>1.067331858853926E-2</v>
      </c>
      <c r="E2276" s="169">
        <v>8.2298991591609472E-3</v>
      </c>
      <c r="F2276" s="169">
        <v>-1.0108455301674261E-2</v>
      </c>
      <c r="G2276" s="169">
        <v>4.0176932069879712E-3</v>
      </c>
    </row>
    <row r="2277" spans="1:7">
      <c r="A2277" s="168" t="s">
        <v>2492</v>
      </c>
      <c r="B2277" s="169">
        <v>2.5717667395305899E-2</v>
      </c>
      <c r="C2277" s="169">
        <v>-6.7082978253216741E-3</v>
      </c>
      <c r="D2277" s="169">
        <v>3.8850776313335E-3</v>
      </c>
      <c r="E2277" s="169">
        <v>-4.9866383212825438E-3</v>
      </c>
      <c r="F2277" s="169">
        <v>3.0847782150835719E-3</v>
      </c>
      <c r="G2277" s="169">
        <v>-8.5033861735311911E-3</v>
      </c>
    </row>
    <row r="2278" spans="1:7">
      <c r="A2278" s="168" t="s">
        <v>2493</v>
      </c>
      <c r="B2278" s="169">
        <v>2.4081151032605771E-2</v>
      </c>
      <c r="C2278" s="10"/>
      <c r="D2278" s="169">
        <v>1.061340158284518E-2</v>
      </c>
      <c r="E2278" s="169">
        <v>2.6509506955982198E-2</v>
      </c>
      <c r="F2278" s="10"/>
      <c r="G2278" s="169">
        <v>-1.816166926317031E-3</v>
      </c>
    </row>
    <row r="2279" spans="1:7">
      <c r="A2279" s="168" t="s">
        <v>2494</v>
      </c>
      <c r="B2279" s="169">
        <v>2.0477368633764481E-3</v>
      </c>
      <c r="C2279" s="169">
        <v>2.04590558452733E-2</v>
      </c>
      <c r="D2279" s="169">
        <v>-1.5554216863423511E-2</v>
      </c>
      <c r="E2279" s="169">
        <v>-6.1469965823657269E-3</v>
      </c>
      <c r="F2279" s="169">
        <v>6.7868504772004012E-3</v>
      </c>
      <c r="G2279" s="169">
        <v>5.9637757613526521E-3</v>
      </c>
    </row>
    <row r="2280" spans="1:7">
      <c r="A2280" s="168" t="s">
        <v>2495</v>
      </c>
      <c r="B2280" s="169">
        <v>1.5826109832820959E-2</v>
      </c>
      <c r="C2280" s="169">
        <v>-5.5712254172688436E-3</v>
      </c>
      <c r="D2280" s="169">
        <v>-4.6562851807572248E-3</v>
      </c>
      <c r="E2280" s="169">
        <v>1.9942398668431949E-2</v>
      </c>
      <c r="F2280" s="169">
        <v>-6.4251105961660171E-3</v>
      </c>
      <c r="G2280" s="169">
        <v>3.6173695990235899E-3</v>
      </c>
    </row>
    <row r="2281" spans="1:7">
      <c r="A2281" s="168" t="s">
        <v>2496</v>
      </c>
      <c r="B2281" s="169">
        <v>-1.0566232308542371E-2</v>
      </c>
      <c r="C2281" s="169">
        <v>4.0111942619043273E-3</v>
      </c>
      <c r="D2281" s="169">
        <v>-3.1708901411503509E-2</v>
      </c>
      <c r="E2281" s="169">
        <v>-1.511157366260063E-2</v>
      </c>
      <c r="F2281" s="169">
        <v>-5.9366055337644053E-3</v>
      </c>
      <c r="G2281" s="169">
        <v>-6.0071935384495836E-3</v>
      </c>
    </row>
    <row r="2282" spans="1:7">
      <c r="A2282" s="168" t="s">
        <v>2497</v>
      </c>
      <c r="B2282" s="169">
        <v>-4.7478066785348272E-2</v>
      </c>
      <c r="C2282" s="169">
        <v>-8.1185161301622344E-5</v>
      </c>
      <c r="D2282" s="169">
        <v>-1.4629413542762809E-2</v>
      </c>
      <c r="E2282" s="169">
        <v>-2.0232707748203519E-2</v>
      </c>
      <c r="F2282" s="169">
        <v>1.812946571398077E-3</v>
      </c>
      <c r="G2282" s="169">
        <v>5.0365685306830166E-4</v>
      </c>
    </row>
    <row r="2283" spans="1:7">
      <c r="A2283" s="168" t="s">
        <v>2498</v>
      </c>
      <c r="B2283" s="169">
        <v>-5.1168104565499688E-2</v>
      </c>
      <c r="C2283" s="169">
        <v>4.1020419271569084E-3</v>
      </c>
      <c r="D2283" s="169">
        <v>-3.0337404807452392E-2</v>
      </c>
      <c r="E2283" s="169">
        <v>-5.5538826246493637E-2</v>
      </c>
      <c r="F2283" s="169">
        <v>1.4157973174366619E-2</v>
      </c>
      <c r="G2283" s="169">
        <v>-6.3425437551490882E-3</v>
      </c>
    </row>
    <row r="2284" spans="1:7">
      <c r="A2284" s="168" t="s">
        <v>2499</v>
      </c>
      <c r="B2284" s="169">
        <v>-4.7951963524206831E-2</v>
      </c>
      <c r="C2284" s="169">
        <v>5.8002904546055056E-3</v>
      </c>
      <c r="D2284" s="169">
        <v>9.434003858473039E-3</v>
      </c>
      <c r="E2284" s="169">
        <v>-1.8579977071974119E-2</v>
      </c>
      <c r="F2284" s="169">
        <v>-4.5134879815261764E-3</v>
      </c>
      <c r="G2284" s="169">
        <v>5.5724728344848096E-3</v>
      </c>
    </row>
    <row r="2285" spans="1:7">
      <c r="A2285" s="168" t="s">
        <v>2500</v>
      </c>
      <c r="B2285" s="169">
        <v>-1.9315969762234379E-2</v>
      </c>
      <c r="C2285" s="169">
        <v>7.3687459506643904E-5</v>
      </c>
      <c r="D2285" s="169">
        <v>-4.5105845300869141E-2</v>
      </c>
      <c r="E2285" s="169">
        <v>-1.9728068585910141E-2</v>
      </c>
      <c r="F2285" s="169">
        <v>8.3298186419231701E-3</v>
      </c>
      <c r="G2285" s="169">
        <v>-4.6347514808328114E-3</v>
      </c>
    </row>
    <row r="2286" spans="1:7">
      <c r="A2286" s="168" t="s">
        <v>2501</v>
      </c>
      <c r="B2286" s="169">
        <v>9.0911223715235412E-3</v>
      </c>
      <c r="C2286" s="169">
        <v>-5.277383403094138E-3</v>
      </c>
      <c r="D2286" s="169">
        <v>3.5118438353676229E-3</v>
      </c>
      <c r="E2286" s="169">
        <v>9.5549403888770534E-3</v>
      </c>
      <c r="F2286" s="169">
        <v>5.5421938722157726E-3</v>
      </c>
      <c r="G2286" s="169">
        <v>-5.0615498830264283E-4</v>
      </c>
    </row>
    <row r="2287" spans="1:7">
      <c r="A2287" s="168" t="s">
        <v>2502</v>
      </c>
      <c r="B2287" s="169">
        <v>-2.5373918554615349E-3</v>
      </c>
      <c r="C2287" s="169">
        <v>1.02806830100679E-2</v>
      </c>
      <c r="D2287" s="169">
        <v>1.4213757880153111E-2</v>
      </c>
      <c r="E2287" s="169">
        <v>8.2525667830697369E-3</v>
      </c>
      <c r="F2287" s="169">
        <v>-1.5910981697171419E-2</v>
      </c>
      <c r="G2287" s="169">
        <v>4.5574699956707487E-3</v>
      </c>
    </row>
    <row r="2288" spans="1:7">
      <c r="A2288" s="168" t="s">
        <v>2503</v>
      </c>
      <c r="B2288" s="169">
        <v>-4.3353349205139113E-2</v>
      </c>
      <c r="C2288" s="169">
        <v>9.1994807928585942E-4</v>
      </c>
      <c r="D2288" s="169">
        <v>-2.3517165068569049E-2</v>
      </c>
      <c r="E2288" s="169">
        <v>-3.646028701531423E-2</v>
      </c>
      <c r="F2288" s="169">
        <v>1.2258269047870749E-2</v>
      </c>
      <c r="G2288" s="169">
        <v>-2.5204153024159788E-3</v>
      </c>
    </row>
    <row r="2289" spans="1:7">
      <c r="A2289" s="168" t="s">
        <v>2504</v>
      </c>
      <c r="B2289" s="169">
        <v>2.479119774261607E-2</v>
      </c>
      <c r="C2289" s="169">
        <v>5.4829894076784402E-3</v>
      </c>
      <c r="D2289" s="169">
        <v>5.0596731055269302E-2</v>
      </c>
      <c r="E2289" s="169">
        <v>2.6364525304821029E-2</v>
      </c>
      <c r="F2289" s="169">
        <v>1.023071301806033E-2</v>
      </c>
      <c r="G2289" s="169">
        <v>1.1117910616256219E-3</v>
      </c>
    </row>
    <row r="2290" spans="1:7">
      <c r="A2290" s="168" t="s">
        <v>2505</v>
      </c>
      <c r="B2290" s="169">
        <v>-3.541138346200623E-3</v>
      </c>
      <c r="C2290" s="169">
        <v>-2.7438889546078649E-3</v>
      </c>
      <c r="D2290" s="169">
        <v>-1.2016378298408509E-2</v>
      </c>
      <c r="E2290" s="169">
        <v>5.4259411204264918E-3</v>
      </c>
      <c r="F2290" s="169">
        <v>9.8170920739899525E-3</v>
      </c>
      <c r="G2290" s="169">
        <v>-4.2403410943901987E-3</v>
      </c>
    </row>
    <row r="2291" spans="1:7">
      <c r="A2291" s="168" t="s">
        <v>2506</v>
      </c>
      <c r="B2291" s="169">
        <v>1.8446404782754831E-3</v>
      </c>
      <c r="C2291" s="169">
        <v>3.822419955717526E-3</v>
      </c>
      <c r="D2291" s="169">
        <v>6.4769864464886417E-3</v>
      </c>
      <c r="E2291" s="169">
        <v>9.9095801641786441E-3</v>
      </c>
      <c r="F2291" s="169">
        <v>-1.330331559557973E-3</v>
      </c>
      <c r="G2291" s="169">
        <v>-7.1986120272151677E-3</v>
      </c>
    </row>
    <row r="2292" spans="1:7">
      <c r="A2292" s="168" t="s">
        <v>2507</v>
      </c>
      <c r="B2292" s="169">
        <v>-4.5827202377907827E-2</v>
      </c>
      <c r="C2292" s="169">
        <v>-1.1296379879250701E-2</v>
      </c>
      <c r="D2292" s="169">
        <v>-2.9921490560562921E-2</v>
      </c>
      <c r="E2292" s="169">
        <v>-3.7955274421406671E-2</v>
      </c>
      <c r="F2292" s="169">
        <v>-1.537042729787941E-3</v>
      </c>
      <c r="G2292" s="169">
        <v>2.6552506239008178E-3</v>
      </c>
    </row>
    <row r="2293" spans="1:7">
      <c r="A2293" s="168" t="s">
        <v>2508</v>
      </c>
      <c r="B2293" s="10"/>
      <c r="C2293" s="169">
        <v>9.3926598961591168E-3</v>
      </c>
      <c r="D2293" s="10"/>
      <c r="E2293" s="10"/>
      <c r="F2293" s="169">
        <v>2.052545155993402E-3</v>
      </c>
      <c r="G2293" s="169">
        <v>-1.8333703872099869E-3</v>
      </c>
    </row>
    <row r="2294" spans="1:7">
      <c r="A2294" s="168" t="s">
        <v>2509</v>
      </c>
      <c r="B2294" s="169">
        <v>-2.8775098847645179E-2</v>
      </c>
      <c r="C2294" s="169">
        <v>-8.352184790166306E-3</v>
      </c>
      <c r="D2294" s="169">
        <v>-1.482982665154586E-2</v>
      </c>
      <c r="E2294" s="169">
        <v>-3.1155605760509349E-2</v>
      </c>
      <c r="F2294" s="169">
        <v>1.577222449815641E-2</v>
      </c>
      <c r="G2294" s="169">
        <v>8.367343824736917E-3</v>
      </c>
    </row>
    <row r="2295" spans="1:7">
      <c r="A2295" s="168" t="s">
        <v>2510</v>
      </c>
      <c r="B2295" s="169">
        <v>2.5067150495940989E-3</v>
      </c>
      <c r="C2295" s="169">
        <v>-3.0924021010703129E-4</v>
      </c>
      <c r="D2295" s="169">
        <v>-1.553427991774714E-3</v>
      </c>
      <c r="E2295" s="169">
        <v>-4.672793437756062E-3</v>
      </c>
      <c r="F2295" s="169">
        <v>9.7801976204880958E-3</v>
      </c>
      <c r="G2295" s="169">
        <v>9.1078696178015228E-4</v>
      </c>
    </row>
    <row r="2296" spans="1:7">
      <c r="A2296" s="168" t="s">
        <v>2511</v>
      </c>
      <c r="B2296" s="169">
        <v>-9.5541286408720172E-3</v>
      </c>
      <c r="C2296" s="10"/>
      <c r="D2296" s="169">
        <v>6.3949823084832316E-3</v>
      </c>
      <c r="E2296" s="169">
        <v>6.8143050774513991E-3</v>
      </c>
      <c r="F2296" s="10"/>
      <c r="G2296" s="10"/>
    </row>
    <row r="2297" spans="1:7">
      <c r="A2297" s="168" t="s">
        <v>2512</v>
      </c>
      <c r="B2297" s="10"/>
      <c r="C2297" s="169">
        <v>-2.1786584865058911E-3</v>
      </c>
      <c r="D2297" s="10"/>
      <c r="E2297" s="10"/>
      <c r="F2297" s="169">
        <v>-1.3180229655516681E-2</v>
      </c>
      <c r="G2297" s="169">
        <v>-2.0220864445619209E-3</v>
      </c>
    </row>
    <row r="2298" spans="1:7">
      <c r="A2298" s="168" t="s">
        <v>2513</v>
      </c>
      <c r="B2298" s="169">
        <v>-7.8679689396842667E-2</v>
      </c>
      <c r="C2298" s="169">
        <v>9.606504133156335E-3</v>
      </c>
      <c r="D2298" s="169">
        <v>-6.0082347300834497E-2</v>
      </c>
      <c r="E2298" s="169">
        <v>-6.1899999932922389E-2</v>
      </c>
      <c r="F2298" s="169">
        <v>2.3373469594252679E-2</v>
      </c>
      <c r="G2298" s="169">
        <v>-2.9379081979240551E-3</v>
      </c>
    </row>
    <row r="2299" spans="1:7">
      <c r="A2299" s="168" t="s">
        <v>2514</v>
      </c>
      <c r="B2299" s="169">
        <v>7.6305330073375588E-2</v>
      </c>
      <c r="C2299" s="169">
        <v>1.1121720179701811E-2</v>
      </c>
      <c r="D2299" s="169">
        <v>4.3516638922912243E-2</v>
      </c>
      <c r="E2299" s="169">
        <v>7.3588756065812388E-2</v>
      </c>
      <c r="F2299" s="169">
        <v>-8.2064465097884121E-3</v>
      </c>
      <c r="G2299" s="169">
        <v>-5.6898757266025113E-3</v>
      </c>
    </row>
    <row r="2300" spans="1:7">
      <c r="A2300" s="168" t="s">
        <v>2515</v>
      </c>
      <c r="B2300" s="169">
        <v>3.4441983431830803E-2</v>
      </c>
      <c r="C2300" s="169">
        <v>-3.2861029504172019E-6</v>
      </c>
      <c r="D2300" s="169">
        <v>-2.7445488623255129E-2</v>
      </c>
      <c r="E2300" s="169">
        <v>4.9382253232461704E-3</v>
      </c>
      <c r="F2300" s="169">
        <v>-4.1870202372644716E-3</v>
      </c>
      <c r="G2300" s="169">
        <v>-1.839365461405285E-3</v>
      </c>
    </row>
    <row r="2301" spans="1:7">
      <c r="A2301" s="168" t="s">
        <v>2516</v>
      </c>
      <c r="B2301" s="169">
        <v>5.4139821994404043E-2</v>
      </c>
      <c r="C2301" s="169">
        <v>8.0201212752302187E-3</v>
      </c>
      <c r="D2301" s="169">
        <v>9.4022430627471731E-3</v>
      </c>
      <c r="E2301" s="169">
        <v>2.012207016388667E-2</v>
      </c>
      <c r="F2301" s="169">
        <v>5.3058364200619934E-3</v>
      </c>
      <c r="G2301" s="169">
        <v>-5.4258679119679742E-3</v>
      </c>
    </row>
    <row r="2302" spans="1:7">
      <c r="A2302" s="168" t="s">
        <v>2517</v>
      </c>
      <c r="B2302" s="169">
        <v>2.2589871457873612E-2</v>
      </c>
      <c r="C2302" s="169">
        <v>5.2189708852221628E-3</v>
      </c>
      <c r="D2302" s="169">
        <v>4.590746935857482E-4</v>
      </c>
      <c r="E2302" s="169">
        <v>5.8010637426841871E-3</v>
      </c>
      <c r="F2302" s="169">
        <v>-1.194981079466251E-3</v>
      </c>
      <c r="G2302" s="169">
        <v>2.5733401551559791E-3</v>
      </c>
    </row>
    <row r="2303" spans="1:7">
      <c r="A2303" s="168" t="s">
        <v>2518</v>
      </c>
      <c r="B2303" s="169">
        <v>1.4420736525502241E-2</v>
      </c>
      <c r="C2303" s="169">
        <v>5.1644274245326027E-3</v>
      </c>
      <c r="D2303" s="169">
        <v>-2.6492849818341772E-2</v>
      </c>
      <c r="E2303" s="169">
        <v>-2.6055663506915679E-2</v>
      </c>
      <c r="F2303" s="169">
        <v>3.0907278165503982E-3</v>
      </c>
      <c r="G2303" s="169">
        <v>-5.3388528163705873E-3</v>
      </c>
    </row>
    <row r="2304" spans="1:7">
      <c r="A2304" s="168" t="s">
        <v>2519</v>
      </c>
      <c r="B2304" s="169">
        <v>-2.9633546136273111E-2</v>
      </c>
      <c r="C2304" s="169">
        <v>-1.118531087121899E-3</v>
      </c>
      <c r="D2304" s="169">
        <v>-7.8516175279326195E-3</v>
      </c>
      <c r="E2304" s="169">
        <v>-3.1895288665999777E-2</v>
      </c>
      <c r="F2304" s="169">
        <v>1.192724381274157E-3</v>
      </c>
      <c r="G2304" s="169">
        <v>-6.1929769090318665E-4</v>
      </c>
    </row>
    <row r="2305" spans="1:7">
      <c r="A2305" s="168" t="s">
        <v>2520</v>
      </c>
      <c r="B2305" s="169">
        <v>2.9301016670085559E-2</v>
      </c>
      <c r="C2305" s="169">
        <v>4.7450967910880326E-3</v>
      </c>
      <c r="D2305" s="169">
        <v>1.7074437141918471E-2</v>
      </c>
      <c r="E2305" s="169">
        <v>4.3871062849063058E-2</v>
      </c>
      <c r="F2305" s="169">
        <v>4.6659386478704601E-3</v>
      </c>
      <c r="G2305" s="169">
        <v>-4.1314723872576398E-4</v>
      </c>
    </row>
    <row r="2306" spans="1:7">
      <c r="A2306" s="168" t="s">
        <v>2521</v>
      </c>
      <c r="B2306" s="169">
        <v>-6.0383244035607797E-3</v>
      </c>
      <c r="C2306" s="169">
        <v>8.3389552066073236E-3</v>
      </c>
      <c r="D2306" s="169">
        <v>1.50445803574395E-2</v>
      </c>
      <c r="E2306" s="169">
        <v>2.0287753936565789E-2</v>
      </c>
      <c r="F2306" s="169">
        <v>-2.075098814229293E-3</v>
      </c>
      <c r="G2306" s="169">
        <v>4.1331011668133133E-3</v>
      </c>
    </row>
    <row r="2307" spans="1:7">
      <c r="A2307" s="168" t="s">
        <v>2522</v>
      </c>
      <c r="B2307" s="169">
        <v>-1.3773947886667191E-3</v>
      </c>
      <c r="C2307" s="10"/>
      <c r="D2307" s="169">
        <v>2.5792034399652047E-4</v>
      </c>
      <c r="E2307" s="169">
        <v>1.5480111912711261E-3</v>
      </c>
      <c r="F2307" s="10"/>
      <c r="G2307" s="10"/>
    </row>
    <row r="2308" spans="1:7">
      <c r="A2308" s="168" t="s">
        <v>2523</v>
      </c>
      <c r="B2308" s="169">
        <v>-5.7438753935364573E-2</v>
      </c>
      <c r="C2308" s="169">
        <v>-7.8622972791287937E-3</v>
      </c>
      <c r="D2308" s="169">
        <v>-5.4836946040489047E-2</v>
      </c>
      <c r="E2308" s="169">
        <v>-5.4907234341250999E-2</v>
      </c>
      <c r="F2308" s="169">
        <v>-2.2774532131894291E-2</v>
      </c>
      <c r="G2308" s="169">
        <v>3.0870863430305651E-3</v>
      </c>
    </row>
    <row r="2309" spans="1:7">
      <c r="A2309" s="168" t="s">
        <v>2524</v>
      </c>
      <c r="B2309" s="169">
        <v>-5.8831233702555394E-3</v>
      </c>
      <c r="C2309" s="169">
        <v>-7.1588688109469611E-4</v>
      </c>
      <c r="D2309" s="169">
        <v>5.5036903492430067E-2</v>
      </c>
      <c r="E2309" s="169">
        <v>-5.2111817322028084E-3</v>
      </c>
      <c r="F2309" s="169">
        <v>9.1194649913872716E-4</v>
      </c>
      <c r="G2309" s="169">
        <v>3.0774290381407893E-4</v>
      </c>
    </row>
    <row r="2310" spans="1:7">
      <c r="A2310" s="168" t="s">
        <v>2525</v>
      </c>
      <c r="B2310" s="10"/>
      <c r="C2310" s="169">
        <v>6.0621034026635554E-3</v>
      </c>
      <c r="D2310" s="10"/>
      <c r="E2310" s="10"/>
      <c r="F2310" s="169">
        <v>6.7827495444421348E-3</v>
      </c>
      <c r="G2310" s="169">
        <v>-4.1022371706500582E-4</v>
      </c>
    </row>
    <row r="2311" spans="1:7">
      <c r="A2311" s="168" t="s">
        <v>2526</v>
      </c>
      <c r="B2311" s="169">
        <v>-3.2368814324324702E-2</v>
      </c>
      <c r="C2311" s="169">
        <v>2.746205004445335E-3</v>
      </c>
      <c r="D2311" s="169">
        <v>-3.9463908367138312E-2</v>
      </c>
      <c r="E2311" s="169">
        <v>-4.7888022671738204E-3</v>
      </c>
      <c r="F2311" s="169">
        <v>7.3403720462543731E-3</v>
      </c>
      <c r="G2311" s="169">
        <v>1.8467251761720149E-3</v>
      </c>
    </row>
    <row r="2312" spans="1:7">
      <c r="A2312" s="168" t="s">
        <v>2527</v>
      </c>
      <c r="B2312" s="169">
        <v>-2.4327723208922292E-3</v>
      </c>
      <c r="C2312" s="169">
        <v>-3.2975229626984741E-3</v>
      </c>
      <c r="D2312" s="169">
        <v>-3.199375243551883E-2</v>
      </c>
      <c r="E2312" s="169">
        <v>-1.3534541754652961E-2</v>
      </c>
      <c r="F2312" s="169">
        <v>-5.2904771411459439E-3</v>
      </c>
      <c r="G2312" s="169">
        <v>2.0480997963854271E-3</v>
      </c>
    </row>
    <row r="2313" spans="1:7">
      <c r="A2313" s="168" t="s">
        <v>2528</v>
      </c>
      <c r="B2313" s="169">
        <v>4.6373342196989187E-2</v>
      </c>
      <c r="C2313" s="169">
        <v>1.407413809457303E-3</v>
      </c>
      <c r="D2313" s="169">
        <v>7.9841892326915076E-3</v>
      </c>
      <c r="E2313" s="169">
        <v>3.708740747905126E-2</v>
      </c>
      <c r="F2313" s="169">
        <v>-8.4295032614150056E-3</v>
      </c>
      <c r="G2313" s="169">
        <v>2.3505708791036199E-3</v>
      </c>
    </row>
    <row r="2314" spans="1:7">
      <c r="A2314" s="168" t="s">
        <v>2529</v>
      </c>
      <c r="B2314" s="169">
        <v>-2.377240036082862E-3</v>
      </c>
      <c r="C2314" s="169">
        <v>-3.956298214731202E-3</v>
      </c>
      <c r="D2314" s="169">
        <v>1.974815790913698E-2</v>
      </c>
      <c r="E2314" s="169">
        <v>9.6947281575021638E-3</v>
      </c>
      <c r="F2314" s="169">
        <v>-9.2095941706304973E-3</v>
      </c>
      <c r="G2314" s="169">
        <v>5.5057188565055259E-3</v>
      </c>
    </row>
    <row r="2315" spans="1:7">
      <c r="A2315" s="168" t="s">
        <v>2530</v>
      </c>
      <c r="B2315" s="169">
        <v>-1.174182344392727E-2</v>
      </c>
      <c r="C2315" s="169">
        <v>3.1936574173276888E-3</v>
      </c>
      <c r="D2315" s="169">
        <v>-1.946263229334522E-2</v>
      </c>
      <c r="E2315" s="169">
        <v>-4.0055532091616266E-3</v>
      </c>
      <c r="F2315" s="169">
        <v>-5.8222676200204706E-3</v>
      </c>
      <c r="G2315" s="169">
        <v>-2.3322181152704009E-3</v>
      </c>
    </row>
    <row r="2316" spans="1:7">
      <c r="A2316" s="168" t="s">
        <v>2531</v>
      </c>
      <c r="B2316" s="169">
        <v>-1.480708269849129E-2</v>
      </c>
      <c r="C2316" s="169">
        <v>5.3737674089093801E-3</v>
      </c>
      <c r="D2316" s="169">
        <v>1.4132886839952169E-2</v>
      </c>
      <c r="E2316" s="169">
        <v>-1.5656987886603749E-2</v>
      </c>
      <c r="F2316" s="169">
        <v>-1.849378403369961E-3</v>
      </c>
      <c r="G2316" s="169">
        <v>3.4556760788122531E-3</v>
      </c>
    </row>
    <row r="2317" spans="1:7">
      <c r="A2317" s="168" t="s">
        <v>2532</v>
      </c>
      <c r="B2317" s="169">
        <v>2.7068160204410718E-2</v>
      </c>
      <c r="C2317" s="169">
        <v>-9.0486208684459335E-5</v>
      </c>
      <c r="D2317" s="169">
        <v>-2.6270243765829089E-3</v>
      </c>
      <c r="E2317" s="169">
        <v>1.459457581980539E-2</v>
      </c>
      <c r="F2317" s="169">
        <v>3.2321152856407583E-2</v>
      </c>
      <c r="G2317" s="169">
        <v>-2.532158325733946E-3</v>
      </c>
    </row>
    <row r="2318" spans="1:7">
      <c r="A2318" s="168" t="s">
        <v>2533</v>
      </c>
      <c r="B2318" s="169">
        <v>-1.395123349897354E-2</v>
      </c>
      <c r="C2318" s="169">
        <v>1.3991348828683581E-3</v>
      </c>
      <c r="D2318" s="169">
        <v>-8.9847885302343222E-3</v>
      </c>
      <c r="E2318" s="169">
        <v>-3.2908821951629919E-2</v>
      </c>
      <c r="F2318" s="169">
        <v>1.7848240103699231E-2</v>
      </c>
      <c r="G2318" s="169">
        <v>-6.397287381572192E-3</v>
      </c>
    </row>
    <row r="2319" spans="1:7">
      <c r="A2319" s="168" t="s">
        <v>2534</v>
      </c>
      <c r="B2319" s="169">
        <v>-1.0107785114286999E-2</v>
      </c>
      <c r="C2319" s="169">
        <v>6.3753163362578746E-4</v>
      </c>
      <c r="D2319" s="169">
        <v>1.2609461534531801E-3</v>
      </c>
      <c r="E2319" s="169">
        <v>-5.3787979928949792E-3</v>
      </c>
      <c r="F2319" s="169">
        <v>1.2637147335423199E-2</v>
      </c>
      <c r="G2319" s="169">
        <v>-4.7010637878989181E-3</v>
      </c>
    </row>
    <row r="2320" spans="1:7">
      <c r="A2320" s="168" t="s">
        <v>2535</v>
      </c>
      <c r="B2320" s="169">
        <v>-5.6410244938520648E-5</v>
      </c>
      <c r="C2320" s="169">
        <v>7.8118869515191314E-3</v>
      </c>
      <c r="D2320" s="169">
        <v>3.3348702129998298E-2</v>
      </c>
      <c r="E2320" s="169">
        <v>3.513279620487086E-3</v>
      </c>
      <c r="F2320" s="169">
        <v>-6.7717906549289442E-3</v>
      </c>
      <c r="G2320" s="169">
        <v>-1.848242184042115E-3</v>
      </c>
    </row>
    <row r="2321" spans="1:7">
      <c r="A2321" s="168" t="s">
        <v>2536</v>
      </c>
      <c r="B2321" s="169">
        <v>-4.8754367784996644E-3</v>
      </c>
      <c r="C2321" s="169">
        <v>6.982236416543941E-4</v>
      </c>
      <c r="D2321" s="169">
        <v>1.8203498008050319E-2</v>
      </c>
      <c r="E2321" s="169">
        <v>9.687972449074822E-3</v>
      </c>
      <c r="F2321" s="169">
        <v>-9.7399435083278529E-4</v>
      </c>
      <c r="G2321" s="169">
        <v>1.748772457014214E-3</v>
      </c>
    </row>
    <row r="2322" spans="1:7">
      <c r="A2322" s="168" t="s">
        <v>2537</v>
      </c>
      <c r="B2322" s="169">
        <v>1.9779057265448149E-2</v>
      </c>
      <c r="C2322" s="169">
        <v>3.9743277792958498E-3</v>
      </c>
      <c r="D2322" s="169">
        <v>2.1354756066135131E-2</v>
      </c>
      <c r="E2322" s="169">
        <v>3.8142902602630313E-2</v>
      </c>
      <c r="F2322" s="169">
        <v>-6.9221019791362304E-3</v>
      </c>
      <c r="G2322" s="169">
        <v>2.7726872055489071E-3</v>
      </c>
    </row>
    <row r="2323" spans="1:7">
      <c r="A2323" s="168" t="s">
        <v>2538</v>
      </c>
      <c r="B2323" s="169">
        <v>-1.6066310348659459E-2</v>
      </c>
      <c r="C2323" s="169">
        <v>1.768581088181786E-4</v>
      </c>
      <c r="D2323" s="169">
        <v>-4.489547450172604E-3</v>
      </c>
      <c r="E2323" s="169">
        <v>-1.4891264105228791E-2</v>
      </c>
      <c r="F2323" s="169">
        <v>-5.1050461417632143E-3</v>
      </c>
      <c r="G2323" s="169">
        <v>1.0343083670744321E-2</v>
      </c>
    </row>
    <row r="2324" spans="1:7">
      <c r="A2324" s="168" t="s">
        <v>2539</v>
      </c>
      <c r="B2324" s="169">
        <v>2.5371616913616672E-2</v>
      </c>
      <c r="C2324" s="169">
        <v>-2.9594423887242538E-3</v>
      </c>
      <c r="D2324" s="169">
        <v>4.6721635832577928E-2</v>
      </c>
      <c r="E2324" s="169">
        <v>1.6185691388397979E-2</v>
      </c>
      <c r="F2324" s="169">
        <v>-1.045983816854157E-2</v>
      </c>
      <c r="G2324" s="169">
        <v>2.533954902902646E-3</v>
      </c>
    </row>
    <row r="2325" spans="1:7">
      <c r="A2325" s="168" t="s">
        <v>2540</v>
      </c>
      <c r="B2325" s="169">
        <v>2.1807074369787571E-2</v>
      </c>
      <c r="C2325" s="169">
        <v>-1.2494327466496811E-3</v>
      </c>
      <c r="D2325" s="169">
        <v>-1.531032856933756E-2</v>
      </c>
      <c r="E2325" s="169">
        <v>2.6556057908643019E-2</v>
      </c>
      <c r="F2325" s="169">
        <v>-1.7949740725967671E-3</v>
      </c>
      <c r="G2325" s="169">
        <v>1.041349450168361E-2</v>
      </c>
    </row>
    <row r="2326" spans="1:7">
      <c r="A2326" s="168" t="s">
        <v>2541</v>
      </c>
      <c r="B2326" s="169">
        <v>1.471333607892222E-2</v>
      </c>
      <c r="C2326" s="169">
        <v>-3.694819341153011E-3</v>
      </c>
      <c r="D2326" s="169">
        <v>-2.7645398786259712E-2</v>
      </c>
      <c r="E2326" s="169">
        <v>-3.0205661174364629E-2</v>
      </c>
      <c r="F2326" s="169">
        <v>-2.2277722277722289E-2</v>
      </c>
      <c r="G2326" s="169">
        <v>9.0050365911675812E-4</v>
      </c>
    </row>
    <row r="2327" spans="1:7">
      <c r="A2327" s="168" t="s">
        <v>2542</v>
      </c>
      <c r="B2327" s="169">
        <v>-2.1273760122013981E-2</v>
      </c>
      <c r="C2327" s="169">
        <v>-1.5992133140148471E-2</v>
      </c>
      <c r="D2327" s="169">
        <v>-2.228081743325783E-2</v>
      </c>
      <c r="E2327" s="169">
        <v>-3.4861598788430308E-2</v>
      </c>
      <c r="F2327" s="169">
        <v>-6.0284050270766887E-3</v>
      </c>
      <c r="G2327" s="169">
        <v>-1.3395944759003299E-2</v>
      </c>
    </row>
    <row r="2328" spans="1:7">
      <c r="A2328" s="168" t="s">
        <v>2543</v>
      </c>
      <c r="B2328" s="169">
        <v>-2.9792709262176361E-2</v>
      </c>
      <c r="C2328" s="169">
        <v>1.473710033091602E-2</v>
      </c>
      <c r="D2328" s="169">
        <v>1.1724564684691959E-2</v>
      </c>
      <c r="E2328" s="169">
        <v>-2.3385466837414489E-2</v>
      </c>
      <c r="F2328" s="169">
        <v>-2.0559210526315259E-3</v>
      </c>
      <c r="G2328" s="169">
        <v>9.1190936938168043E-4</v>
      </c>
    </row>
    <row r="2329" spans="1:7">
      <c r="A2329" s="168" t="s">
        <v>2544</v>
      </c>
      <c r="B2329" s="169">
        <v>-1.9198693990039709E-2</v>
      </c>
      <c r="C2329" s="169">
        <v>-4.8578659963033344E-3</v>
      </c>
      <c r="D2329" s="169">
        <v>3.4091940939001468E-2</v>
      </c>
      <c r="E2329" s="169">
        <v>-2.9296189572109999E-3</v>
      </c>
      <c r="F2329" s="169">
        <v>2.369180057684384E-3</v>
      </c>
      <c r="G2329" s="169">
        <v>0</v>
      </c>
    </row>
    <row r="2330" spans="1:7">
      <c r="A2330" s="168" t="s">
        <v>2545</v>
      </c>
      <c r="B2330" s="169">
        <v>1.1812996412036149E-2</v>
      </c>
      <c r="C2330" s="169">
        <v>7.2819072950924824E-3</v>
      </c>
      <c r="D2330" s="169">
        <v>4.1205092009014573E-2</v>
      </c>
      <c r="E2330" s="169">
        <v>-6.9532291160956383E-3</v>
      </c>
      <c r="F2330" s="169">
        <v>2.075840098653781E-2</v>
      </c>
      <c r="G2330" s="169">
        <v>-6.0740886974666184E-3</v>
      </c>
    </row>
    <row r="2331" spans="1:7">
      <c r="A2331" s="168" t="s">
        <v>2546</v>
      </c>
      <c r="B2331" s="169">
        <v>3.5687138433564409E-3</v>
      </c>
      <c r="C2331" s="169">
        <v>-7.9748001548018976E-4</v>
      </c>
      <c r="D2331" s="169">
        <v>-2.6551281496502651E-2</v>
      </c>
      <c r="E2331" s="169">
        <v>-2.913757369866388E-2</v>
      </c>
      <c r="F2331" s="169">
        <v>6.7451927917043797E-3</v>
      </c>
      <c r="G2331" s="169">
        <v>2.2407946630604858E-3</v>
      </c>
    </row>
    <row r="2332" spans="1:7">
      <c r="A2332" s="168" t="s">
        <v>2547</v>
      </c>
      <c r="B2332" s="169">
        <v>1.6261891416358141E-3</v>
      </c>
      <c r="C2332" s="169">
        <v>7.7997153489748339E-3</v>
      </c>
      <c r="D2332" s="169">
        <v>-2.2913540745585159E-2</v>
      </c>
      <c r="E2332" s="169">
        <v>2.503865399073435E-2</v>
      </c>
      <c r="F2332" s="169">
        <v>6.9999999999992291E-4</v>
      </c>
      <c r="G2332" s="169">
        <v>-2.2357847285729981E-3</v>
      </c>
    </row>
    <row r="2333" spans="1:7">
      <c r="A2333" s="168" t="s">
        <v>2548</v>
      </c>
      <c r="B2333" s="169">
        <v>-1.6166651363405449E-2</v>
      </c>
      <c r="C2333" s="169">
        <v>-2.5041278217863279E-3</v>
      </c>
      <c r="D2333" s="169">
        <v>6.9187355958795216E-3</v>
      </c>
      <c r="E2333" s="169">
        <v>1.700347858332862E-2</v>
      </c>
      <c r="F2333" s="169">
        <v>-1.289097631657843E-2</v>
      </c>
      <c r="G2333" s="169">
        <v>3.462989782377246E-3</v>
      </c>
    </row>
    <row r="2334" spans="1:7">
      <c r="A2334" s="168" t="s">
        <v>2549</v>
      </c>
      <c r="B2334" s="169">
        <v>1.788133046798834E-2</v>
      </c>
      <c r="C2334" s="169">
        <v>1.1345435846612739E-2</v>
      </c>
      <c r="D2334" s="169">
        <v>7.5414615796478568E-3</v>
      </c>
      <c r="E2334" s="169">
        <v>-8.725584174776313E-3</v>
      </c>
      <c r="F2334" s="169">
        <v>1.548896537760691E-2</v>
      </c>
      <c r="G2334" s="169">
        <v>-4.2630753477077574E-3</v>
      </c>
    </row>
    <row r="2335" spans="1:7">
      <c r="A2335" s="168" t="s">
        <v>2550</v>
      </c>
      <c r="B2335" s="169">
        <v>-9.1767853804378685E-3</v>
      </c>
      <c r="C2335" s="169">
        <v>3.2300788824048961E-3</v>
      </c>
      <c r="D2335" s="169">
        <v>-5.8189435466652339E-3</v>
      </c>
      <c r="E2335" s="169">
        <v>-8.017414287722624E-3</v>
      </c>
      <c r="F2335" s="169">
        <v>1.096600538331272E-3</v>
      </c>
      <c r="G2335" s="169">
        <v>-2.6503785960716448E-3</v>
      </c>
    </row>
    <row r="2336" spans="1:7">
      <c r="A2336" s="168" t="s">
        <v>2551</v>
      </c>
      <c r="B2336" s="169">
        <v>-4.357647179943025E-3</v>
      </c>
      <c r="C2336" s="169">
        <v>3.0309080129242721E-4</v>
      </c>
      <c r="D2336" s="169">
        <v>-3.9411411709713517E-2</v>
      </c>
      <c r="E2336" s="169">
        <v>-2.005660796383513E-2</v>
      </c>
      <c r="F2336" s="169">
        <v>-3.5849432383987519E-3</v>
      </c>
      <c r="G2336" s="169">
        <v>4.1905527131607112E-3</v>
      </c>
    </row>
    <row r="2337" spans="1:7">
      <c r="A2337" s="168" t="s">
        <v>2552</v>
      </c>
      <c r="B2337" s="10"/>
      <c r="C2337" s="169">
        <v>-2.8971350972291092E-3</v>
      </c>
      <c r="D2337" s="10"/>
      <c r="E2337" s="10"/>
      <c r="F2337" s="169">
        <v>-8.2950229862083225E-3</v>
      </c>
      <c r="G2337" s="169">
        <v>-4.0712623499125078E-3</v>
      </c>
    </row>
    <row r="2338" spans="1:7">
      <c r="A2338" s="168" t="s">
        <v>2553</v>
      </c>
      <c r="B2338" s="169">
        <v>5.2560367299843147E-3</v>
      </c>
      <c r="C2338" s="169">
        <v>-1.007631807854459E-4</v>
      </c>
      <c r="D2338" s="169">
        <v>1.120358859935466E-2</v>
      </c>
      <c r="E2338" s="169">
        <v>6.5880431325604505E-5</v>
      </c>
      <c r="F2338" s="169">
        <v>-8.9690617756726931E-3</v>
      </c>
      <c r="G2338" s="169">
        <v>3.2703086337690919E-3</v>
      </c>
    </row>
    <row r="2339" spans="1:7">
      <c r="A2339" s="168" t="s">
        <v>2554</v>
      </c>
      <c r="B2339" s="169">
        <v>-3.6379138047774477E-2</v>
      </c>
      <c r="C2339" s="169">
        <v>-5.8581031187567856E-3</v>
      </c>
      <c r="D2339" s="169">
        <v>-5.0694039362315757E-2</v>
      </c>
      <c r="E2339" s="169">
        <v>-1.5708160910824939E-2</v>
      </c>
      <c r="F2339" s="169">
        <v>-1.2405938580435261E-2</v>
      </c>
      <c r="G2339" s="169">
        <v>1.01862560849808E-3</v>
      </c>
    </row>
    <row r="2340" spans="1:7">
      <c r="A2340" s="168" t="s">
        <v>2555</v>
      </c>
      <c r="B2340" s="169">
        <v>-1.054129202523801E-2</v>
      </c>
      <c r="C2340" s="169">
        <v>-2.4316693228262349E-3</v>
      </c>
      <c r="D2340" s="169">
        <v>-9.5908683323074895E-3</v>
      </c>
      <c r="E2340" s="169">
        <v>-2.971962350509327E-2</v>
      </c>
      <c r="F2340" s="169">
        <v>1.3076606260296501E-2</v>
      </c>
      <c r="G2340" s="169">
        <v>-5.0875571457353885E-4</v>
      </c>
    </row>
    <row r="2341" spans="1:7">
      <c r="A2341" s="168" t="s">
        <v>2556</v>
      </c>
      <c r="B2341" s="169">
        <v>-1.3095708815127781E-2</v>
      </c>
      <c r="C2341" s="169">
        <v>-4.0041815293089256E-3</v>
      </c>
      <c r="D2341" s="169">
        <v>-1.5700995634000401E-3</v>
      </c>
      <c r="E2341" s="169">
        <v>1.383312500374778E-2</v>
      </c>
      <c r="F2341" s="169">
        <v>1.006199817054587E-2</v>
      </c>
      <c r="G2341" s="169">
        <v>4.0725058125390401E-3</v>
      </c>
    </row>
    <row r="2342" spans="1:7">
      <c r="A2342" s="168" t="s">
        <v>2557</v>
      </c>
      <c r="B2342" s="169">
        <v>1.035088960617303E-2</v>
      </c>
      <c r="C2342" s="169">
        <v>1.518644487689347E-2</v>
      </c>
      <c r="D2342" s="169">
        <v>-8.6603244728168383E-3</v>
      </c>
      <c r="E2342" s="169">
        <v>-5.1153765538168861E-3</v>
      </c>
      <c r="F2342" s="169">
        <v>8.3517810424633687E-3</v>
      </c>
      <c r="G2342" s="169">
        <v>-9.1259531617696732E-3</v>
      </c>
    </row>
    <row r="2343" spans="1:7">
      <c r="A2343" s="168" t="s">
        <v>2558</v>
      </c>
      <c r="B2343" s="169">
        <v>2.7247651082662472E-3</v>
      </c>
      <c r="C2343" s="169">
        <v>-4.2663855480634671E-3</v>
      </c>
      <c r="D2343" s="169">
        <v>-6.4470287226055856E-2</v>
      </c>
      <c r="E2343" s="169">
        <v>-1.8944632323767311E-2</v>
      </c>
      <c r="F2343" s="169">
        <v>8.6817682865980572E-3</v>
      </c>
      <c r="G2343" s="169">
        <v>7.2656475194787804E-3</v>
      </c>
    </row>
    <row r="2344" spans="1:7">
      <c r="A2344" s="168" t="s">
        <v>2559</v>
      </c>
      <c r="B2344" s="169">
        <v>2.5177629411248681E-2</v>
      </c>
      <c r="C2344" s="169">
        <v>4.1339951911349981E-3</v>
      </c>
      <c r="D2344" s="169">
        <v>1.2518189147807449E-2</v>
      </c>
      <c r="E2344" s="169">
        <v>-1.820797869854485E-2</v>
      </c>
      <c r="F2344" s="169">
        <v>5.6390977443609991E-3</v>
      </c>
      <c r="G2344" s="169">
        <v>-2.031869832592847E-3</v>
      </c>
    </row>
    <row r="2345" spans="1:7">
      <c r="A2345" s="168" t="s">
        <v>2560</v>
      </c>
      <c r="B2345" s="169">
        <v>1.5567632533590279E-2</v>
      </c>
      <c r="C2345" s="169">
        <v>2.3909843081744149E-3</v>
      </c>
      <c r="D2345" s="169">
        <v>-3.0051503701112869E-2</v>
      </c>
      <c r="E2345" s="169">
        <v>-7.752641666268989E-3</v>
      </c>
      <c r="F2345" s="169">
        <v>-1.3871126414166209E-2</v>
      </c>
      <c r="G2345" s="169">
        <v>0</v>
      </c>
    </row>
    <row r="2346" spans="1:7">
      <c r="A2346" s="168" t="s">
        <v>2561</v>
      </c>
      <c r="B2346" s="169">
        <v>-4.618761184364184E-2</v>
      </c>
      <c r="C2346" s="169">
        <v>3.1567194195349919E-3</v>
      </c>
      <c r="D2346" s="169">
        <v>2.0417183159150639E-2</v>
      </c>
      <c r="E2346" s="169">
        <v>-1.041365063042432E-2</v>
      </c>
      <c r="F2346" s="169">
        <v>4.0901835594573388E-3</v>
      </c>
      <c r="G2346" s="169">
        <v>-4.2757384097167339E-3</v>
      </c>
    </row>
    <row r="2347" spans="1:7">
      <c r="A2347" s="168" t="s">
        <v>2562</v>
      </c>
      <c r="B2347" s="169">
        <v>4.1458224492674438E-2</v>
      </c>
      <c r="C2347" s="169">
        <v>-6.3981842935716404E-3</v>
      </c>
      <c r="D2347" s="169">
        <v>-2.2943138292852439E-3</v>
      </c>
      <c r="E2347" s="169">
        <v>-2.9905040987356908E-3</v>
      </c>
      <c r="F2347" s="169">
        <v>-5.9612518628915367E-4</v>
      </c>
      <c r="G2347" s="169">
        <v>-4.0896550992530761E-4</v>
      </c>
    </row>
    <row r="2348" spans="1:7">
      <c r="A2348" s="168" t="s">
        <v>2563</v>
      </c>
      <c r="B2348" s="169">
        <v>3.5961284772495938E-2</v>
      </c>
      <c r="C2348" s="10"/>
      <c r="D2348" s="169">
        <v>-2.2723184933836179E-2</v>
      </c>
      <c r="E2348" s="169">
        <v>1.403507756051248E-2</v>
      </c>
      <c r="F2348" s="10"/>
      <c r="G2348" s="10"/>
    </row>
    <row r="2349" spans="1:7">
      <c r="A2349" s="168" t="s">
        <v>2564</v>
      </c>
      <c r="B2349" s="169">
        <v>-3.1595547743077927E-2</v>
      </c>
      <c r="C2349" s="169">
        <v>-6.922279936861564E-3</v>
      </c>
      <c r="D2349" s="169">
        <v>1.0727330832132061E-3</v>
      </c>
      <c r="E2349" s="169">
        <v>-5.9671658931683247E-2</v>
      </c>
      <c r="F2349" s="169">
        <v>-9.9413460582509217E-5</v>
      </c>
      <c r="G2349" s="169">
        <v>6.4437445478544566E-3</v>
      </c>
    </row>
    <row r="2350" spans="1:7">
      <c r="A2350" s="168" t="s">
        <v>2565</v>
      </c>
      <c r="B2350" s="169">
        <v>-5.3781471435178307E-2</v>
      </c>
      <c r="C2350" s="169">
        <v>5.1000736279842576E-3</v>
      </c>
      <c r="D2350" s="169">
        <v>-2.3492188009479161E-2</v>
      </c>
      <c r="E2350" s="169">
        <v>-2.5866701241060719E-2</v>
      </c>
      <c r="F2350" s="169">
        <v>-3.5792404056472771E-3</v>
      </c>
      <c r="G2350" s="169">
        <v>-2.642298091449558E-3</v>
      </c>
    </row>
    <row r="2351" spans="1:7">
      <c r="A2351" s="168" t="s">
        <v>2566</v>
      </c>
      <c r="B2351" s="169">
        <v>-1.229937375943679E-2</v>
      </c>
      <c r="C2351" s="169">
        <v>8.3464864096993718E-3</v>
      </c>
      <c r="D2351" s="169">
        <v>2.2312087393276721E-2</v>
      </c>
      <c r="E2351" s="169">
        <v>-2.5018828829592721E-2</v>
      </c>
      <c r="F2351" s="169">
        <v>-6.6852923568150313E-3</v>
      </c>
      <c r="G2351" s="169">
        <v>2.139790969825528E-3</v>
      </c>
    </row>
    <row r="2352" spans="1:7">
      <c r="A2352" s="168" t="s">
        <v>2567</v>
      </c>
      <c r="B2352" s="169">
        <v>-1.9105908681580349E-2</v>
      </c>
      <c r="C2352" s="169">
        <v>-3.1651529783888188E-3</v>
      </c>
      <c r="D2352" s="169">
        <v>-1.1550287011449221E-3</v>
      </c>
      <c r="E2352" s="169">
        <v>-4.2361571717056679E-2</v>
      </c>
      <c r="F2352" s="169">
        <v>2.6117528879960879E-3</v>
      </c>
      <c r="G2352" s="169">
        <v>-5.8973242506689116E-3</v>
      </c>
    </row>
    <row r="2353" spans="1:7">
      <c r="A2353" s="168" t="s">
        <v>2568</v>
      </c>
      <c r="B2353" s="169">
        <v>-2.820441442028665E-2</v>
      </c>
      <c r="C2353" s="169">
        <v>2.105978915952988E-3</v>
      </c>
      <c r="D2353" s="169">
        <v>-0.16968343211558251</v>
      </c>
      <c r="E2353" s="169">
        <v>-4.2854560498012839E-2</v>
      </c>
      <c r="F2353" s="169">
        <v>6.3119927862940184E-3</v>
      </c>
      <c r="G2353" s="169">
        <v>-3.272984615029229E-3</v>
      </c>
    </row>
    <row r="2354" spans="1:7">
      <c r="A2354" s="168" t="s">
        <v>2569</v>
      </c>
      <c r="B2354" s="169">
        <v>5.2165823387326782E-3</v>
      </c>
      <c r="C2354" s="169">
        <v>2.6881536531127011E-3</v>
      </c>
      <c r="D2354" s="169">
        <v>6.231355843549391E-3</v>
      </c>
      <c r="E2354" s="169">
        <v>2.8618800159924351E-2</v>
      </c>
      <c r="F2354" s="169">
        <v>1.9912385503784158E-3</v>
      </c>
      <c r="G2354" s="169">
        <v>3.4890095221422608E-3</v>
      </c>
    </row>
    <row r="2355" spans="1:7">
      <c r="A2355" s="168" t="s">
        <v>2570</v>
      </c>
      <c r="B2355" s="169">
        <v>9.3366431303547603E-3</v>
      </c>
      <c r="C2355" s="169">
        <v>2.9834699435626888E-3</v>
      </c>
      <c r="D2355" s="169">
        <v>5.3705954970879162E-2</v>
      </c>
      <c r="E2355" s="169">
        <v>5.8279977366071163E-2</v>
      </c>
      <c r="F2355" s="169">
        <v>8.9427662957075604E-4</v>
      </c>
      <c r="G2355" s="169">
        <v>-1.0228178890303589E-4</v>
      </c>
    </row>
    <row r="2356" spans="1:7">
      <c r="A2356" s="168" t="s">
        <v>2571</v>
      </c>
      <c r="B2356" s="169">
        <v>-3.33497688703982E-2</v>
      </c>
      <c r="C2356" s="169">
        <v>8.4858903879598824E-3</v>
      </c>
      <c r="D2356" s="169">
        <v>-1.5930030153345039E-2</v>
      </c>
      <c r="E2356" s="169">
        <v>-6.8064245468765217E-3</v>
      </c>
      <c r="F2356" s="169">
        <v>2.759853072570229E-2</v>
      </c>
      <c r="G2356" s="169">
        <v>-2.4544678540162619E-3</v>
      </c>
    </row>
    <row r="2357" spans="1:7">
      <c r="A2357" s="168" t="s">
        <v>2572</v>
      </c>
      <c r="B2357" s="169">
        <v>-4.0822922764799152E-2</v>
      </c>
      <c r="C2357" s="169">
        <v>-4.8276131466740152E-4</v>
      </c>
      <c r="D2357" s="169">
        <v>-4.2432233776274357E-2</v>
      </c>
      <c r="E2357" s="169">
        <v>-3.6514077207173812E-2</v>
      </c>
      <c r="F2357" s="169">
        <v>-1.545744372524416E-3</v>
      </c>
      <c r="G2357" s="169">
        <v>1.0254394234765479E-4</v>
      </c>
    </row>
    <row r="2358" spans="1:7">
      <c r="A2358" s="168" t="s">
        <v>2573</v>
      </c>
      <c r="B2358" s="169">
        <v>-4.4773540545284257E-4</v>
      </c>
      <c r="C2358" s="169">
        <v>4.7066192269626939E-3</v>
      </c>
      <c r="D2358" s="169">
        <v>-8.282123752639925E-3</v>
      </c>
      <c r="E2358" s="169">
        <v>2.6701564088942979E-2</v>
      </c>
      <c r="F2358" s="169">
        <v>2.8059990324140749E-3</v>
      </c>
      <c r="G2358" s="169">
        <v>-2.5627882335109708E-3</v>
      </c>
    </row>
    <row r="2359" spans="1:7">
      <c r="A2359" s="168" t="s">
        <v>2574</v>
      </c>
      <c r="B2359" s="169">
        <v>3.1520548839625739E-2</v>
      </c>
      <c r="C2359" s="169">
        <v>-1.287930338240262E-3</v>
      </c>
      <c r="D2359" s="169">
        <v>2.7891552918398729E-2</v>
      </c>
      <c r="E2359" s="169">
        <v>3.4099714931998371E-2</v>
      </c>
      <c r="F2359" s="169">
        <v>9.1663450405248259E-3</v>
      </c>
      <c r="G2359" s="169">
        <v>-6.8859792119784213E-3</v>
      </c>
    </row>
    <row r="2360" spans="1:7">
      <c r="A2360" s="168" t="s">
        <v>2575</v>
      </c>
      <c r="B2360" s="169">
        <v>-9.1326813492149661E-3</v>
      </c>
      <c r="C2360" s="169">
        <v>-9.7016816051032073E-4</v>
      </c>
      <c r="D2360" s="169">
        <v>-1.8218497794616151E-2</v>
      </c>
      <c r="E2360" s="169">
        <v>-1.7326799750414731E-2</v>
      </c>
      <c r="F2360" s="169">
        <v>-1.185581795582746E-2</v>
      </c>
      <c r="G2360" s="169">
        <v>2.4837576320595471E-3</v>
      </c>
    </row>
    <row r="2361" spans="1:7">
      <c r="A2361" s="168" t="s">
        <v>2576</v>
      </c>
      <c r="B2361" s="169">
        <v>-7.1217190676481246E-2</v>
      </c>
      <c r="C2361" s="169">
        <v>4.7891191851283654E-3</v>
      </c>
      <c r="D2361" s="169">
        <v>-7.7543098948148037E-2</v>
      </c>
      <c r="E2361" s="169">
        <v>-7.5594616689044214E-2</v>
      </c>
      <c r="F2361" s="169">
        <v>-1.8384131591678841E-3</v>
      </c>
      <c r="G2361" s="169">
        <v>4.9550502108972596E-3</v>
      </c>
    </row>
    <row r="2362" spans="1:7">
      <c r="A2362" s="168" t="s">
        <v>2577</v>
      </c>
      <c r="B2362" s="169">
        <v>-1.5454862127281749E-2</v>
      </c>
      <c r="C2362" s="169">
        <v>4.8854188708296054E-3</v>
      </c>
      <c r="D2362" s="169">
        <v>-1.2439855057669541E-2</v>
      </c>
      <c r="E2362" s="169">
        <v>8.0668362036409036E-3</v>
      </c>
      <c r="F2362" s="169">
        <v>-7.4641333850329339E-3</v>
      </c>
      <c r="G2362" s="169">
        <v>2.9789514131779442E-3</v>
      </c>
    </row>
    <row r="2363" spans="1:7">
      <c r="A2363" s="168" t="s">
        <v>2578</v>
      </c>
      <c r="B2363" s="169">
        <v>5.7843463933495487E-2</v>
      </c>
      <c r="C2363" s="169">
        <v>4.4100464743330736E-3</v>
      </c>
      <c r="D2363" s="169">
        <v>0.1553661844462737</v>
      </c>
      <c r="E2363" s="169">
        <v>6.0647171284674561E-2</v>
      </c>
      <c r="F2363" s="169">
        <v>-1.1524562945600111E-2</v>
      </c>
      <c r="G2363" s="169">
        <v>-3.1749033237562512E-3</v>
      </c>
    </row>
    <row r="2364" spans="1:7">
      <c r="A2364" s="168" t="s">
        <v>2579</v>
      </c>
      <c r="B2364" s="169">
        <v>7.3802860196003914E-3</v>
      </c>
      <c r="C2364" s="169">
        <v>-5.5021591970121353E-3</v>
      </c>
      <c r="D2364" s="169">
        <v>1.53226803870925E-2</v>
      </c>
      <c r="E2364" s="169">
        <v>3.9891770808596627E-2</v>
      </c>
      <c r="F2364" s="169">
        <v>-3.2605473767414179E-3</v>
      </c>
      <c r="G2364" s="169">
        <v>-7.1919956341648383E-4</v>
      </c>
    </row>
    <row r="2365" spans="1:7">
      <c r="A2365" s="168" t="s">
        <v>2580</v>
      </c>
      <c r="B2365" s="169">
        <v>5.9887400127369039E-2</v>
      </c>
      <c r="C2365" s="169">
        <v>-2.8466178433332878E-3</v>
      </c>
      <c r="D2365" s="169">
        <v>3.8835738701636043E-2</v>
      </c>
      <c r="E2365" s="169">
        <v>5.8812539823541288E-2</v>
      </c>
      <c r="F2365" s="169">
        <v>4.5598731165741313E-3</v>
      </c>
      <c r="G2365" s="169">
        <v>6.2718547908022781E-3</v>
      </c>
    </row>
    <row r="2366" spans="1:7">
      <c r="A2366" s="168" t="s">
        <v>2581</v>
      </c>
      <c r="B2366" s="169">
        <v>-3.6540716426883828E-2</v>
      </c>
      <c r="C2366" s="169">
        <v>-5.0090613431266204E-3</v>
      </c>
      <c r="D2366" s="169">
        <v>-5.0917500123619508E-2</v>
      </c>
      <c r="E2366" s="169">
        <v>-5.0634926796097053E-2</v>
      </c>
      <c r="F2366" s="169">
        <v>6.9074402999802498E-3</v>
      </c>
      <c r="G2366" s="169">
        <v>6.9479951577862131E-3</v>
      </c>
    </row>
    <row r="2367" spans="1:7">
      <c r="A2367" s="168" t="s">
        <v>2582</v>
      </c>
      <c r="B2367" s="169">
        <v>-1.8014194764827681E-2</v>
      </c>
      <c r="C2367" s="169">
        <v>5.9018367471712629E-3</v>
      </c>
      <c r="D2367" s="169">
        <v>-3.1408059925521092E-2</v>
      </c>
      <c r="E2367" s="169">
        <v>-2.2401524320205809E-2</v>
      </c>
      <c r="F2367" s="169">
        <v>-2.4500196001567831E-3</v>
      </c>
      <c r="G2367" s="169">
        <v>-4.0588687315293859E-3</v>
      </c>
    </row>
    <row r="2368" spans="1:7">
      <c r="A2368" s="168" t="s">
        <v>2583</v>
      </c>
      <c r="B2368" s="169">
        <v>2.2584453094149689E-2</v>
      </c>
      <c r="C2368" s="169">
        <v>2.6355442163621401E-3</v>
      </c>
      <c r="D2368" s="169">
        <v>-1.557149195484187E-2</v>
      </c>
      <c r="E2368" s="169">
        <v>1.100047630223289E-2</v>
      </c>
      <c r="F2368" s="169">
        <v>1.5227429020532529E-2</v>
      </c>
      <c r="G2368" s="169">
        <v>-2.445215079352359E-3</v>
      </c>
    </row>
    <row r="2369" spans="1:7">
      <c r="A2369" s="168" t="s">
        <v>2584</v>
      </c>
      <c r="B2369" s="169">
        <v>-1.7925615876369871E-2</v>
      </c>
      <c r="C2369" s="169">
        <v>4.0908483833717044E-3</v>
      </c>
      <c r="D2369" s="169">
        <v>-3.8507767968014688E-2</v>
      </c>
      <c r="E2369" s="169">
        <v>-3.8642028137971803E-2</v>
      </c>
      <c r="F2369" s="169">
        <v>4.0642539191020344E-3</v>
      </c>
      <c r="G2369" s="169">
        <v>-1.429956223126472E-3</v>
      </c>
    </row>
    <row r="2370" spans="1:7">
      <c r="A2370" s="168" t="s">
        <v>2585</v>
      </c>
      <c r="B2370" s="169">
        <v>3.0082536022147281E-2</v>
      </c>
      <c r="C2370" s="169">
        <v>3.3999208349619892E-3</v>
      </c>
      <c r="D2370" s="169">
        <v>-2.4798743694454669E-2</v>
      </c>
      <c r="E2370" s="169">
        <v>5.064518548994057E-2</v>
      </c>
      <c r="F2370" s="169">
        <v>1.349267540478039E-3</v>
      </c>
      <c r="G2370" s="169">
        <v>-6.1366022965902989E-4</v>
      </c>
    </row>
    <row r="2371" spans="1:7">
      <c r="A2371" s="168" t="s">
        <v>2586</v>
      </c>
      <c r="B2371" s="169">
        <v>4.4369438015238398E-2</v>
      </c>
      <c r="C2371" s="169">
        <v>6.1835472389115687E-4</v>
      </c>
      <c r="D2371" s="169">
        <v>3.9198693709433741E-2</v>
      </c>
      <c r="E2371" s="169">
        <v>4.0946484467282877E-2</v>
      </c>
      <c r="F2371" s="169">
        <v>-3.8498556304134007E-4</v>
      </c>
      <c r="G2371" s="169">
        <v>1.432805147479455E-3</v>
      </c>
    </row>
    <row r="2372" spans="1:7">
      <c r="A2372" s="168" t="s">
        <v>2587</v>
      </c>
      <c r="B2372" s="169">
        <v>2.5105700942372969E-2</v>
      </c>
      <c r="C2372" s="169">
        <v>6.5512802735812059E-5</v>
      </c>
      <c r="D2372" s="169">
        <v>1.5630932898995861E-2</v>
      </c>
      <c r="E2372" s="169">
        <v>5.456710992651348E-2</v>
      </c>
      <c r="F2372" s="169">
        <v>6.258424802618956E-3</v>
      </c>
      <c r="G2372" s="169">
        <v>-1.3285360801753581E-3</v>
      </c>
    </row>
    <row r="2373" spans="1:7">
      <c r="A2373" s="168" t="s">
        <v>2588</v>
      </c>
      <c r="B2373" s="169">
        <v>-2.5147730663983459E-2</v>
      </c>
      <c r="C2373" s="169">
        <v>3.6465919796933029E-3</v>
      </c>
      <c r="D2373" s="169">
        <v>3.2680924328671872E-3</v>
      </c>
      <c r="E2373" s="169">
        <v>-2.5161312298287549E-2</v>
      </c>
      <c r="F2373" s="169">
        <v>8.9943546072146496E-3</v>
      </c>
      <c r="G2373" s="169">
        <v>3.9909883828963544E-3</v>
      </c>
    </row>
    <row r="2374" spans="1:7">
      <c r="A2374" s="168" t="s">
        <v>2589</v>
      </c>
      <c r="B2374" s="169">
        <v>-8.2586975982874677E-2</v>
      </c>
      <c r="C2374" s="169">
        <v>-3.8114057910215719E-3</v>
      </c>
      <c r="D2374" s="169">
        <v>-3.7302335578080381E-2</v>
      </c>
      <c r="E2374" s="169">
        <v>-8.0437266816432929E-2</v>
      </c>
      <c r="F2374" s="169">
        <v>9.767662399241317E-3</v>
      </c>
      <c r="G2374" s="169">
        <v>4.7905536416186223E-3</v>
      </c>
    </row>
    <row r="2375" spans="1:7">
      <c r="A2375" s="168" t="s">
        <v>2590</v>
      </c>
      <c r="B2375" s="169">
        <v>3.6942872881029043E-2</v>
      </c>
      <c r="C2375" s="169">
        <v>5.8276636405680824E-3</v>
      </c>
      <c r="D2375" s="169">
        <v>2.170380701257613E-2</v>
      </c>
      <c r="E2375" s="169">
        <v>3.3122814969642311E-2</v>
      </c>
      <c r="F2375" s="169">
        <v>7.2314049586776896E-3</v>
      </c>
      <c r="G2375" s="169">
        <v>2.7388581664780092E-3</v>
      </c>
    </row>
    <row r="2376" spans="1:7">
      <c r="A2376" s="168" t="s">
        <v>2591</v>
      </c>
      <c r="B2376" s="169">
        <v>0.12320339702914281</v>
      </c>
      <c r="C2376" s="169">
        <v>-2.755570407195318E-3</v>
      </c>
      <c r="D2376" s="169">
        <v>0.18583640602851381</v>
      </c>
      <c r="E2376" s="169">
        <v>0.12627106190587381</v>
      </c>
      <c r="F2376" s="169">
        <v>1.7342657342657389E-2</v>
      </c>
      <c r="G2376" s="169">
        <v>6.9802979469635318E-3</v>
      </c>
    </row>
    <row r="2377" spans="1:7">
      <c r="A2377" s="168" t="s">
        <v>2592</v>
      </c>
      <c r="B2377" s="10"/>
      <c r="C2377" s="169">
        <v>-2.7111673211413612E-2</v>
      </c>
      <c r="D2377" s="10"/>
      <c r="E2377" s="10"/>
      <c r="F2377" s="169">
        <v>-4.5550362019979862E-2</v>
      </c>
      <c r="G2377" s="169">
        <v>-5.6258544649701037E-3</v>
      </c>
    </row>
    <row r="2378" spans="1:7">
      <c r="A2378" s="168" t="s">
        <v>2593</v>
      </c>
      <c r="B2378" s="169">
        <v>-7.6992196469855778E-2</v>
      </c>
      <c r="C2378" s="169">
        <v>1.559867178755758E-2</v>
      </c>
      <c r="D2378" s="169">
        <v>-2.3096430793295819E-2</v>
      </c>
      <c r="E2378" s="169">
        <v>-6.5792875277947749E-2</v>
      </c>
      <c r="F2378" s="169">
        <v>1.9204916458613441E-2</v>
      </c>
      <c r="G2378" s="169">
        <v>2.929816895308246E-3</v>
      </c>
    </row>
    <row r="2379" spans="1:7">
      <c r="A2379" s="168" t="s">
        <v>2594</v>
      </c>
      <c r="B2379" s="169">
        <v>-1.2465158553360721E-2</v>
      </c>
      <c r="C2379" s="169">
        <v>-1.5643266604626891E-3</v>
      </c>
      <c r="D2379" s="169">
        <v>-4.8785762250413638E-2</v>
      </c>
      <c r="E2379" s="169">
        <v>-3.5320006293439447E-2</v>
      </c>
      <c r="F2379" s="169">
        <v>-6.5950631241755708E-3</v>
      </c>
      <c r="G2379" s="169">
        <v>-2.216113616882676E-3</v>
      </c>
    </row>
    <row r="2380" spans="1:7">
      <c r="A2380" s="168" t="s">
        <v>2595</v>
      </c>
      <c r="B2380" s="169">
        <v>2.897267439722517E-2</v>
      </c>
      <c r="C2380" s="169">
        <v>4.0260011595036893E-3</v>
      </c>
      <c r="D2380" s="169">
        <v>2.498442463363482E-2</v>
      </c>
      <c r="E2380" s="169">
        <v>-7.0189647264013999E-3</v>
      </c>
      <c r="F2380" s="169">
        <v>2.6555386949924649E-3</v>
      </c>
      <c r="G2380" s="169">
        <v>-2.6249583868726001E-3</v>
      </c>
    </row>
    <row r="2381" spans="1:7">
      <c r="A2381" s="168" t="s">
        <v>2596</v>
      </c>
      <c r="B2381" s="169">
        <v>3.3388056725880189E-2</v>
      </c>
      <c r="C2381" s="169">
        <v>-6.2943870998294349E-3</v>
      </c>
      <c r="D2381" s="169">
        <v>-4.1673595048103973E-3</v>
      </c>
      <c r="E2381" s="169">
        <v>3.2858778690751267E-2</v>
      </c>
      <c r="F2381" s="169">
        <v>1.636398032538788E-2</v>
      </c>
      <c r="G2381" s="169">
        <v>-4.0490082211958054E-3</v>
      </c>
    </row>
    <row r="2382" spans="1:7">
      <c r="A2382" s="168" t="s">
        <v>2597</v>
      </c>
      <c r="B2382" s="169">
        <v>3.2985074994138941E-2</v>
      </c>
      <c r="C2382" s="169">
        <v>5.2707155502571554E-3</v>
      </c>
      <c r="D2382" s="169">
        <v>-1.3096511383139159E-2</v>
      </c>
      <c r="E2382" s="169">
        <v>3.365060186179214E-3</v>
      </c>
      <c r="F2382" s="169">
        <v>-1.209865053513282E-3</v>
      </c>
      <c r="G2382" s="169">
        <v>4.0655468823547197E-4</v>
      </c>
    </row>
    <row r="2383" spans="1:7">
      <c r="A2383" s="168" t="s">
        <v>2598</v>
      </c>
      <c r="B2383" s="169">
        <v>4.5966497713485037E-2</v>
      </c>
      <c r="C2383" s="169">
        <v>1.0672270853256951E-2</v>
      </c>
      <c r="D2383" s="169">
        <v>-2.7641803029426201E-2</v>
      </c>
      <c r="E2383" s="169">
        <v>-3.0704357404666149E-3</v>
      </c>
      <c r="F2383" s="169">
        <v>2.329481923220245E-3</v>
      </c>
      <c r="G2383" s="169">
        <v>1.625480363901088E-3</v>
      </c>
    </row>
    <row r="2384" spans="1:7">
      <c r="A2384" s="168" t="s">
        <v>2599</v>
      </c>
      <c r="B2384" s="169">
        <v>1.7209938027091809E-2</v>
      </c>
      <c r="C2384" s="169">
        <v>3.2696450934288628E-5</v>
      </c>
      <c r="D2384" s="169">
        <v>-7.5060748888926554E-3</v>
      </c>
      <c r="E2384" s="169">
        <v>-3.0129683348423249E-2</v>
      </c>
      <c r="F2384" s="169">
        <v>-2.974807102351984E-3</v>
      </c>
      <c r="G2384" s="169">
        <v>3.4486659895989198E-3</v>
      </c>
    </row>
    <row r="2385" spans="1:7">
      <c r="A2385" s="168" t="s">
        <v>2600</v>
      </c>
      <c r="B2385" s="169">
        <v>-6.7665495520431551E-2</v>
      </c>
      <c r="C2385" s="169">
        <v>-5.3375392208654393E-3</v>
      </c>
      <c r="D2385" s="169">
        <v>-8.994142836427077E-4</v>
      </c>
      <c r="E2385" s="169">
        <v>-4.4116664914175097E-2</v>
      </c>
      <c r="F2385" s="169">
        <v>9.9766899766899897E-3</v>
      </c>
      <c r="G2385" s="169">
        <v>-3.0323237849327889E-4</v>
      </c>
    </row>
    <row r="2386" spans="1:7">
      <c r="A2386" s="168" t="s">
        <v>2601</v>
      </c>
      <c r="B2386" s="169">
        <v>-1.446526036818541E-2</v>
      </c>
      <c r="C2386" s="169">
        <v>5.8273934429324834E-3</v>
      </c>
      <c r="D2386" s="169">
        <v>5.1509742300425598E-2</v>
      </c>
      <c r="E2386" s="169">
        <v>-2.9375888295841701E-3</v>
      </c>
      <c r="F2386" s="169">
        <v>2.2433530280649979E-2</v>
      </c>
      <c r="G2386" s="169">
        <v>4.0445818918288801E-4</v>
      </c>
    </row>
    <row r="2387" spans="1:7">
      <c r="A2387" s="168" t="s">
        <v>2602</v>
      </c>
      <c r="B2387" s="169">
        <v>4.3784378759754716E-3</v>
      </c>
      <c r="C2387" s="169">
        <v>7.9024225878738807E-3</v>
      </c>
      <c r="D2387" s="169">
        <v>3.424265931310178E-3</v>
      </c>
      <c r="E2387" s="169">
        <v>-2.5888615903869368E-2</v>
      </c>
      <c r="F2387" s="169">
        <v>2.889390519187351E-3</v>
      </c>
      <c r="G2387" s="169">
        <v>1.010158337306777E-4</v>
      </c>
    </row>
    <row r="2388" spans="1:7">
      <c r="A2388" s="168" t="s">
        <v>2603</v>
      </c>
      <c r="B2388" s="169">
        <v>9.8554723376803377E-2</v>
      </c>
      <c r="C2388" s="169">
        <v>1.2290050865671139E-2</v>
      </c>
      <c r="D2388" s="169">
        <v>0.32210807453350898</v>
      </c>
      <c r="E2388" s="169">
        <v>8.5702196355514015E-2</v>
      </c>
      <c r="F2388" s="169">
        <v>8.4631313586027712E-3</v>
      </c>
      <c r="G2388" s="169">
        <v>-1.7180209619838129E-3</v>
      </c>
    </row>
    <row r="2389" spans="1:7">
      <c r="A2389" s="168" t="s">
        <v>2604</v>
      </c>
      <c r="B2389" s="169">
        <v>7.3293022058591228E-2</v>
      </c>
      <c r="C2389" s="169">
        <v>2.2879438603986561E-3</v>
      </c>
      <c r="D2389" s="169">
        <v>4.2136774019159828E-2</v>
      </c>
      <c r="E2389" s="169">
        <v>3.5546356264393182E-2</v>
      </c>
      <c r="F2389" s="169">
        <v>7.5886081599856334E-3</v>
      </c>
      <c r="G2389" s="169">
        <v>-9.1107854831729007E-4</v>
      </c>
    </row>
    <row r="2390" spans="1:7">
      <c r="A2390" s="168" t="s">
        <v>2605</v>
      </c>
      <c r="B2390" s="169">
        <v>7.5969514013851214E-2</v>
      </c>
      <c r="C2390" s="169">
        <v>-4.3578255173426512E-5</v>
      </c>
      <c r="D2390" s="169">
        <v>7.0170919247838359E-2</v>
      </c>
      <c r="E2390" s="169">
        <v>0.1584689911280803</v>
      </c>
      <c r="F2390" s="169">
        <v>2.74676590466072E-3</v>
      </c>
      <c r="G2390" s="169">
        <v>5.3703391041208803E-3</v>
      </c>
    </row>
    <row r="2391" spans="1:7">
      <c r="A2391" s="168" t="s">
        <v>2606</v>
      </c>
      <c r="B2391" s="169">
        <v>-3.4003454094113539E-2</v>
      </c>
      <c r="C2391" s="169">
        <v>-9.9048124395192394E-3</v>
      </c>
      <c r="D2391" s="169">
        <v>-3.997793862010135E-2</v>
      </c>
      <c r="E2391" s="169">
        <v>-9.6911327504937139E-3</v>
      </c>
      <c r="F2391" s="169">
        <v>-4.9483078554387614E-3</v>
      </c>
      <c r="G2391" s="169">
        <v>3.1243454422480439E-3</v>
      </c>
    </row>
    <row r="2392" spans="1:7">
      <c r="A2392" s="168" t="s">
        <v>2607</v>
      </c>
      <c r="B2392" s="169">
        <v>5.0433056574191733E-2</v>
      </c>
      <c r="C2392" s="169">
        <v>2.6179217059763E-3</v>
      </c>
      <c r="D2392" s="169">
        <v>6.9540652262743308E-2</v>
      </c>
      <c r="E2392" s="169">
        <v>4.0151531681122954E-3</v>
      </c>
      <c r="F2392" s="169">
        <v>3.3744782878963871E-3</v>
      </c>
      <c r="G2392" s="169">
        <v>2.7127928842807241E-3</v>
      </c>
    </row>
    <row r="2393" spans="1:7">
      <c r="A2393" s="168" t="s">
        <v>2608</v>
      </c>
      <c r="B2393" s="169">
        <v>1.49150349523548E-2</v>
      </c>
      <c r="C2393" s="169">
        <v>1.7207127269924789E-3</v>
      </c>
      <c r="D2393" s="169">
        <v>2.595449878399236E-2</v>
      </c>
      <c r="E2393" s="169">
        <v>7.5313692216554484E-2</v>
      </c>
      <c r="F2393" s="169">
        <v>9.7353748119302086E-3</v>
      </c>
      <c r="G2393" s="169">
        <v>7.013997262896865E-4</v>
      </c>
    </row>
    <row r="2394" spans="1:7">
      <c r="A2394" s="168" t="s">
        <v>2609</v>
      </c>
      <c r="B2394" s="169">
        <v>-4.9952861407285387E-2</v>
      </c>
      <c r="C2394" s="169">
        <v>-1.1736830084583819E-2</v>
      </c>
      <c r="D2394" s="169">
        <v>-1.9831783088416929E-2</v>
      </c>
      <c r="E2394" s="169">
        <v>1.4617113088056801E-2</v>
      </c>
      <c r="F2394" s="169">
        <v>-2.5944429836094351E-2</v>
      </c>
      <c r="G2394" s="169">
        <v>3.504540547667911E-3</v>
      </c>
    </row>
    <row r="2395" spans="1:7">
      <c r="A2395" s="168" t="s">
        <v>2610</v>
      </c>
      <c r="B2395" s="169">
        <v>3.4320569390270617E-2</v>
      </c>
      <c r="C2395" s="169">
        <v>3.6535556982648649E-3</v>
      </c>
      <c r="D2395" s="169">
        <v>1.7116430508577359E-2</v>
      </c>
      <c r="E2395" s="169">
        <v>1.276434920854452E-2</v>
      </c>
      <c r="F2395" s="169">
        <v>-5.5790515612346159E-3</v>
      </c>
      <c r="G2395" s="169">
        <v>-1.996035942654073E-4</v>
      </c>
    </row>
    <row r="2396" spans="1:7">
      <c r="A2396" s="168" t="s">
        <v>2611</v>
      </c>
      <c r="B2396" s="169">
        <v>-2.341858263950836E-2</v>
      </c>
      <c r="C2396" s="169">
        <v>-1.117818904241907E-2</v>
      </c>
      <c r="D2396" s="169">
        <v>-3.6980835067691793E-2</v>
      </c>
      <c r="E2396" s="169">
        <v>-3.3794583548969803E-2</v>
      </c>
      <c r="F2396" s="169">
        <v>3.167134196000454E-3</v>
      </c>
      <c r="G2396" s="169">
        <v>-4.6905549463376328E-3</v>
      </c>
    </row>
    <row r="2397" spans="1:7">
      <c r="A2397" s="168" t="s">
        <v>2612</v>
      </c>
      <c r="B2397" s="169">
        <v>5.291447618548939E-2</v>
      </c>
      <c r="C2397" s="169">
        <v>1.2618418007710459E-3</v>
      </c>
      <c r="D2397" s="169">
        <v>-4.7063229104653548E-3</v>
      </c>
      <c r="E2397" s="169">
        <v>-1.704224542138311E-2</v>
      </c>
      <c r="F2397" s="169">
        <v>1.262854050153361E-3</v>
      </c>
      <c r="G2397" s="169">
        <v>-1.303568419096623E-3</v>
      </c>
    </row>
    <row r="2398" spans="1:7">
      <c r="A2398" s="168" t="s">
        <v>2613</v>
      </c>
      <c r="B2398" s="169">
        <v>0.10370851262331481</v>
      </c>
      <c r="C2398" s="169">
        <v>1.540101862170995E-2</v>
      </c>
      <c r="D2398" s="169">
        <v>1.975700661698165E-2</v>
      </c>
      <c r="E2398" s="169">
        <v>0.1537794912247066</v>
      </c>
      <c r="F2398" s="169">
        <v>1.009009009008999E-2</v>
      </c>
      <c r="G2398" s="169">
        <v>2.0084611212256581E-4</v>
      </c>
    </row>
    <row r="2399" spans="1:7">
      <c r="A2399" s="168" t="s">
        <v>2614</v>
      </c>
      <c r="B2399" s="169">
        <v>1.9983722248891219E-2</v>
      </c>
      <c r="C2399" s="169">
        <v>2.0753505173405351E-3</v>
      </c>
      <c r="D2399" s="169">
        <v>-1.460458800387032E-3</v>
      </c>
      <c r="E2399" s="169">
        <v>-1.4515441573949911E-2</v>
      </c>
      <c r="F2399" s="169">
        <v>-6.0649304316803274E-3</v>
      </c>
      <c r="G2399" s="169">
        <v>-1.6061399086325649E-3</v>
      </c>
    </row>
    <row r="2400" spans="1:7">
      <c r="A2400" s="168" t="s">
        <v>2615</v>
      </c>
      <c r="B2400" s="169">
        <v>-4.4488444827384011E-2</v>
      </c>
      <c r="C2400" s="169">
        <v>6.2951718877179985E-4</v>
      </c>
      <c r="D2400" s="169">
        <v>5.1589181707603071E-3</v>
      </c>
      <c r="E2400" s="169">
        <v>-1.241899046786132E-2</v>
      </c>
      <c r="F2400" s="169">
        <v>1.0678391959799031E-2</v>
      </c>
      <c r="G2400" s="169">
        <v>2.0112882209000199E-4</v>
      </c>
    </row>
    <row r="2401" spans="1:7">
      <c r="A2401" s="168" t="s">
        <v>2616</v>
      </c>
      <c r="B2401" s="169">
        <v>-6.8375368244981249E-2</v>
      </c>
      <c r="C2401" s="169">
        <v>-1.6556854961596978E-2</v>
      </c>
      <c r="D2401" s="169">
        <v>-1.8499391511558879E-2</v>
      </c>
      <c r="E2401" s="169">
        <v>-4.7299461184307723E-2</v>
      </c>
      <c r="F2401" s="169">
        <v>5.0608186096066099E-3</v>
      </c>
      <c r="G2401" s="169">
        <v>-3.0157121193633558E-3</v>
      </c>
    </row>
    <row r="2402" spans="1:7">
      <c r="A2402" s="168" t="s">
        <v>2617</v>
      </c>
      <c r="B2402" s="169">
        <v>0.1046061366362465</v>
      </c>
      <c r="C2402" s="169">
        <v>-5.0172556488514708E-4</v>
      </c>
      <c r="D2402" s="169">
        <v>1.1026913875269219E-2</v>
      </c>
      <c r="E2402" s="169">
        <v>7.6105525061165302E-3</v>
      </c>
      <c r="F2402" s="169">
        <v>-1.537102473498231E-2</v>
      </c>
      <c r="G2402" s="169">
        <v>9.0740408967238118E-4</v>
      </c>
    </row>
    <row r="2403" spans="1:7">
      <c r="A2403" s="168" t="s">
        <v>2618</v>
      </c>
      <c r="B2403" s="169">
        <v>-3.04387453114916E-2</v>
      </c>
      <c r="C2403" s="169">
        <v>-9.1622661768078206E-3</v>
      </c>
      <c r="D2403" s="169">
        <v>-1.397787715283938E-2</v>
      </c>
      <c r="E2403" s="169">
        <v>-7.6420186313063132E-3</v>
      </c>
      <c r="F2403" s="169">
        <v>-1.9468867755248479E-2</v>
      </c>
      <c r="G2403" s="169">
        <v>3.223528816816756E-3</v>
      </c>
    </row>
    <row r="2404" spans="1:7">
      <c r="A2404" s="168" t="s">
        <v>2619</v>
      </c>
      <c r="B2404" s="169">
        <v>-1.3590998135377119E-2</v>
      </c>
      <c r="C2404" s="169">
        <v>-8.2564366909679832E-3</v>
      </c>
      <c r="D2404" s="169">
        <v>1.366182605417432E-3</v>
      </c>
      <c r="E2404" s="169">
        <v>2.214344060470785E-2</v>
      </c>
      <c r="F2404" s="169">
        <v>-1.7659438191966359E-2</v>
      </c>
      <c r="G2404" s="169">
        <v>-4.0157935137508089E-4</v>
      </c>
    </row>
    <row r="2405" spans="1:7">
      <c r="A2405" s="168" t="s">
        <v>2620</v>
      </c>
      <c r="B2405" s="169">
        <v>-3.3404781373075339E-3</v>
      </c>
      <c r="C2405" s="169">
        <v>3.7538357962292319E-3</v>
      </c>
      <c r="D2405" s="169">
        <v>-1.078478602176702E-2</v>
      </c>
      <c r="E2405" s="169">
        <v>-1.4635391867027449E-2</v>
      </c>
      <c r="F2405" s="169">
        <v>1.099105812220569E-2</v>
      </c>
      <c r="G2405" s="169">
        <v>6.8307411786039376E-3</v>
      </c>
    </row>
    <row r="2406" spans="1:7">
      <c r="A2406" s="168" t="s">
        <v>2621</v>
      </c>
      <c r="B2406" s="169">
        <v>-4.3944139378948033E-2</v>
      </c>
      <c r="C2406" s="169">
        <v>-1.5567283563270419E-2</v>
      </c>
      <c r="D2406" s="169">
        <v>-3.0938005205818461E-2</v>
      </c>
      <c r="E2406" s="169">
        <v>-3.8264801544488858E-2</v>
      </c>
      <c r="F2406" s="169">
        <v>5.6200479086050406E-3</v>
      </c>
      <c r="G2406" s="169">
        <v>-6.9839062635701499E-4</v>
      </c>
    </row>
    <row r="2407" spans="1:7">
      <c r="A2407" s="168" t="s">
        <v>2622</v>
      </c>
      <c r="B2407" s="169">
        <v>-2.2424720932188499E-2</v>
      </c>
      <c r="C2407" s="169">
        <v>9.823035415319481E-3</v>
      </c>
      <c r="D2407" s="169">
        <v>-3.6039966454410433E-2</v>
      </c>
      <c r="E2407" s="169">
        <v>-1.310201525469246E-2</v>
      </c>
      <c r="F2407" s="169">
        <v>-1.2276683463124161E-2</v>
      </c>
      <c r="G2407" s="169">
        <v>1.9964698817176441E-4</v>
      </c>
    </row>
    <row r="2408" spans="1:7">
      <c r="A2408" s="168" t="s">
        <v>2623</v>
      </c>
      <c r="B2408" s="10"/>
      <c r="C2408" s="169">
        <v>1.54672170012935E-2</v>
      </c>
      <c r="D2408" s="10"/>
      <c r="E2408" s="10"/>
      <c r="F2408" s="169">
        <v>1.6788795102495199E-2</v>
      </c>
      <c r="G2408" s="169">
        <v>-3.9929043127862052E-4</v>
      </c>
    </row>
    <row r="2409" spans="1:7">
      <c r="A2409" s="168" t="s">
        <v>2624</v>
      </c>
      <c r="B2409" s="169">
        <v>-1.1795830819481771E-2</v>
      </c>
      <c r="C2409" s="169">
        <v>9.061696817220577E-3</v>
      </c>
      <c r="D2409" s="169">
        <v>2.9548330739760379E-2</v>
      </c>
      <c r="E2409" s="169">
        <v>-4.7349722654489454E-3</v>
      </c>
      <c r="F2409" s="169">
        <v>-5.655902207626351E-3</v>
      </c>
      <c r="G2409" s="169">
        <v>-4.7932467591834671E-3</v>
      </c>
    </row>
    <row r="2410" spans="1:7">
      <c r="A2410" s="168" t="s">
        <v>2625</v>
      </c>
      <c r="B2410" s="169">
        <v>3.339479008103607E-3</v>
      </c>
      <c r="C2410" s="169">
        <v>6.9067115110126309E-3</v>
      </c>
      <c r="D2410" s="169">
        <v>3.7061233246769458E-2</v>
      </c>
      <c r="E2410" s="169">
        <v>6.073250080131265E-3</v>
      </c>
      <c r="F2410" s="169">
        <v>2.394495412844044E-2</v>
      </c>
      <c r="G2410" s="169">
        <v>-6.0209899441432402E-4</v>
      </c>
    </row>
    <row r="2411" spans="1:7">
      <c r="A2411" s="168" t="s">
        <v>2626</v>
      </c>
      <c r="B2411" s="169">
        <v>2.0710064351472161E-2</v>
      </c>
      <c r="C2411" s="10"/>
      <c r="D2411" s="169">
        <v>1.151749445343575E-2</v>
      </c>
      <c r="E2411" s="169">
        <v>1.6811933659698349E-2</v>
      </c>
      <c r="F2411" s="10"/>
      <c r="G2411" s="10"/>
    </row>
    <row r="2412" spans="1:7">
      <c r="A2412" s="168" t="s">
        <v>2627</v>
      </c>
      <c r="B2412" s="169">
        <v>5.1855901653982787E-2</v>
      </c>
      <c r="C2412" s="169">
        <v>5.3547731634202567E-3</v>
      </c>
      <c r="D2412" s="169">
        <v>3.9044126252303357E-2</v>
      </c>
      <c r="E2412" s="169">
        <v>2.2226125419015919E-2</v>
      </c>
      <c r="F2412" s="169">
        <v>6.361437147208937E-3</v>
      </c>
      <c r="G2412" s="169">
        <v>-1.405616383466257E-3</v>
      </c>
    </row>
    <row r="2413" spans="1:7">
      <c r="A2413" s="168" t="s">
        <v>2628</v>
      </c>
      <c r="B2413" s="169">
        <v>8.4803164749218674E-3</v>
      </c>
      <c r="C2413" s="169">
        <v>-5.3233293429156836E-3</v>
      </c>
      <c r="D2413" s="169">
        <v>-1.6770455011446139E-2</v>
      </c>
      <c r="E2413" s="169">
        <v>-1.495303372451917E-2</v>
      </c>
      <c r="F2413" s="169">
        <v>1.255341880341887E-2</v>
      </c>
      <c r="G2413" s="169">
        <v>-5.0266863888481783E-4</v>
      </c>
    </row>
    <row r="2414" spans="1:7">
      <c r="A2414" s="168" t="s">
        <v>2629</v>
      </c>
      <c r="B2414" s="169">
        <v>-2.8762838162835092E-2</v>
      </c>
      <c r="C2414" s="169">
        <v>2.4572352619998128E-3</v>
      </c>
      <c r="D2414" s="169">
        <v>-2.290267324624062E-2</v>
      </c>
      <c r="E2414" s="169">
        <v>-1.6425800269921239E-2</v>
      </c>
      <c r="F2414" s="169">
        <v>2.2861162402181279E-3</v>
      </c>
      <c r="G2414" s="169">
        <v>-5.0299818846977207E-4</v>
      </c>
    </row>
    <row r="2415" spans="1:7">
      <c r="A2415" s="168" t="s">
        <v>2630</v>
      </c>
      <c r="B2415" s="169">
        <v>9.4246708761078768E-3</v>
      </c>
      <c r="C2415" s="169">
        <v>2.979791299498435E-3</v>
      </c>
      <c r="D2415" s="169">
        <v>4.2317209321223848E-2</v>
      </c>
      <c r="E2415" s="169">
        <v>7.6036413507880596E-3</v>
      </c>
      <c r="F2415" s="169">
        <v>6.2286165453109277E-3</v>
      </c>
      <c r="G2415" s="169">
        <v>-5.1328717099196064E-3</v>
      </c>
    </row>
    <row r="2416" spans="1:7">
      <c r="A2416" s="168" t="s">
        <v>2631</v>
      </c>
      <c r="B2416" s="169">
        <v>2.0729546536735199E-3</v>
      </c>
      <c r="C2416" s="169">
        <v>1.0803218396737699E-3</v>
      </c>
      <c r="D2416" s="169">
        <v>-4.7974630451910194E-3</v>
      </c>
      <c r="E2416" s="169">
        <v>5.2062911736079354E-3</v>
      </c>
      <c r="F2416" s="169">
        <v>3.5745422842197172E-3</v>
      </c>
      <c r="G2416" s="169">
        <v>1.4162811513354081E-3</v>
      </c>
    </row>
    <row r="2417" spans="1:7">
      <c r="A2417" s="168" t="s">
        <v>2632</v>
      </c>
      <c r="B2417" s="169">
        <v>-1.35567403376764E-2</v>
      </c>
      <c r="C2417" s="169">
        <v>1.9366417576620609E-3</v>
      </c>
      <c r="D2417" s="169">
        <v>-2.676486480509788E-2</v>
      </c>
      <c r="E2417" s="169">
        <v>-4.0662048371365327E-2</v>
      </c>
      <c r="F2417" s="169">
        <v>-5.8205195030840429E-3</v>
      </c>
      <c r="G2417" s="169">
        <v>0</v>
      </c>
    </row>
    <row r="2418" spans="1:7">
      <c r="A2418" s="168" t="s">
        <v>2633</v>
      </c>
      <c r="B2418" s="10"/>
      <c r="C2418" s="169">
        <v>-3.477255626794018E-3</v>
      </c>
      <c r="D2418" s="10"/>
      <c r="E2418" s="10"/>
      <c r="F2418" s="169">
        <v>-8.3012932541070006E-3</v>
      </c>
      <c r="G2418" s="169">
        <v>1.0101876581380951E-3</v>
      </c>
    </row>
    <row r="2419" spans="1:7">
      <c r="A2419" s="168" t="s">
        <v>2634</v>
      </c>
      <c r="B2419" s="169">
        <v>-3.5525003443105052E-2</v>
      </c>
      <c r="C2419" s="169">
        <v>-8.7635893402571163E-4</v>
      </c>
      <c r="D2419" s="169">
        <v>-1.9304570723830631E-2</v>
      </c>
      <c r="E2419" s="169">
        <v>-3.29016236369013E-2</v>
      </c>
      <c r="F2419" s="169">
        <v>-1.4450612388756671E-2</v>
      </c>
      <c r="G2419" s="169">
        <v>1.3119879666680929E-3</v>
      </c>
    </row>
    <row r="2420" spans="1:7">
      <c r="A2420" s="168" t="s">
        <v>2635</v>
      </c>
      <c r="B2420" s="169">
        <v>-7.8857032721882936E-3</v>
      </c>
      <c r="C2420" s="169">
        <v>6.7495569392015398E-3</v>
      </c>
      <c r="D2420" s="169">
        <v>3.521551672216372E-2</v>
      </c>
      <c r="E2420" s="169">
        <v>3.080623445376118E-2</v>
      </c>
      <c r="F2420" s="169">
        <v>2.9503799731782632E-3</v>
      </c>
      <c r="G2420" s="169">
        <v>-4.3338066910451056E-3</v>
      </c>
    </row>
    <row r="2421" spans="1:7">
      <c r="A2421" s="168" t="s">
        <v>2636</v>
      </c>
      <c r="B2421" s="169">
        <v>-6.1623795078201371E-2</v>
      </c>
      <c r="C2421" s="169">
        <v>2.079350841514227E-3</v>
      </c>
      <c r="D2421" s="169">
        <v>-1.5927714615231011E-2</v>
      </c>
      <c r="E2421" s="169">
        <v>-3.1057428955555629E-2</v>
      </c>
      <c r="F2421" s="169">
        <v>7.3096808700303662E-3</v>
      </c>
      <c r="G2421" s="169">
        <v>-4.4539167661561407E-3</v>
      </c>
    </row>
    <row r="2422" spans="1:7">
      <c r="A2422" s="168" t="s">
        <v>2637</v>
      </c>
      <c r="B2422" s="169">
        <v>8.6013156952642333E-3</v>
      </c>
      <c r="C2422" s="169">
        <v>-1.0663649289957999E-2</v>
      </c>
      <c r="D2422" s="169">
        <v>-1.2474147245425169E-2</v>
      </c>
      <c r="E2422" s="169">
        <v>6.903605910403332E-2</v>
      </c>
      <c r="F2422" s="169">
        <v>-1.309734513274341E-2</v>
      </c>
      <c r="G2422" s="169">
        <v>5.084194461981717E-4</v>
      </c>
    </row>
    <row r="2423" spans="1:7">
      <c r="A2423" s="168" t="s">
        <v>2638</v>
      </c>
      <c r="B2423" s="169">
        <v>1.040058306319569E-2</v>
      </c>
      <c r="C2423" s="169">
        <v>-1.5965630269072491E-3</v>
      </c>
      <c r="D2423" s="169">
        <v>2.233667752177193E-2</v>
      </c>
      <c r="E2423" s="169">
        <v>1.8464184893895341E-2</v>
      </c>
      <c r="F2423" s="169">
        <v>-8.7876614060258262E-3</v>
      </c>
      <c r="G2423" s="169">
        <v>-2.5406503671064899E-3</v>
      </c>
    </row>
    <row r="2424" spans="1:7">
      <c r="A2424" s="168" t="s">
        <v>2639</v>
      </c>
      <c r="B2424" s="169">
        <v>5.1081084804585057E-2</v>
      </c>
      <c r="C2424" s="169">
        <v>-2.383917951962355E-3</v>
      </c>
      <c r="D2424" s="169">
        <v>-1.7904932500268259E-2</v>
      </c>
      <c r="E2424" s="169">
        <v>-2.967342807289608E-4</v>
      </c>
      <c r="F2424" s="169">
        <v>4.432784512393706E-3</v>
      </c>
      <c r="G2424" s="169">
        <v>0</v>
      </c>
    </row>
    <row r="2425" spans="1:7">
      <c r="A2425" s="168" t="s">
        <v>2640</v>
      </c>
      <c r="B2425" s="169">
        <v>1.9434456303550229E-2</v>
      </c>
      <c r="C2425" s="169">
        <v>-1.1592143912241389E-2</v>
      </c>
      <c r="D2425" s="169">
        <v>-1.556329010434454E-2</v>
      </c>
      <c r="E2425" s="169">
        <v>-0.12894082273204921</v>
      </c>
      <c r="F2425" s="169">
        <v>1.450058542736188E-2</v>
      </c>
      <c r="G2425" s="169">
        <v>2.2414795444003488E-3</v>
      </c>
    </row>
    <row r="2426" spans="1:7">
      <c r="A2426" s="168" t="s">
        <v>2641</v>
      </c>
      <c r="B2426" s="169">
        <v>4.6776362704697538E-2</v>
      </c>
      <c r="C2426" s="169">
        <v>7.9342622699418719E-3</v>
      </c>
      <c r="D2426" s="169">
        <v>5.8090703705589108E-2</v>
      </c>
      <c r="E2426" s="169">
        <v>2.6409679744519691E-2</v>
      </c>
      <c r="F2426" s="169">
        <v>2.7521306818181208E-3</v>
      </c>
      <c r="G2426" s="169">
        <v>6.0991721986947134E-4</v>
      </c>
    </row>
    <row r="2427" spans="1:7">
      <c r="A2427" s="168" t="s">
        <v>2642</v>
      </c>
      <c r="B2427" s="169">
        <v>-1.825010652406045E-2</v>
      </c>
      <c r="C2427" s="169">
        <v>8.8180594503322052E-3</v>
      </c>
      <c r="D2427" s="169">
        <v>-8.497383009498205E-3</v>
      </c>
      <c r="E2427" s="169">
        <v>-4.3513581720338026E-3</v>
      </c>
      <c r="F2427" s="169">
        <v>1.5670650730411632E-2</v>
      </c>
      <c r="G2427" s="169">
        <v>1.7270971087903759E-3</v>
      </c>
    </row>
    <row r="2428" spans="1:7">
      <c r="A2428" s="168" t="s">
        <v>2643</v>
      </c>
      <c r="B2428" s="169">
        <v>-3.1155230318086091E-2</v>
      </c>
      <c r="C2428" s="169">
        <v>6.4364963603775749E-3</v>
      </c>
      <c r="D2428" s="169">
        <v>1.8598649561440969E-4</v>
      </c>
      <c r="E2428" s="169">
        <v>-3.9921767431120192E-2</v>
      </c>
      <c r="F2428" s="169">
        <v>-6.1889818688981579E-3</v>
      </c>
      <c r="G2428" s="169">
        <v>-3.1439915151226789E-3</v>
      </c>
    </row>
    <row r="2429" spans="1:7">
      <c r="A2429" s="168" t="s">
        <v>2644</v>
      </c>
      <c r="B2429" s="169">
        <v>-2.9963431132346011E-2</v>
      </c>
      <c r="C2429" s="169">
        <v>4.5503887657032394E-3</v>
      </c>
      <c r="D2429" s="169">
        <v>2.8110600054978012E-3</v>
      </c>
      <c r="E2429" s="169">
        <v>2.5230097350408261E-2</v>
      </c>
      <c r="F2429" s="169">
        <v>2.543636523111958E-3</v>
      </c>
      <c r="G2429" s="169">
        <v>-3.5608756827857362E-3</v>
      </c>
    </row>
    <row r="2430" spans="1:7">
      <c r="A2430" s="168" t="s">
        <v>2645</v>
      </c>
      <c r="B2430" s="169">
        <v>-7.6631020419481999E-4</v>
      </c>
      <c r="C2430" s="169">
        <v>3.2214822012188731E-3</v>
      </c>
      <c r="D2430" s="169">
        <v>5.2153448031666549E-3</v>
      </c>
      <c r="E2430" s="169">
        <v>5.3108393104168714E-3</v>
      </c>
      <c r="F2430" s="169">
        <v>2.8871391076115138E-3</v>
      </c>
      <c r="G2430" s="169">
        <v>4.0842265193208332E-4</v>
      </c>
    </row>
    <row r="2431" spans="1:7">
      <c r="A2431" s="168" t="s">
        <v>2646</v>
      </c>
      <c r="B2431" s="169">
        <v>1.6748980001626279E-2</v>
      </c>
      <c r="C2431" s="169">
        <v>-3.0436354912266589E-4</v>
      </c>
      <c r="D2431" s="169">
        <v>7.8526130117526627E-3</v>
      </c>
      <c r="E2431" s="169">
        <v>-2.4931205244693829E-2</v>
      </c>
      <c r="F2431" s="169">
        <v>2.0587978714123659E-2</v>
      </c>
      <c r="G2431" s="169">
        <v>4.0817804411696912E-4</v>
      </c>
    </row>
    <row r="2432" spans="1:7">
      <c r="A2432" s="168" t="s">
        <v>2647</v>
      </c>
      <c r="B2432" s="169">
        <v>-4.3173467452890753E-2</v>
      </c>
      <c r="C2432" s="169">
        <v>-3.4920514803681302E-3</v>
      </c>
      <c r="D2432" s="169">
        <v>-1.567696126405271E-2</v>
      </c>
      <c r="E2432" s="169">
        <v>-2.5220030717441829E-2</v>
      </c>
      <c r="F2432" s="169">
        <v>-3.0515428669117051E-2</v>
      </c>
      <c r="G2432" s="169">
        <v>2.0408358647250319E-4</v>
      </c>
    </row>
    <row r="2433" spans="1:7">
      <c r="A2433" s="168" t="s">
        <v>2648</v>
      </c>
      <c r="B2433" s="169">
        <v>2.7366876785350769E-2</v>
      </c>
      <c r="C2433" s="169">
        <v>-1.3756671519022929E-3</v>
      </c>
      <c r="D2433" s="169">
        <v>-7.5237397609804191E-3</v>
      </c>
      <c r="E2433" s="169">
        <v>-1.592632778996772E-2</v>
      </c>
      <c r="F2433" s="169">
        <v>2.2482807265032712E-2</v>
      </c>
      <c r="G2433" s="169">
        <v>2.0399525334002799E-3</v>
      </c>
    </row>
    <row r="2434" spans="1:7">
      <c r="A2434" s="168" t="s">
        <v>2649</v>
      </c>
      <c r="B2434" s="10"/>
      <c r="C2434" s="169">
        <v>-7.3576663008461107E-3</v>
      </c>
      <c r="D2434" s="10"/>
      <c r="E2434" s="10"/>
      <c r="F2434" s="169">
        <v>2.4144175217728492E-3</v>
      </c>
      <c r="G2434" s="169">
        <v>4.0717545192547888E-4</v>
      </c>
    </row>
    <row r="2435" spans="1:7">
      <c r="A2435" s="168" t="s">
        <v>2650</v>
      </c>
      <c r="B2435" s="169">
        <v>-1.7692796546396331E-2</v>
      </c>
      <c r="C2435" s="169">
        <v>1.894706718829964E-3</v>
      </c>
      <c r="D2435" s="169">
        <v>-7.1465145901088434E-3</v>
      </c>
      <c r="E2435" s="169">
        <v>9.5188809092638937E-3</v>
      </c>
      <c r="F2435" s="169">
        <v>1.0924731182795799E-2</v>
      </c>
      <c r="G2435" s="169">
        <v>1.424495231861167E-3</v>
      </c>
    </row>
    <row r="2436" spans="1:7">
      <c r="A2436" s="168" t="s">
        <v>2651</v>
      </c>
      <c r="B2436" s="169">
        <v>4.7786065152557462E-2</v>
      </c>
      <c r="C2436" s="169">
        <v>6.3541268648263927E-3</v>
      </c>
      <c r="D2436" s="169">
        <v>3.0617629032100972E-2</v>
      </c>
      <c r="E2436" s="169">
        <v>6.6828959496054274E-2</v>
      </c>
      <c r="F2436" s="169">
        <v>2.4506466984343112E-2</v>
      </c>
      <c r="G2436" s="169">
        <v>-1.5240960035521891E-3</v>
      </c>
    </row>
    <row r="2437" spans="1:7">
      <c r="A2437" s="168" t="s">
        <v>2652</v>
      </c>
      <c r="B2437" s="169">
        <v>-2.7849510727569471E-2</v>
      </c>
      <c r="C2437" s="169">
        <v>6.1967126783413207E-3</v>
      </c>
      <c r="D2437" s="169">
        <v>-4.1821865685277571E-2</v>
      </c>
      <c r="E2437" s="169">
        <v>-2.5709590094309731E-2</v>
      </c>
      <c r="F2437" s="169">
        <v>1.453488372093026E-2</v>
      </c>
      <c r="G2437" s="169">
        <v>3.154627033460367E-3</v>
      </c>
    </row>
    <row r="2438" spans="1:7">
      <c r="A2438" s="168" t="s">
        <v>2653</v>
      </c>
      <c r="B2438" s="169">
        <v>-1.5984538883825009E-2</v>
      </c>
      <c r="C2438" s="169">
        <v>-3.4399234310139581E-3</v>
      </c>
      <c r="D2438" s="169">
        <v>-1.8542801457081429E-2</v>
      </c>
      <c r="E2438" s="169">
        <v>4.5286502611950441E-2</v>
      </c>
      <c r="F2438" s="169">
        <v>-1.9647973802701561E-2</v>
      </c>
      <c r="G2438" s="169">
        <v>1.0143890471057131E-3</v>
      </c>
    </row>
    <row r="2439" spans="1:7">
      <c r="A2439" s="168" t="s">
        <v>2654</v>
      </c>
      <c r="B2439" s="169">
        <v>1.2177784109361771E-3</v>
      </c>
      <c r="C2439" s="169">
        <v>7.6548259091424598E-5</v>
      </c>
      <c r="D2439" s="169">
        <v>4.8694847475602598E-2</v>
      </c>
      <c r="E2439" s="169">
        <v>7.6832956591945889E-2</v>
      </c>
      <c r="F2439" s="169">
        <v>2.505219206680565E-3</v>
      </c>
      <c r="G2439" s="169">
        <v>2.5334414189992489E-3</v>
      </c>
    </row>
    <row r="2440" spans="1:7">
      <c r="A2440" s="168" t="s">
        <v>2655</v>
      </c>
      <c r="B2440" s="169">
        <v>2.8628793255246251E-2</v>
      </c>
      <c r="C2440" s="169">
        <v>6.4754870318832758E-3</v>
      </c>
      <c r="D2440" s="169">
        <v>2.6555828973717781E-3</v>
      </c>
      <c r="E2440" s="169">
        <v>9.2563529713241E-3</v>
      </c>
      <c r="F2440" s="169">
        <v>1.191170345689296E-2</v>
      </c>
      <c r="G2440" s="169">
        <v>2.0216006027014011E-3</v>
      </c>
    </row>
    <row r="2441" spans="1:7">
      <c r="A2441" s="168" t="s">
        <v>2656</v>
      </c>
      <c r="B2441" s="169">
        <v>-2.016648969351598E-2</v>
      </c>
      <c r="C2441" s="169">
        <v>1.577633215136931E-3</v>
      </c>
      <c r="D2441" s="169">
        <v>-1.43276642307899E-2</v>
      </c>
      <c r="E2441" s="169">
        <v>-2.6371144728703722E-2</v>
      </c>
      <c r="F2441" s="169">
        <v>1.621666117879483E-2</v>
      </c>
      <c r="G2441" s="169">
        <v>-2.7236623680739762E-3</v>
      </c>
    </row>
    <row r="2442" spans="1:7">
      <c r="A2442" s="168" t="s">
        <v>2657</v>
      </c>
      <c r="B2442" s="169">
        <v>-2.1042516281723819E-2</v>
      </c>
      <c r="C2442" s="169">
        <v>-1.939123055059722E-3</v>
      </c>
      <c r="D2442" s="169">
        <v>-8.0568170443630072E-3</v>
      </c>
      <c r="E2442" s="169">
        <v>-2.6009362003404979E-2</v>
      </c>
      <c r="F2442" s="169">
        <v>5.346294046172595E-3</v>
      </c>
      <c r="G2442" s="169">
        <v>2.7311009649957359E-3</v>
      </c>
    </row>
    <row r="2443" spans="1:7">
      <c r="A2443" s="168" t="s">
        <v>2658</v>
      </c>
      <c r="B2443" s="169">
        <v>-1.049377052150458E-2</v>
      </c>
      <c r="C2443" s="169">
        <v>-5.3333604454995909E-3</v>
      </c>
      <c r="D2443" s="169">
        <v>-2.9566555824168339E-2</v>
      </c>
      <c r="E2443" s="169">
        <v>-9.0609472922598133E-3</v>
      </c>
      <c r="F2443" s="169">
        <v>-5.1567158166142546E-3</v>
      </c>
      <c r="G2443" s="169">
        <v>0</v>
      </c>
    </row>
    <row r="2444" spans="1:7">
      <c r="A2444" s="168" t="s">
        <v>2659</v>
      </c>
      <c r="B2444" s="169">
        <v>8.372129074409429E-3</v>
      </c>
      <c r="C2444" s="169">
        <v>2.5799262171273258E-3</v>
      </c>
      <c r="D2444" s="169">
        <v>-1.5011164417402689E-2</v>
      </c>
      <c r="E2444" s="169">
        <v>2.822434545157693E-2</v>
      </c>
      <c r="F2444" s="169">
        <v>-5.5884020409816548E-3</v>
      </c>
      <c r="G2444" s="169">
        <v>1.916699754570983E-3</v>
      </c>
    </row>
    <row r="2445" spans="1:7">
      <c r="A2445" s="168" t="s">
        <v>2660</v>
      </c>
      <c r="B2445" s="169">
        <v>3.0912796252561939E-2</v>
      </c>
      <c r="C2445" s="169">
        <v>-6.4230230395634358E-4</v>
      </c>
      <c r="D2445" s="169">
        <v>1.7548821228347E-2</v>
      </c>
      <c r="E2445" s="169">
        <v>3.5986759731504003E-2</v>
      </c>
      <c r="F2445" s="169">
        <v>-1.1321062062225161E-2</v>
      </c>
      <c r="G2445" s="169">
        <v>7.047895191230058E-4</v>
      </c>
    </row>
    <row r="2446" spans="1:7">
      <c r="A2446" s="168" t="s">
        <v>2661</v>
      </c>
      <c r="B2446" s="169">
        <v>8.0808080808079108E-3</v>
      </c>
      <c r="C2446" s="10"/>
      <c r="D2446" s="169">
        <v>-6.9050159721536497E-3</v>
      </c>
      <c r="E2446" s="169">
        <v>-1.7478101262302089E-2</v>
      </c>
      <c r="F2446" s="10"/>
      <c r="G2446" s="10"/>
    </row>
    <row r="2447" spans="1:7">
      <c r="A2447" s="168" t="s">
        <v>2662</v>
      </c>
      <c r="B2447" s="169">
        <v>-1.2609869624727319E-2</v>
      </c>
      <c r="C2447" s="169">
        <v>-2.062675805627745E-2</v>
      </c>
      <c r="D2447" s="169">
        <v>-3.240011199254766E-3</v>
      </c>
      <c r="E2447" s="169">
        <v>-3.3795293135974958E-2</v>
      </c>
      <c r="F2447" s="169">
        <v>-6.260812258011339E-3</v>
      </c>
      <c r="G2447" s="169">
        <v>-7.5460308341456228E-3</v>
      </c>
    </row>
    <row r="2448" spans="1:7">
      <c r="A2448" s="168" t="s">
        <v>2663</v>
      </c>
      <c r="B2448" s="169">
        <v>4.9631895229719003E-2</v>
      </c>
      <c r="C2448" s="169">
        <v>1.158774132327456E-2</v>
      </c>
      <c r="D2448" s="169">
        <v>5.6056452113971263E-2</v>
      </c>
      <c r="E2448" s="169">
        <v>4.5313183746348067E-2</v>
      </c>
      <c r="F2448" s="169">
        <v>5.4712758020392096E-3</v>
      </c>
      <c r="G2448" s="169">
        <v>1.21657286419885E-3</v>
      </c>
    </row>
    <row r="2449" spans="1:7">
      <c r="A2449" s="168" t="s">
        <v>2664</v>
      </c>
      <c r="B2449" s="169">
        <v>2.406028277763839E-2</v>
      </c>
      <c r="C2449" s="169">
        <v>5.4875021926288348E-3</v>
      </c>
      <c r="D2449" s="169">
        <v>3.0834680679963089E-3</v>
      </c>
      <c r="E2449" s="169">
        <v>-4.3547577524254422E-3</v>
      </c>
      <c r="F2449" s="169">
        <v>9.3989611674498708E-3</v>
      </c>
      <c r="G2449" s="169">
        <v>-4.050238125016814E-3</v>
      </c>
    </row>
    <row r="2450" spans="1:7">
      <c r="A2450" s="168" t="s">
        <v>2665</v>
      </c>
      <c r="B2450" s="169">
        <v>1.5237371424082319E-2</v>
      </c>
      <c r="C2450" s="169">
        <v>3.2686983778917877E-4</v>
      </c>
      <c r="D2450" s="169">
        <v>5.1723034993746966E-3</v>
      </c>
      <c r="E2450" s="169">
        <v>-3.0152482256043282E-2</v>
      </c>
      <c r="F2450" s="169">
        <v>1.2006861063464941E-2</v>
      </c>
      <c r="G2450" s="169">
        <v>-7.7267398486624561E-3</v>
      </c>
    </row>
    <row r="2451" spans="1:7">
      <c r="A2451" s="168" t="s">
        <v>2666</v>
      </c>
      <c r="B2451" s="169">
        <v>7.1803988784677752E-3</v>
      </c>
      <c r="C2451" s="169">
        <v>5.0060830312763649E-3</v>
      </c>
      <c r="D2451" s="169">
        <v>1.5692475513376269E-2</v>
      </c>
      <c r="E2451" s="169">
        <v>-4.0973483173752379E-2</v>
      </c>
      <c r="F2451" s="169">
        <v>1.275221953188055E-2</v>
      </c>
      <c r="G2451" s="169">
        <v>-5.7376799933274159E-3</v>
      </c>
    </row>
    <row r="2452" spans="1:7">
      <c r="A2452" s="168" t="s">
        <v>2667</v>
      </c>
      <c r="B2452" s="169">
        <v>-4.1719438683625931E-2</v>
      </c>
      <c r="C2452" s="169">
        <v>4.0818961771371676E-3</v>
      </c>
      <c r="D2452" s="169">
        <v>3.5044148518472262E-2</v>
      </c>
      <c r="E2452" s="169">
        <v>-2.0754875572113751E-2</v>
      </c>
      <c r="F2452" s="169">
        <v>-8.1287854638188994E-3</v>
      </c>
      <c r="G2452" s="169">
        <v>-8.4501204357780857E-3</v>
      </c>
    </row>
    <row r="2453" spans="1:7">
      <c r="A2453" s="168" t="s">
        <v>2668</v>
      </c>
      <c r="B2453" s="169">
        <v>-8.5786737384593303E-3</v>
      </c>
      <c r="C2453" s="169">
        <v>-8.1723052190896261E-5</v>
      </c>
      <c r="D2453" s="169">
        <v>-7.9485946857202894E-3</v>
      </c>
      <c r="E2453" s="169">
        <v>-3.907822609546574E-2</v>
      </c>
      <c r="F2453" s="169">
        <v>1.743532058492692E-2</v>
      </c>
      <c r="G2453" s="169">
        <v>2.3903110020910829E-3</v>
      </c>
    </row>
    <row r="2454" spans="1:7">
      <c r="A2454" s="168" t="s">
        <v>2669</v>
      </c>
      <c r="B2454" s="169">
        <v>3.304681203242521E-2</v>
      </c>
      <c r="C2454" s="169">
        <v>-1.292631274007694E-3</v>
      </c>
      <c r="D2454" s="169">
        <v>1.209552413401682E-2</v>
      </c>
      <c r="E2454" s="169">
        <v>2.2634120598928002E-2</v>
      </c>
      <c r="F2454" s="169">
        <v>-8.6077548764116329E-3</v>
      </c>
      <c r="G2454" s="169">
        <v>-1.7625523517282859E-3</v>
      </c>
    </row>
    <row r="2455" spans="1:7">
      <c r="A2455" s="168" t="s">
        <v>2670</v>
      </c>
      <c r="B2455" s="169">
        <v>-1.48986668787684E-2</v>
      </c>
      <c r="C2455" s="169">
        <v>-4.3018996208942228E-3</v>
      </c>
      <c r="D2455" s="169">
        <v>-1.754490362210603E-2</v>
      </c>
      <c r="E2455" s="169">
        <v>-2.6384152984832991E-3</v>
      </c>
      <c r="F2455" s="169">
        <v>-3.3136848813127277E-2</v>
      </c>
      <c r="G2455" s="169">
        <v>7.3743154702379243E-3</v>
      </c>
    </row>
    <row r="2456" spans="1:7">
      <c r="A2456" s="168" t="s">
        <v>2671</v>
      </c>
      <c r="B2456" s="169">
        <v>-1.266476568260189E-2</v>
      </c>
      <c r="C2456" s="169">
        <v>5.3912661291679598E-3</v>
      </c>
      <c r="D2456" s="169">
        <v>-1.9751945140744302E-2</v>
      </c>
      <c r="E2456" s="169">
        <v>2.1727097372021161E-2</v>
      </c>
      <c r="F2456" s="169">
        <v>-3.5508320975448981E-2</v>
      </c>
      <c r="G2456" s="169">
        <v>6.3924400478168053E-3</v>
      </c>
    </row>
    <row r="2457" spans="1:7">
      <c r="A2457" s="168" t="s">
        <v>2672</v>
      </c>
      <c r="B2457" s="169">
        <v>-8.4687243533496659E-3</v>
      </c>
      <c r="C2457" s="169">
        <v>-8.4039830206983357E-3</v>
      </c>
      <c r="D2457" s="169">
        <v>2.1453586217574649E-3</v>
      </c>
      <c r="E2457" s="169">
        <v>-6.9772035288131473E-3</v>
      </c>
      <c r="F2457" s="169">
        <v>3.0152899974374311E-2</v>
      </c>
      <c r="G2457" s="169">
        <v>-1.741606063746737E-3</v>
      </c>
    </row>
    <row r="2458" spans="1:7">
      <c r="A2458" s="168" t="s">
        <v>2673</v>
      </c>
      <c r="B2458" s="169">
        <v>-2.7528648134936939E-2</v>
      </c>
      <c r="C2458" s="169">
        <v>-5.072391906223106E-3</v>
      </c>
      <c r="D2458" s="169">
        <v>-2.140823083962173E-2</v>
      </c>
      <c r="E2458" s="169">
        <v>-1.9513518422565881E-3</v>
      </c>
      <c r="F2458" s="169">
        <v>-1.384742951907136E-2</v>
      </c>
      <c r="G2458" s="169">
        <v>1.8472937260445299E-3</v>
      </c>
    </row>
    <row r="2459" spans="1:7">
      <c r="A2459" s="168" t="s">
        <v>2674</v>
      </c>
      <c r="B2459" s="169">
        <v>-4.5079517408046277E-2</v>
      </c>
      <c r="C2459" s="169">
        <v>-1.225101556767472E-2</v>
      </c>
      <c r="D2459" s="169">
        <v>-7.470750387314562E-2</v>
      </c>
      <c r="E2459" s="169">
        <v>-7.0921838062580345E-2</v>
      </c>
      <c r="F2459" s="169">
        <v>-1.614395022282011E-2</v>
      </c>
      <c r="G2459" s="169">
        <v>2.0487291806512431E-3</v>
      </c>
    </row>
    <row r="2460" spans="1:7">
      <c r="A2460" s="168" t="s">
        <v>2675</v>
      </c>
      <c r="B2460" s="169">
        <v>6.6180568687583596E-2</v>
      </c>
      <c r="C2460" s="169">
        <v>1.9695796697335899E-2</v>
      </c>
      <c r="D2460" s="169">
        <v>4.1839026565337889E-2</v>
      </c>
      <c r="E2460" s="169">
        <v>3.4601723824589037E-2</v>
      </c>
      <c r="F2460" s="169">
        <v>2.692077600205112E-2</v>
      </c>
      <c r="G2460" s="169">
        <v>-1.9423680433348081E-3</v>
      </c>
    </row>
    <row r="2461" spans="1:7">
      <c r="A2461" s="168" t="s">
        <v>2676</v>
      </c>
      <c r="B2461" s="169">
        <v>-1.5989088319315999E-2</v>
      </c>
      <c r="C2461" s="169">
        <v>4.6910867168872272E-3</v>
      </c>
      <c r="D2461" s="169">
        <v>1.737280315460921E-2</v>
      </c>
      <c r="E2461" s="169">
        <v>2.4174054166523629E-2</v>
      </c>
      <c r="F2461" s="169">
        <v>8.2390146471371661E-3</v>
      </c>
      <c r="G2461" s="169">
        <v>-8.2966053608630741E-3</v>
      </c>
    </row>
    <row r="2462" spans="1:7">
      <c r="A2462" s="168" t="s">
        <v>2677</v>
      </c>
      <c r="B2462" s="169">
        <v>-1.3237407283759E-2</v>
      </c>
      <c r="C2462" s="169">
        <v>-3.3037129754581729E-3</v>
      </c>
      <c r="D2462" s="169">
        <v>1.6656748786619598E-2</v>
      </c>
      <c r="E2462" s="169">
        <v>1.229851372764768E-2</v>
      </c>
      <c r="F2462" s="169">
        <v>-9.1621956252579961E-3</v>
      </c>
      <c r="G2462" s="169">
        <v>-2.0653421947358641E-4</v>
      </c>
    </row>
    <row r="2463" spans="1:7">
      <c r="A2463" s="168" t="s">
        <v>2678</v>
      </c>
      <c r="B2463" s="169">
        <v>2.584485963160299E-2</v>
      </c>
      <c r="C2463" s="169">
        <v>-4.8956071562189507E-5</v>
      </c>
      <c r="D2463" s="169">
        <v>-3.7809688773128292E-3</v>
      </c>
      <c r="E2463" s="169">
        <v>-7.3856011674693356E-3</v>
      </c>
      <c r="F2463" s="169">
        <v>7.3308897034320966E-3</v>
      </c>
      <c r="G2463" s="169">
        <v>3.0990473503234028E-4</v>
      </c>
    </row>
    <row r="2464" spans="1:7">
      <c r="A2464" s="168" t="s">
        <v>2679</v>
      </c>
      <c r="B2464" s="169">
        <v>-5.9579661824072927E-2</v>
      </c>
      <c r="C2464" s="169">
        <v>-1.566101212770199E-2</v>
      </c>
      <c r="D2464" s="169">
        <v>-8.0352327658943512E-2</v>
      </c>
      <c r="E2464" s="169">
        <v>-5.1978327183235362E-2</v>
      </c>
      <c r="F2464" s="169">
        <v>1.2404895798874269E-3</v>
      </c>
      <c r="G2464" s="169">
        <v>1.032722010018805E-3</v>
      </c>
    </row>
    <row r="2465" spans="1:7">
      <c r="A2465" s="168" t="s">
        <v>2680</v>
      </c>
      <c r="B2465" s="169">
        <v>8.0421198849323972E-2</v>
      </c>
      <c r="C2465" s="169">
        <v>4.9908914801255477E-4</v>
      </c>
      <c r="D2465" s="169">
        <v>3.7292590930930743E-2</v>
      </c>
      <c r="E2465" s="169">
        <v>8.5979812166751213E-2</v>
      </c>
      <c r="F2465" s="169">
        <v>-3.6342611712232302E-3</v>
      </c>
      <c r="G2465" s="169">
        <v>-5.1586765294941994E-4</v>
      </c>
    </row>
    <row r="2466" spans="1:7">
      <c r="A2466" s="168" t="s">
        <v>2681</v>
      </c>
      <c r="B2466" s="10"/>
      <c r="C2466" s="169">
        <v>1.031322077906571E-3</v>
      </c>
      <c r="D2466" s="10"/>
      <c r="E2466" s="10"/>
      <c r="F2466" s="169">
        <v>-1.467296692365083E-2</v>
      </c>
      <c r="G2466" s="169">
        <v>2.890239643163595E-3</v>
      </c>
    </row>
    <row r="2467" spans="1:7">
      <c r="A2467" s="168" t="s">
        <v>2682</v>
      </c>
      <c r="B2467" s="169">
        <v>-3.3509789706253623E-2</v>
      </c>
      <c r="C2467" s="169">
        <v>5.5660701474107288E-3</v>
      </c>
      <c r="D2467" s="169">
        <v>-2.041237197036283E-2</v>
      </c>
      <c r="E2467" s="169">
        <v>-2.9514873721809609E-2</v>
      </c>
      <c r="F2467" s="169">
        <v>1.531213191990588E-2</v>
      </c>
      <c r="G2467" s="169">
        <v>5.557773423009893E-3</v>
      </c>
    </row>
    <row r="2468" spans="1:7">
      <c r="A2468" s="168" t="s">
        <v>2683</v>
      </c>
      <c r="B2468" s="169">
        <v>-2.8923256055910399E-2</v>
      </c>
      <c r="C2468" s="169">
        <v>-2.8221256867719808E-3</v>
      </c>
      <c r="D2468" s="169">
        <v>4.2194403880035043E-2</v>
      </c>
      <c r="E2468" s="169">
        <v>3.231546035364441E-2</v>
      </c>
      <c r="F2468" s="169">
        <v>-8.1206496519721227E-3</v>
      </c>
      <c r="G2468" s="169">
        <v>2.3541797760284759E-3</v>
      </c>
    </row>
    <row r="2469" spans="1:7">
      <c r="A2469" s="168" t="s">
        <v>2684</v>
      </c>
      <c r="B2469" s="169">
        <v>-3.1632664496300533E-2</v>
      </c>
      <c r="C2469" s="169">
        <v>6.9397247635067938E-3</v>
      </c>
      <c r="D2469" s="169">
        <v>7.4485113640851974E-3</v>
      </c>
      <c r="E2469" s="169">
        <v>-1.6697666924373019E-2</v>
      </c>
      <c r="F2469" s="169">
        <v>9.7744360902256577E-3</v>
      </c>
      <c r="G2469" s="169">
        <v>-1.327450760878812E-3</v>
      </c>
    </row>
    <row r="2470" spans="1:7">
      <c r="A2470" s="168" t="s">
        <v>2685</v>
      </c>
      <c r="B2470" s="169">
        <v>-5.970341913878574E-2</v>
      </c>
      <c r="C2470" s="169">
        <v>-1.038565224728483E-2</v>
      </c>
      <c r="D2470" s="169">
        <v>-3.1795023254066357E-2</v>
      </c>
      <c r="E2470" s="169">
        <v>-5.1114072731853089E-2</v>
      </c>
      <c r="F2470" s="169">
        <v>-2.316538429717907E-3</v>
      </c>
      <c r="G2470" s="169">
        <v>-1.0225572637528879E-3</v>
      </c>
    </row>
    <row r="2471" spans="1:7">
      <c r="A2471" s="168" t="s">
        <v>2686</v>
      </c>
      <c r="B2471" s="169">
        <v>-4.9979255801908762E-2</v>
      </c>
      <c r="C2471" s="169">
        <v>7.6516140863223106E-3</v>
      </c>
      <c r="D2471" s="169">
        <v>1.379010421230031E-2</v>
      </c>
      <c r="E2471" s="169">
        <v>-2.0934367943773121E-2</v>
      </c>
      <c r="F2471" s="169">
        <v>1.9902147773447339E-3</v>
      </c>
      <c r="G2471" s="169">
        <v>1.842377797321104E-3</v>
      </c>
    </row>
    <row r="2472" spans="1:7">
      <c r="A2472" s="168" t="s">
        <v>2687</v>
      </c>
      <c r="B2472" s="169">
        <v>2.2380154608908409E-2</v>
      </c>
      <c r="C2472" s="169">
        <v>8.1363556573399443E-3</v>
      </c>
      <c r="D2472" s="169">
        <v>-1.2588254079569089E-2</v>
      </c>
      <c r="E2472" s="169">
        <v>-2.220196319701517E-2</v>
      </c>
      <c r="F2472" s="169">
        <v>2.0193660514772779E-2</v>
      </c>
      <c r="G2472" s="169">
        <v>-1.838989683558667E-3</v>
      </c>
    </row>
    <row r="2473" spans="1:7">
      <c r="A2473" s="168" t="s">
        <v>2688</v>
      </c>
      <c r="B2473" s="169">
        <v>-5.5969017852801617E-3</v>
      </c>
      <c r="C2473" s="169">
        <v>-5.3655805693283432E-3</v>
      </c>
      <c r="D2473" s="169">
        <v>-2.8258816979173099E-2</v>
      </c>
      <c r="E2473" s="169">
        <v>-2.246236623342979E-2</v>
      </c>
      <c r="F2473" s="169">
        <v>-3.2449095481463801E-3</v>
      </c>
      <c r="G2473" s="169">
        <v>9.2122794366966687E-4</v>
      </c>
    </row>
    <row r="2474" spans="1:7">
      <c r="A2474" s="168" t="s">
        <v>2689</v>
      </c>
      <c r="B2474" s="169">
        <v>-9.6141615217557597E-3</v>
      </c>
      <c r="C2474" s="169">
        <v>-4.3393528110311497E-3</v>
      </c>
      <c r="D2474" s="169">
        <v>-3.3608615849282097E-2</v>
      </c>
      <c r="E2474" s="169">
        <v>5.8483073297126431E-3</v>
      </c>
      <c r="F2474" s="169">
        <v>-8.9525514771710002E-3</v>
      </c>
      <c r="G2474" s="169">
        <v>-1.8406821095263699E-3</v>
      </c>
    </row>
    <row r="2475" spans="1:7">
      <c r="A2475" s="168" t="s">
        <v>2690</v>
      </c>
      <c r="B2475" s="169">
        <v>-5.0615619449403737E-2</v>
      </c>
      <c r="C2475" s="169">
        <v>3.9835473531768528E-4</v>
      </c>
      <c r="D2475" s="169">
        <v>5.3638581641028971E-3</v>
      </c>
      <c r="E2475" s="169">
        <v>-2.8160882575586799E-2</v>
      </c>
      <c r="F2475" s="169">
        <v>2.1351728668801861E-2</v>
      </c>
      <c r="G2475" s="169">
        <v>7.888501570040507E-3</v>
      </c>
    </row>
    <row r="2476" spans="1:7">
      <c r="A2476" s="168" t="s">
        <v>2691</v>
      </c>
      <c r="B2476" s="169">
        <v>-9.1940062502837705E-2</v>
      </c>
      <c r="C2476" s="169">
        <v>-9.4440310956254159E-3</v>
      </c>
      <c r="D2476" s="169">
        <v>-3.7316198833646792E-2</v>
      </c>
      <c r="E2476" s="169">
        <v>-4.4879426616012408E-2</v>
      </c>
      <c r="F2476" s="169">
        <v>1.8171584787328051E-2</v>
      </c>
      <c r="G2476" s="169">
        <v>6.8103864306274797E-3</v>
      </c>
    </row>
    <row r="2477" spans="1:7">
      <c r="A2477" s="168" t="s">
        <v>2692</v>
      </c>
      <c r="B2477" s="169">
        <v>6.095862702001198E-2</v>
      </c>
      <c r="C2477" s="169">
        <v>7.7560492642863021E-3</v>
      </c>
      <c r="D2477" s="169">
        <v>1.4029423436473291E-2</v>
      </c>
      <c r="E2477" s="169">
        <v>6.7924169365249032E-2</v>
      </c>
      <c r="F2477" s="169">
        <v>3.6010424070125557E-2</v>
      </c>
      <c r="G2477" s="169">
        <v>-2.8269197381558531E-3</v>
      </c>
    </row>
    <row r="2478" spans="1:7">
      <c r="A2478" s="168" t="s">
        <v>2693</v>
      </c>
      <c r="B2478" s="169">
        <v>8.3417633200309593E-2</v>
      </c>
      <c r="C2478" s="169">
        <v>-5.6467048638910722E-3</v>
      </c>
      <c r="D2478" s="169">
        <v>-1.5787968724325641E-3</v>
      </c>
      <c r="E2478" s="169">
        <v>9.3883939400636329E-3</v>
      </c>
      <c r="F2478" s="169">
        <v>-1.9513682445308381E-2</v>
      </c>
      <c r="G2478" s="169">
        <v>5.5685235441023107E-3</v>
      </c>
    </row>
    <row r="2479" spans="1:7">
      <c r="A2479" s="168" t="s">
        <v>2694</v>
      </c>
      <c r="B2479" s="169">
        <v>4.6420964720671247E-2</v>
      </c>
      <c r="C2479" s="169">
        <v>-1.327679581256924E-2</v>
      </c>
      <c r="D2479" s="169">
        <v>2.4286440679452959E-3</v>
      </c>
      <c r="E2479" s="169">
        <v>5.4626044977936987E-2</v>
      </c>
      <c r="F2479" s="169">
        <v>3.4750835730389402E-2</v>
      </c>
      <c r="G2479" s="169">
        <v>-3.3226120828501178E-3</v>
      </c>
    </row>
    <row r="2480" spans="1:7">
      <c r="A2480" s="168" t="s">
        <v>2695</v>
      </c>
      <c r="B2480" s="169">
        <v>2.1224781355643211E-2</v>
      </c>
      <c r="C2480" s="169">
        <v>8.3041615131052016E-3</v>
      </c>
      <c r="D2480" s="169">
        <v>3.7821736087357838E-3</v>
      </c>
      <c r="E2480" s="169">
        <v>-1.314366998417282E-2</v>
      </c>
      <c r="F2480" s="169">
        <v>-1.066867017280237E-2</v>
      </c>
      <c r="G2480" s="169">
        <v>1.9194105011268729E-3</v>
      </c>
    </row>
    <row r="2481" spans="1:7">
      <c r="A2481" s="168" t="s">
        <v>2696</v>
      </c>
      <c r="B2481" s="169">
        <v>1.5833810527321471E-4</v>
      </c>
      <c r="C2481" s="169">
        <v>-2.1351198877325168E-3</v>
      </c>
      <c r="D2481" s="169">
        <v>3.1725049990528831E-2</v>
      </c>
      <c r="E2481" s="169">
        <v>5.9496429003238482E-3</v>
      </c>
      <c r="F2481" s="169">
        <v>9.1130012150668627E-3</v>
      </c>
      <c r="G2481" s="169">
        <v>-3.52892188993903E-3</v>
      </c>
    </row>
    <row r="2482" spans="1:7">
      <c r="A2482" s="168" t="s">
        <v>2697</v>
      </c>
      <c r="B2482" s="169">
        <v>2.7666858304833179E-2</v>
      </c>
      <c r="C2482" s="169">
        <v>-8.376012017449197E-4</v>
      </c>
      <c r="D2482" s="169">
        <v>3.8812841666029829E-2</v>
      </c>
      <c r="E2482" s="169">
        <v>3.4940373291168607E-2</v>
      </c>
      <c r="F2482" s="169">
        <v>1.429861529199283E-2</v>
      </c>
      <c r="G2482" s="169">
        <v>4.0473694067384436E-3</v>
      </c>
    </row>
    <row r="2483" spans="1:7">
      <c r="A2483" s="168" t="s">
        <v>2698</v>
      </c>
      <c r="B2483" s="169">
        <v>-4.5610180665061062E-2</v>
      </c>
      <c r="C2483" s="169">
        <v>-1.522767650670853E-2</v>
      </c>
      <c r="D2483" s="169">
        <v>-3.5764655633179543E-2</v>
      </c>
      <c r="E2483" s="169">
        <v>-4.0088126733010099E-2</v>
      </c>
      <c r="F2483" s="169">
        <v>2.8045704110402081E-2</v>
      </c>
      <c r="G2483" s="169">
        <v>5.1395191936201012E-3</v>
      </c>
    </row>
    <row r="2484" spans="1:7">
      <c r="A2484" s="168" t="s">
        <v>2699</v>
      </c>
      <c r="B2484" s="169">
        <v>-7.2922115932756215E-2</v>
      </c>
      <c r="C2484" s="169">
        <v>-6.0591154705643691E-3</v>
      </c>
      <c r="D2484" s="169">
        <v>-3.019617171604683E-2</v>
      </c>
      <c r="E2484" s="169">
        <v>-4.6816937547084492E-2</v>
      </c>
      <c r="F2484" s="169">
        <v>-2.3311200923787578E-2</v>
      </c>
      <c r="G2484" s="169">
        <v>6.216189691811147E-3</v>
      </c>
    </row>
    <row r="2485" spans="1:7">
      <c r="A2485" s="168" t="s">
        <v>2700</v>
      </c>
      <c r="B2485" s="169">
        <v>9.7528519869189978E-3</v>
      </c>
      <c r="C2485" s="169">
        <v>1.0130883162251971E-2</v>
      </c>
      <c r="D2485" s="169">
        <v>-1.344624808362904E-2</v>
      </c>
      <c r="E2485" s="169">
        <v>-1.822510264125865E-2</v>
      </c>
      <c r="F2485" s="169">
        <v>-2.7710042119263981E-2</v>
      </c>
      <c r="G2485" s="169">
        <v>-6.4766991024894924E-3</v>
      </c>
    </row>
    <row r="2486" spans="1:7">
      <c r="A2486" s="168" t="s">
        <v>2701</v>
      </c>
      <c r="B2486" s="169">
        <v>7.7354546728873874E-3</v>
      </c>
      <c r="C2486" s="169">
        <v>2.4942548757937999E-3</v>
      </c>
      <c r="D2486" s="169">
        <v>2.7084979412360429E-2</v>
      </c>
      <c r="E2486" s="169">
        <v>3.7325398717056757E-2</v>
      </c>
      <c r="F2486" s="169">
        <v>6.0799513603893018E-4</v>
      </c>
      <c r="G2486" s="169">
        <v>-1.303753431066035E-3</v>
      </c>
    </row>
    <row r="2487" spans="1:7">
      <c r="A2487" s="168" t="s">
        <v>2702</v>
      </c>
      <c r="B2487" s="169">
        <v>1.4597274483672431E-2</v>
      </c>
      <c r="C2487" s="169">
        <v>-1.3607567880073451E-2</v>
      </c>
      <c r="D2487" s="169">
        <v>1.3059690585194071E-2</v>
      </c>
      <c r="E2487" s="169">
        <v>1.735755606542955E-2</v>
      </c>
      <c r="F2487" s="169">
        <v>-2.8102688743734121E-3</v>
      </c>
      <c r="G2487" s="169">
        <v>5.1214550859437491E-3</v>
      </c>
    </row>
    <row r="2488" spans="1:7">
      <c r="A2488" s="168" t="s">
        <v>2703</v>
      </c>
      <c r="B2488" s="169">
        <v>-3.0135901510766061E-3</v>
      </c>
      <c r="C2488" s="169">
        <v>-2.7487977418789722E-3</v>
      </c>
      <c r="D2488" s="169">
        <v>3.2303191724584179E-2</v>
      </c>
      <c r="E2488" s="169">
        <v>-3.429665659274272E-3</v>
      </c>
      <c r="F2488" s="169">
        <v>-4.950872115164906E-2</v>
      </c>
      <c r="G2488" s="169">
        <v>-8.592197146793823E-3</v>
      </c>
    </row>
    <row r="2489" spans="1:7">
      <c r="A2489" s="168" t="s">
        <v>2704</v>
      </c>
      <c r="B2489" s="169">
        <v>-2.1363207912268419E-2</v>
      </c>
      <c r="C2489" s="169">
        <v>-1.5138182356779221E-2</v>
      </c>
      <c r="D2489" s="169">
        <v>-2.2110879500490729E-2</v>
      </c>
      <c r="E2489" s="169">
        <v>-2.5327844699477908E-2</v>
      </c>
      <c r="F2489" s="169">
        <v>-5.6895584582098424E-3</v>
      </c>
      <c r="G2489" s="169">
        <v>4.232572354498032E-3</v>
      </c>
    </row>
    <row r="2490" spans="1:7">
      <c r="A2490" s="168" t="s">
        <v>2705</v>
      </c>
      <c r="B2490" s="169">
        <v>9.1682510408817031E-3</v>
      </c>
      <c r="C2490" s="169">
        <v>1.145320046399045E-2</v>
      </c>
      <c r="D2490" s="169">
        <v>2.3519532730334362E-2</v>
      </c>
      <c r="E2490" s="169">
        <v>1.6997191631081151E-2</v>
      </c>
      <c r="F2490" s="169">
        <v>-8.3816892327530645E-3</v>
      </c>
      <c r="G2490" s="169">
        <v>-7.0246318807625219E-3</v>
      </c>
    </row>
    <row r="2491" spans="1:7">
      <c r="A2491" s="168" t="s">
        <v>2706</v>
      </c>
      <c r="B2491" s="10"/>
      <c r="C2491" s="169">
        <v>-3.742574504254637E-3</v>
      </c>
      <c r="D2491" s="10"/>
      <c r="E2491" s="10"/>
      <c r="F2491" s="169">
        <v>2.0156046814044259E-2</v>
      </c>
      <c r="G2491" s="169">
        <v>4.8509688907283346E-3</v>
      </c>
    </row>
    <row r="2492" spans="1:7">
      <c r="A2492" s="168" t="s">
        <v>2707</v>
      </c>
      <c r="B2492" s="169">
        <v>-4.8979617287125956E-3</v>
      </c>
      <c r="C2492" s="169">
        <v>5.419124381509377E-3</v>
      </c>
      <c r="D2492" s="169">
        <v>1.700050490413019E-2</v>
      </c>
      <c r="E2492" s="169">
        <v>1.42886180572086E-2</v>
      </c>
      <c r="F2492" s="169">
        <v>-9.5602294455066072E-4</v>
      </c>
      <c r="G2492" s="169">
        <v>1.709727128869964E-3</v>
      </c>
    </row>
    <row r="2493" spans="1:7">
      <c r="A2493" s="168" t="s">
        <v>2708</v>
      </c>
      <c r="B2493" s="169">
        <v>1.319947155390677E-2</v>
      </c>
      <c r="C2493" s="169">
        <v>-1.7406172392416711E-2</v>
      </c>
      <c r="D2493" s="169">
        <v>-9.8426490659876409E-3</v>
      </c>
      <c r="E2493" s="169">
        <v>-8.8270239210314072E-3</v>
      </c>
      <c r="F2493" s="169">
        <v>8.4529505582138231E-3</v>
      </c>
      <c r="G2493" s="169">
        <v>3.0120788790550801E-3</v>
      </c>
    </row>
    <row r="2494" spans="1:7">
      <c r="A2494" s="168" t="s">
        <v>2709</v>
      </c>
      <c r="B2494" s="169">
        <v>-1.7100785158485898E-5</v>
      </c>
      <c r="C2494" s="169">
        <v>-1.6721843521074309E-2</v>
      </c>
      <c r="D2494" s="169">
        <v>-8.012891745131645E-3</v>
      </c>
      <c r="E2494" s="169">
        <v>3.5748754071930573E-2</v>
      </c>
      <c r="F2494" s="169">
        <v>8.2239443302229986E-3</v>
      </c>
      <c r="G2494" s="169">
        <v>2.5025024642790772E-3</v>
      </c>
    </row>
    <row r="2495" spans="1:7">
      <c r="A2495" s="168" t="s">
        <v>2710</v>
      </c>
      <c r="B2495" s="169">
        <v>8.6349989986245435E-2</v>
      </c>
      <c r="C2495" s="169">
        <v>-3.9457488286226416E-3</v>
      </c>
      <c r="D2495" s="169">
        <v>2.324272613604705E-2</v>
      </c>
      <c r="E2495" s="169">
        <v>1.49101691620821E-2</v>
      </c>
      <c r="F2495" s="169">
        <v>4.6666666666666627E-2</v>
      </c>
      <c r="G2495" s="169">
        <v>3.594614127474971E-3</v>
      </c>
    </row>
    <row r="2496" spans="1:7">
      <c r="A2496" s="168" t="s">
        <v>2711</v>
      </c>
      <c r="B2496" s="169">
        <v>6.872288631195711E-2</v>
      </c>
      <c r="C2496" s="169">
        <v>2.913114047102594E-2</v>
      </c>
      <c r="D2496" s="169">
        <v>5.1144150480989747E-2</v>
      </c>
      <c r="E2496" s="169">
        <v>7.0900641612046122E-3</v>
      </c>
      <c r="F2496" s="169">
        <v>2.075683776695381E-2</v>
      </c>
      <c r="G2496" s="169">
        <v>-5.4721225755457459E-3</v>
      </c>
    </row>
    <row r="2497" spans="1:7">
      <c r="A2497" s="168" t="s">
        <v>2712</v>
      </c>
      <c r="B2497" s="169">
        <v>5.401596082480431E-2</v>
      </c>
      <c r="C2497" s="169">
        <v>7.1685166848673987E-3</v>
      </c>
      <c r="D2497" s="169">
        <v>-4.4054879186776752E-3</v>
      </c>
      <c r="E2497" s="169">
        <v>2.6056897706844721E-2</v>
      </c>
      <c r="F2497" s="169">
        <v>1.3727793275583711E-2</v>
      </c>
      <c r="G2497" s="169">
        <v>-3.1012161007702992E-3</v>
      </c>
    </row>
    <row r="2498" spans="1:7">
      <c r="A2498" s="168" t="s">
        <v>2713</v>
      </c>
      <c r="B2498" s="10"/>
      <c r="C2498" s="169">
        <v>1.120875848556357E-3</v>
      </c>
      <c r="D2498" s="10"/>
      <c r="E2498" s="10"/>
      <c r="F2498" s="169">
        <v>-1.194872908972411E-2</v>
      </c>
      <c r="G2498" s="169">
        <v>3.8133190928180132E-3</v>
      </c>
    </row>
    <row r="2499" spans="1:7">
      <c r="A2499" s="168" t="s">
        <v>2714</v>
      </c>
      <c r="B2499" s="169">
        <v>3.5009198840782567E-2</v>
      </c>
      <c r="C2499" s="169">
        <v>4.4267825126402824E-3</v>
      </c>
      <c r="D2499" s="169">
        <v>1.56796728353803E-3</v>
      </c>
      <c r="E2499" s="169">
        <v>2.656565524427967E-2</v>
      </c>
      <c r="F2499" s="169">
        <v>3.2248607446496709E-3</v>
      </c>
      <c r="G2499" s="169">
        <v>-4.9980428844742519E-4</v>
      </c>
    </row>
    <row r="2500" spans="1:7">
      <c r="A2500" s="168" t="s">
        <v>2715</v>
      </c>
      <c r="B2500" s="169">
        <v>-5.6697492093890738E-2</v>
      </c>
      <c r="C2500" s="169">
        <v>7.5924811616956411E-4</v>
      </c>
      <c r="D2500" s="169">
        <v>-1.0963448575150411E-2</v>
      </c>
      <c r="E2500" s="169">
        <v>-2.6796687354362581E-2</v>
      </c>
      <c r="F2500" s="169">
        <v>-7.3787258912916256E-3</v>
      </c>
      <c r="G2500" s="169">
        <v>-3.4007197026322271E-3</v>
      </c>
    </row>
    <row r="2501" spans="1:7">
      <c r="A2501" s="168" t="s">
        <v>2716</v>
      </c>
      <c r="B2501" s="169">
        <v>-2.1045782366827751E-2</v>
      </c>
      <c r="C2501" s="169">
        <v>2.508141464414981E-2</v>
      </c>
      <c r="D2501" s="169">
        <v>2.168566028495755E-2</v>
      </c>
      <c r="E2501" s="169">
        <v>1.9919408228112001E-2</v>
      </c>
      <c r="F2501" s="169">
        <v>-6.623978803267816E-3</v>
      </c>
      <c r="G2501" s="169">
        <v>-5.1184478056455207E-3</v>
      </c>
    </row>
    <row r="2502" spans="1:7">
      <c r="A2502" s="168" t="s">
        <v>2717</v>
      </c>
      <c r="B2502" s="169">
        <v>3.3428069167513952E-2</v>
      </c>
      <c r="C2502" s="169">
        <v>6.1700235292931893E-3</v>
      </c>
      <c r="D2502" s="169">
        <v>-6.9536404206137492E-3</v>
      </c>
      <c r="E2502" s="169">
        <v>3.9644891902005153E-2</v>
      </c>
      <c r="F2502" s="169">
        <v>-1.4818107727643251E-4</v>
      </c>
      <c r="G2502" s="169">
        <v>-3.1271821565904689E-3</v>
      </c>
    </row>
    <row r="2503" spans="1:7">
      <c r="A2503" s="168" t="s">
        <v>2718</v>
      </c>
      <c r="B2503" s="169">
        <v>2.159426308847601E-2</v>
      </c>
      <c r="C2503" s="169">
        <v>-1.138521091652356E-3</v>
      </c>
      <c r="D2503" s="169">
        <v>-7.153526743729488E-4</v>
      </c>
      <c r="E2503" s="169">
        <v>1.3742106610054041E-2</v>
      </c>
      <c r="F2503" s="169">
        <v>1.6598740274175631E-2</v>
      </c>
      <c r="G2503" s="169">
        <v>-1.720281010628377E-3</v>
      </c>
    </row>
    <row r="2504" spans="1:7">
      <c r="A2504" s="168" t="s">
        <v>2719</v>
      </c>
      <c r="B2504" s="169">
        <v>1.975914121084377E-2</v>
      </c>
      <c r="C2504" s="169">
        <v>1.0173274948748199E-2</v>
      </c>
      <c r="D2504" s="169">
        <v>4.2877817136148799E-3</v>
      </c>
      <c r="E2504" s="169">
        <v>3.1271412066928413E-2</v>
      </c>
      <c r="F2504" s="169">
        <v>4.4390990596982371E-2</v>
      </c>
      <c r="G2504" s="169">
        <v>-2.838304865341756E-3</v>
      </c>
    </row>
    <row r="2505" spans="1:7">
      <c r="A2505" s="168" t="s">
        <v>2720</v>
      </c>
      <c r="B2505" s="169">
        <v>-2.821173724504367E-2</v>
      </c>
      <c r="C2505" s="169">
        <v>1.1782866364792749E-2</v>
      </c>
      <c r="D2505" s="169">
        <v>-1.274129930682932E-2</v>
      </c>
      <c r="E2505" s="169">
        <v>-1.400631927573648E-2</v>
      </c>
      <c r="F2505" s="169">
        <v>-2.582356225572346E-3</v>
      </c>
      <c r="G2505" s="169">
        <v>-2.5414251603107512E-3</v>
      </c>
    </row>
    <row r="2506" spans="1:7">
      <c r="A2506" s="168" t="s">
        <v>2721</v>
      </c>
      <c r="B2506" s="169">
        <v>-1.0666443484886099E-2</v>
      </c>
      <c r="C2506" s="169">
        <v>7.9757833553877333E-3</v>
      </c>
      <c r="D2506" s="169">
        <v>-6.9605803105189379E-3</v>
      </c>
      <c r="E2506" s="169">
        <v>1.740590274632536E-2</v>
      </c>
      <c r="F2506" s="169">
        <v>1.147575397103062E-2</v>
      </c>
      <c r="G2506" s="169">
        <v>-6.115489839850774E-4</v>
      </c>
    </row>
    <row r="2507" spans="1:7">
      <c r="A2507" s="168" t="s">
        <v>2722</v>
      </c>
      <c r="B2507" s="169">
        <v>-1.8805634244665081E-2</v>
      </c>
      <c r="C2507" s="169">
        <v>2.6099558353673839E-3</v>
      </c>
      <c r="D2507" s="169">
        <v>8.0566825635997041E-4</v>
      </c>
      <c r="E2507" s="169">
        <v>-1.69414584413996E-2</v>
      </c>
      <c r="F2507" s="169">
        <v>9.4085091663784759E-3</v>
      </c>
      <c r="G2507" s="169">
        <v>1.6316914755556411E-3</v>
      </c>
    </row>
    <row r="2508" spans="1:7">
      <c r="A2508" s="168" t="s">
        <v>2723</v>
      </c>
      <c r="B2508" s="169">
        <v>-5.7322836349298356E-3</v>
      </c>
      <c r="C2508" s="169">
        <v>1.2040463669150899E-2</v>
      </c>
      <c r="D2508" s="169">
        <v>-1.699663758461489E-2</v>
      </c>
      <c r="E2508" s="169">
        <v>-8.6646959858219796E-3</v>
      </c>
      <c r="F2508" s="169">
        <v>-1.3981221300801819E-2</v>
      </c>
      <c r="G2508" s="169">
        <v>-1.221775046738038E-3</v>
      </c>
    </row>
    <row r="2509" spans="1:7">
      <c r="A2509" s="168" t="s">
        <v>2724</v>
      </c>
      <c r="B2509" s="169">
        <v>-2.5995814718243748E-3</v>
      </c>
      <c r="C2509" s="169">
        <v>-2.3743726176704838E-3</v>
      </c>
      <c r="D2509" s="169">
        <v>9.4171709227874878E-3</v>
      </c>
      <c r="E2509" s="169">
        <v>1.4895996193484249E-2</v>
      </c>
      <c r="F2509" s="169">
        <v>-1.41099603808994E-2</v>
      </c>
      <c r="G2509" s="169">
        <v>-5.0963734088604884E-4</v>
      </c>
    </row>
    <row r="2510" spans="1:7">
      <c r="A2510" s="168" t="s">
        <v>2725</v>
      </c>
      <c r="B2510" s="169">
        <v>-2.315343108767465E-4</v>
      </c>
      <c r="C2510" s="169">
        <v>-6.3482179596729971E-3</v>
      </c>
      <c r="D2510" s="169">
        <v>3.1601158948049162E-3</v>
      </c>
      <c r="E2510" s="169">
        <v>-1.816627906395174E-2</v>
      </c>
      <c r="F2510" s="169">
        <v>2.6085730400451368E-3</v>
      </c>
      <c r="G2510" s="169">
        <v>3.6716022350506972E-3</v>
      </c>
    </row>
    <row r="2511" spans="1:7">
      <c r="A2511" s="168" t="s">
        <v>2726</v>
      </c>
      <c r="B2511" s="169">
        <v>9.6292458056519425E-3</v>
      </c>
      <c r="C2511" s="169">
        <v>1.0460084168953941E-2</v>
      </c>
      <c r="D2511" s="169">
        <v>-1.7000549410546739E-2</v>
      </c>
      <c r="E2511" s="169">
        <v>-9.9015266467633589E-3</v>
      </c>
      <c r="F2511" s="169">
        <v>1.230574502496307E-2</v>
      </c>
      <c r="G2511" s="169">
        <v>1.8290079167078139E-3</v>
      </c>
    </row>
    <row r="2512" spans="1:7">
      <c r="A2512" s="168" t="s">
        <v>2727</v>
      </c>
      <c r="B2512" s="169">
        <v>1.752470423079577E-2</v>
      </c>
      <c r="C2512" s="169">
        <v>-4.1328682670813688E-3</v>
      </c>
      <c r="D2512" s="169">
        <v>-2.4188071800577911E-2</v>
      </c>
      <c r="E2512" s="169">
        <v>-1.7965850203339628E-2</v>
      </c>
      <c r="F2512" s="169">
        <v>4.9319255348707616E-3</v>
      </c>
      <c r="G2512" s="169">
        <v>2.130101649942651E-3</v>
      </c>
    </row>
    <row r="2513" spans="1:7">
      <c r="A2513" s="168" t="s">
        <v>2728</v>
      </c>
      <c r="B2513" s="169">
        <v>-1.014175107611814E-3</v>
      </c>
      <c r="C2513" s="169">
        <v>7.973689797975636E-3</v>
      </c>
      <c r="D2513" s="169">
        <v>-1.147132429153885E-2</v>
      </c>
      <c r="E2513" s="169">
        <v>-2.0204817907488178E-2</v>
      </c>
      <c r="F2513" s="169">
        <v>-2.488421925762041E-3</v>
      </c>
      <c r="G2513" s="169">
        <v>-2.9352318478716999E-3</v>
      </c>
    </row>
    <row r="2514" spans="1:7">
      <c r="A2514" s="168" t="s">
        <v>2729</v>
      </c>
      <c r="B2514" s="169">
        <v>-5.2586806565383393E-3</v>
      </c>
      <c r="C2514" s="169">
        <v>1.232376753465436E-3</v>
      </c>
      <c r="D2514" s="169">
        <v>-1.863246537691432E-3</v>
      </c>
      <c r="E2514" s="169">
        <v>-1.357113902425611E-2</v>
      </c>
      <c r="F2514" s="169">
        <v>-7.7610699189245569E-3</v>
      </c>
      <c r="G2514" s="169">
        <v>-3.0452521212398498E-4</v>
      </c>
    </row>
    <row r="2515" spans="1:7">
      <c r="A2515" s="168" t="s">
        <v>2730</v>
      </c>
      <c r="B2515" s="169">
        <v>-1.0203331144283401E-2</v>
      </c>
      <c r="C2515" s="169">
        <v>-4.8941721875219724E-3</v>
      </c>
      <c r="D2515" s="169">
        <v>1.3239709610806999E-2</v>
      </c>
      <c r="E2515" s="169">
        <v>9.1609810244943635E-3</v>
      </c>
      <c r="F2515" s="169">
        <v>-6.2155178434247782E-3</v>
      </c>
      <c r="G2515" s="169">
        <v>1.421602202236194E-3</v>
      </c>
    </row>
    <row r="2516" spans="1:7">
      <c r="A2516" s="168" t="s">
        <v>2731</v>
      </c>
      <c r="B2516" s="169">
        <v>1.025598554898721E-2</v>
      </c>
      <c r="C2516" s="169">
        <v>-3.991720531409948E-4</v>
      </c>
      <c r="D2516" s="169">
        <v>-9.17689701486335E-3</v>
      </c>
      <c r="E2516" s="169">
        <v>-2.8803023296689378E-2</v>
      </c>
      <c r="F2516" s="169">
        <v>-2.550948699929723E-2</v>
      </c>
      <c r="G2516" s="169">
        <v>3.0419328129016598E-3</v>
      </c>
    </row>
    <row r="2517" spans="1:7">
      <c r="A2517" s="168" t="s">
        <v>2732</v>
      </c>
      <c r="B2517" s="169">
        <v>-2.3517692766798711E-2</v>
      </c>
      <c r="C2517" s="169">
        <v>1.023823994182194E-2</v>
      </c>
      <c r="D2517" s="169">
        <v>-9.5030538425671107E-3</v>
      </c>
      <c r="E2517" s="169">
        <v>-5.1951671473687844E-3</v>
      </c>
      <c r="F2517" s="169">
        <v>-4.6873873224201326E-3</v>
      </c>
      <c r="G2517" s="169">
        <v>-8.4916736093746392E-3</v>
      </c>
    </row>
    <row r="2518" spans="1:7">
      <c r="A2518" s="168" t="s">
        <v>2733</v>
      </c>
      <c r="B2518" s="169">
        <v>-2.8785738698683169E-2</v>
      </c>
      <c r="C2518" s="169">
        <v>2.9283288896571058E-3</v>
      </c>
      <c r="D2518" s="10"/>
      <c r="E2518" s="169">
        <v>-2.8785738698683061E-2</v>
      </c>
      <c r="F2518" s="169">
        <v>1.325894797855387E-2</v>
      </c>
      <c r="G2518" s="169">
        <v>1.325420585145398E-3</v>
      </c>
    </row>
    <row r="2519" spans="1:7">
      <c r="A2519" s="168" t="s">
        <v>2734</v>
      </c>
      <c r="B2519" s="169">
        <v>-2.6103494963367608E-3</v>
      </c>
      <c r="C2519" s="169">
        <v>-4.0621893843342249E-3</v>
      </c>
      <c r="D2519" s="169">
        <v>-1.8371947963936711E-2</v>
      </c>
      <c r="E2519" s="169">
        <v>2.857973136077652E-2</v>
      </c>
      <c r="F2519" s="169">
        <v>-1.930639971397974E-3</v>
      </c>
      <c r="G2519" s="169">
        <v>2.6474100260081008E-3</v>
      </c>
    </row>
    <row r="2520" spans="1:7">
      <c r="A2520" s="168" t="s">
        <v>2735</v>
      </c>
      <c r="B2520" s="169">
        <v>-2.591269582636746E-2</v>
      </c>
      <c r="C2520" s="169">
        <v>8.1200173376037021E-3</v>
      </c>
      <c r="D2520" s="169">
        <v>-2.002178961035495E-3</v>
      </c>
      <c r="E2520" s="169">
        <v>-6.4697411473457755E-4</v>
      </c>
      <c r="F2520" s="169">
        <v>2.170798108611538E-2</v>
      </c>
      <c r="G2520" s="169">
        <v>1.015754656898959E-4</v>
      </c>
    </row>
    <row r="2521" spans="1:7">
      <c r="A2521" s="168" t="s">
        <v>2736</v>
      </c>
      <c r="B2521" s="169">
        <v>1.5855462537426531E-2</v>
      </c>
      <c r="C2521" s="169">
        <v>1.458833031779427E-2</v>
      </c>
      <c r="D2521" s="169">
        <v>5.156178620209273E-2</v>
      </c>
      <c r="E2521" s="169">
        <v>5.52062610041264E-2</v>
      </c>
      <c r="F2521" s="169">
        <v>-1.8862632353972342E-2</v>
      </c>
      <c r="G2521" s="169">
        <v>-4.6710672033583034E-3</v>
      </c>
    </row>
    <row r="2522" spans="1:7">
      <c r="A2522" s="168" t="s">
        <v>2737</v>
      </c>
      <c r="B2522" s="169">
        <v>-8.6898225912450666E-3</v>
      </c>
      <c r="C2522" s="169">
        <v>-3.8030953277848889E-3</v>
      </c>
      <c r="D2522" s="169">
        <v>-1.4687007873459669E-2</v>
      </c>
      <c r="E2522" s="169">
        <v>-3.2642560847720881E-2</v>
      </c>
      <c r="F2522" s="169">
        <v>-5.145797598627766E-3</v>
      </c>
      <c r="G2522" s="169">
        <v>2.3464942339381789E-3</v>
      </c>
    </row>
    <row r="2523" spans="1:7">
      <c r="A2523" s="168" t="s">
        <v>2738</v>
      </c>
      <c r="B2523" s="169">
        <v>-3.0937297886894921E-3</v>
      </c>
      <c r="C2523" s="169">
        <v>8.4257035334009966E-3</v>
      </c>
      <c r="D2523" s="169">
        <v>-2.8150598899112089E-2</v>
      </c>
      <c r="E2523" s="169">
        <v>-1.9252201190897659E-2</v>
      </c>
      <c r="F2523" s="169">
        <v>7.7586206896551602E-3</v>
      </c>
      <c r="G2523" s="169">
        <v>-4.1730652631997156E-3</v>
      </c>
    </row>
    <row r="2524" spans="1:7">
      <c r="A2524" s="168" t="s">
        <v>2739</v>
      </c>
      <c r="B2524" s="169">
        <v>2.3731629505536311E-2</v>
      </c>
      <c r="C2524" s="169">
        <v>1.879956647554248E-3</v>
      </c>
      <c r="D2524" s="169">
        <v>3.6574068597601039E-2</v>
      </c>
      <c r="E2524" s="169">
        <v>-9.6242309343530508E-3</v>
      </c>
      <c r="F2524" s="169">
        <v>2.4379811804961401E-2</v>
      </c>
      <c r="G2524" s="169">
        <v>1.0221392810589871E-3</v>
      </c>
    </row>
    <row r="2525" spans="1:7">
      <c r="A2525" s="168" t="s">
        <v>2740</v>
      </c>
      <c r="B2525" s="169">
        <v>6.3595852148998766E-3</v>
      </c>
      <c r="C2525" s="169">
        <v>-1.602608860154509E-3</v>
      </c>
      <c r="D2525" s="169">
        <v>-1.485429459576715E-2</v>
      </c>
      <c r="E2525" s="169">
        <v>-2.4457030532247351E-2</v>
      </c>
      <c r="F2525" s="169">
        <v>1.6701461377870649E-2</v>
      </c>
      <c r="G2525" s="169">
        <v>3.5736008310851548E-3</v>
      </c>
    </row>
    <row r="2526" spans="1:7">
      <c r="A2526" s="168" t="s">
        <v>2741</v>
      </c>
      <c r="B2526" s="169">
        <v>1.6820698630963801E-2</v>
      </c>
      <c r="C2526" s="169">
        <v>5.8492464884265516E-3</v>
      </c>
      <c r="D2526" s="169">
        <v>-2.2587485139641039E-2</v>
      </c>
      <c r="E2526" s="169">
        <v>-2.0314005595027051E-2</v>
      </c>
      <c r="F2526" s="169">
        <v>5.0718685831622201E-2</v>
      </c>
      <c r="G2526" s="169">
        <v>1.9330800654844269E-3</v>
      </c>
    </row>
    <row r="2527" spans="1:7">
      <c r="A2527" s="168" t="s">
        <v>2742</v>
      </c>
      <c r="B2527" s="169">
        <v>2.5241371629918241E-3</v>
      </c>
      <c r="C2527" s="169">
        <v>7.6556045773583659E-3</v>
      </c>
      <c r="D2527" s="169">
        <v>6.3350555312802204E-3</v>
      </c>
      <c r="E2527" s="169">
        <v>-1.8593811897066329E-2</v>
      </c>
      <c r="F2527" s="169">
        <v>1.4135886912904679E-2</v>
      </c>
      <c r="G2527" s="169">
        <v>4.0616763083833876E-3</v>
      </c>
    </row>
    <row r="2528" spans="1:7">
      <c r="A2528" s="168" t="s">
        <v>2743</v>
      </c>
      <c r="B2528" s="169">
        <v>-9.4368376613908067E-3</v>
      </c>
      <c r="C2528" s="169">
        <v>-1.236332012805175E-2</v>
      </c>
      <c r="D2528" s="169">
        <v>-1.9505145285253819E-2</v>
      </c>
      <c r="E2528" s="169">
        <v>-3.4756283210135569E-4</v>
      </c>
      <c r="F2528" s="169">
        <v>-2.5822199383350512E-2</v>
      </c>
      <c r="G2528" s="169">
        <v>3.9441686941892318E-3</v>
      </c>
    </row>
    <row r="2529" spans="1:7">
      <c r="A2529" s="168" t="s">
        <v>2744</v>
      </c>
      <c r="B2529" s="169">
        <v>-3.2000485754190233E-2</v>
      </c>
      <c r="C2529" s="169">
        <v>-7.3566785617873443E-4</v>
      </c>
      <c r="D2529" s="169">
        <v>3.9912437307919157E-2</v>
      </c>
      <c r="E2529" s="169">
        <v>9.6491256836856998E-3</v>
      </c>
      <c r="F2529" s="169">
        <v>1.5429249637346709E-2</v>
      </c>
      <c r="G2529" s="169">
        <v>-3.022015034834125E-3</v>
      </c>
    </row>
    <row r="2530" spans="1:7">
      <c r="A2530" s="168" t="s">
        <v>2745</v>
      </c>
      <c r="B2530" s="169">
        <v>-5.9824784220167126E-3</v>
      </c>
      <c r="C2530" s="169">
        <v>-6.6783207881359052E-3</v>
      </c>
      <c r="D2530" s="169">
        <v>-1.9558379558749731E-2</v>
      </c>
      <c r="E2530" s="169">
        <v>-1.9311441531351781E-2</v>
      </c>
      <c r="F2530" s="169">
        <v>6.233766233766147E-3</v>
      </c>
      <c r="G2530" s="169">
        <v>3.334362200509533E-3</v>
      </c>
    </row>
    <row r="2531" spans="1:7">
      <c r="A2531" s="168" t="s">
        <v>2746</v>
      </c>
      <c r="B2531" s="169">
        <v>1.235222979674155E-2</v>
      </c>
      <c r="C2531" s="169">
        <v>1.0792026370445519E-2</v>
      </c>
      <c r="D2531" s="169">
        <v>1.126659929278739E-2</v>
      </c>
      <c r="E2531" s="169">
        <v>1.6954529323519599E-2</v>
      </c>
      <c r="F2531" s="169">
        <v>9.486319050077352E-3</v>
      </c>
      <c r="G2531" s="169">
        <v>-1.9134182836552101E-3</v>
      </c>
    </row>
    <row r="2532" spans="1:7">
      <c r="A2532" s="168" t="s">
        <v>2747</v>
      </c>
      <c r="B2532" s="169">
        <v>2.0502197281500711E-2</v>
      </c>
      <c r="C2532" s="169">
        <v>1.7153304306989361E-3</v>
      </c>
      <c r="D2532" s="169">
        <v>3.8292916435088482E-2</v>
      </c>
      <c r="E2532" s="169">
        <v>3.7116508153355772E-2</v>
      </c>
      <c r="F2532" s="169">
        <v>7.7350891772678398E-3</v>
      </c>
      <c r="G2532" s="169">
        <v>8.072024070426842E-4</v>
      </c>
    </row>
    <row r="2533" spans="1:7">
      <c r="A2533" s="168" t="s">
        <v>2748</v>
      </c>
      <c r="B2533" s="169">
        <v>6.1704059725316007E-3</v>
      </c>
      <c r="C2533" s="169">
        <v>3.7269732409066498E-3</v>
      </c>
      <c r="D2533" s="169">
        <v>-1.588108489628148E-2</v>
      </c>
      <c r="E2533" s="169">
        <v>-1.054896412548023E-2</v>
      </c>
      <c r="F2533" s="169">
        <v>5.7092108601877189E-3</v>
      </c>
      <c r="G2533" s="169">
        <v>1.3105882671466951E-3</v>
      </c>
    </row>
    <row r="2534" spans="1:7">
      <c r="A2534" s="168" t="s">
        <v>2749</v>
      </c>
      <c r="B2534" s="169">
        <v>0</v>
      </c>
      <c r="C2534" s="10"/>
      <c r="D2534" s="10"/>
      <c r="E2534" s="169">
        <v>0</v>
      </c>
      <c r="F2534" s="10"/>
      <c r="G2534" s="10"/>
    </row>
    <row r="2535" spans="1:7">
      <c r="A2535" s="168" t="s">
        <v>2750</v>
      </c>
      <c r="B2535" s="169">
        <v>3.1853673350082268E-2</v>
      </c>
      <c r="C2535" s="169">
        <v>6.1082604240638716E-3</v>
      </c>
      <c r="D2535" s="169">
        <v>2.8934412277072049E-2</v>
      </c>
      <c r="E2535" s="169">
        <v>2.3556134358932779E-2</v>
      </c>
      <c r="F2535" s="169">
        <v>2.0814936293679809E-2</v>
      </c>
      <c r="G2535" s="169">
        <v>-1.510285202776962E-3</v>
      </c>
    </row>
    <row r="2536" spans="1:7">
      <c r="A2536" s="168" t="s">
        <v>2751</v>
      </c>
      <c r="B2536" s="169">
        <v>2.6419895085478151E-2</v>
      </c>
      <c r="C2536" s="169">
        <v>1.6487914469087711E-4</v>
      </c>
      <c r="D2536" s="169">
        <v>4.8429599574174809E-2</v>
      </c>
      <c r="E2536" s="169">
        <v>4.2702490389680443E-2</v>
      </c>
      <c r="F2536" s="169">
        <v>3.6826495304004059E-2</v>
      </c>
      <c r="G2536" s="169">
        <v>4.0335702597471551E-4</v>
      </c>
    </row>
    <row r="2537" spans="1:7">
      <c r="A2537" s="168" t="s">
        <v>2752</v>
      </c>
      <c r="B2537" s="169">
        <v>1.145115517832407E-2</v>
      </c>
      <c r="C2537" s="169">
        <v>5.753716619668614E-3</v>
      </c>
      <c r="D2537" s="169">
        <v>6.5808223259813392E-3</v>
      </c>
      <c r="E2537" s="169">
        <v>-8.7259117270994668E-3</v>
      </c>
      <c r="F2537" s="169">
        <v>-6.764004767580456E-2</v>
      </c>
      <c r="G2537" s="169">
        <v>-1.9151541493763751E-3</v>
      </c>
    </row>
    <row r="2538" spans="1:7">
      <c r="A2538" s="168" t="s">
        <v>2753</v>
      </c>
      <c r="B2538" s="169">
        <v>1.6039383312239641E-2</v>
      </c>
      <c r="C2538" s="169">
        <v>2.1722606785117282E-3</v>
      </c>
      <c r="D2538" s="169">
        <v>2.7025860103761179E-2</v>
      </c>
      <c r="E2538" s="169">
        <v>3.4959643446323962E-2</v>
      </c>
      <c r="F2538" s="169">
        <v>1.661872802812381E-3</v>
      </c>
      <c r="G2538" s="169">
        <v>-1.1108158421123671E-3</v>
      </c>
    </row>
    <row r="2539" spans="1:7">
      <c r="A2539" s="168" t="s">
        <v>2754</v>
      </c>
      <c r="B2539" s="169">
        <v>8.0529432826392799E-4</v>
      </c>
      <c r="C2539" s="169">
        <v>2.625296130891241E-3</v>
      </c>
      <c r="D2539" s="169">
        <v>1.400097762366892E-2</v>
      </c>
      <c r="E2539" s="169">
        <v>-1.560200539376122E-2</v>
      </c>
      <c r="F2539" s="169">
        <v>1.6080658541254511E-2</v>
      </c>
      <c r="G2539" s="169">
        <v>2.93189035887087E-3</v>
      </c>
    </row>
    <row r="2540" spans="1:7">
      <c r="A2540" s="168" t="s">
        <v>2755</v>
      </c>
      <c r="B2540" s="169">
        <v>-3.7951556154692589E-2</v>
      </c>
      <c r="C2540" s="169">
        <v>1.2920889411551779E-3</v>
      </c>
      <c r="D2540" s="169">
        <v>-1.475054531506848E-2</v>
      </c>
      <c r="E2540" s="169">
        <v>-5.4920276862445716E-3</v>
      </c>
      <c r="F2540" s="169">
        <v>1.846385731332045E-2</v>
      </c>
      <c r="G2540" s="169">
        <v>2.0165597859223011E-4</v>
      </c>
    </row>
    <row r="2541" spans="1:7">
      <c r="A2541" s="168" t="s">
        <v>2756</v>
      </c>
      <c r="B2541" s="169">
        <v>5.8290190036802692E-3</v>
      </c>
      <c r="C2541" s="169">
        <v>-7.3720411048462386E-3</v>
      </c>
      <c r="D2541" s="169">
        <v>-2.749710706029385E-2</v>
      </c>
      <c r="E2541" s="169">
        <v>-2.8395827600474322E-2</v>
      </c>
      <c r="F2541" s="169">
        <v>-6.9063328605784013E-3</v>
      </c>
      <c r="G2541" s="169">
        <v>3.1243454422480439E-3</v>
      </c>
    </row>
    <row r="2542" spans="1:7">
      <c r="A2542" s="168" t="s">
        <v>2757</v>
      </c>
      <c r="B2542" s="169">
        <v>1.416046316353947E-3</v>
      </c>
      <c r="C2542" s="169">
        <v>4.0549615683631579E-3</v>
      </c>
      <c r="D2542" s="169">
        <v>1.0654888955604619E-2</v>
      </c>
      <c r="E2542" s="169">
        <v>4.0082625030466001E-2</v>
      </c>
      <c r="F2542" s="169">
        <v>-7.3269171064886951E-3</v>
      </c>
      <c r="G2542" s="169">
        <v>-1.2056175892615211E-3</v>
      </c>
    </row>
    <row r="2543" spans="1:7">
      <c r="A2543" s="168" t="s">
        <v>2758</v>
      </c>
      <c r="B2543" s="169">
        <v>-3.0998305519054029E-2</v>
      </c>
      <c r="C2543" s="169">
        <v>-2.6445361894386839E-2</v>
      </c>
      <c r="D2543" s="169">
        <v>-2.6602343041659541E-2</v>
      </c>
      <c r="E2543" s="169">
        <v>-2.0432724990637752E-2</v>
      </c>
      <c r="F2543" s="169">
        <v>-1.163445299305688E-2</v>
      </c>
      <c r="G2543" s="169">
        <v>6.6391309566604662E-3</v>
      </c>
    </row>
    <row r="2544" spans="1:7">
      <c r="A2544" s="168" t="s">
        <v>2759</v>
      </c>
      <c r="B2544" s="169">
        <v>8.0574037204013127E-3</v>
      </c>
      <c r="C2544" s="169">
        <v>2.97813105495992E-3</v>
      </c>
      <c r="D2544" s="169">
        <v>-4.9065517166788641E-3</v>
      </c>
      <c r="E2544" s="169">
        <v>-7.902138519683799E-3</v>
      </c>
      <c r="F2544" s="169">
        <v>8.2273273843425088E-4</v>
      </c>
      <c r="G2544" s="169">
        <v>-1.9982655268702129E-4</v>
      </c>
    </row>
    <row r="2545" spans="1:7">
      <c r="A2545" s="168" t="s">
        <v>2760</v>
      </c>
      <c r="B2545" s="169">
        <v>2.2973962380574701E-2</v>
      </c>
      <c r="C2545" s="169">
        <v>-2.576393978084512E-3</v>
      </c>
      <c r="D2545" s="169">
        <v>2.490777819588752E-2</v>
      </c>
      <c r="E2545" s="169">
        <v>3.4896290975872102E-3</v>
      </c>
      <c r="F2545" s="169">
        <v>-1.8211711142026021E-2</v>
      </c>
      <c r="G2545" s="169">
        <v>-1.3992942066779479E-3</v>
      </c>
    </row>
    <row r="2546" spans="1:7">
      <c r="A2546" s="168" t="s">
        <v>2761</v>
      </c>
      <c r="B2546" s="169">
        <v>8.4960791016359671E-3</v>
      </c>
      <c r="C2546" s="169">
        <v>-1.6199450298948429E-2</v>
      </c>
      <c r="D2546" s="169">
        <v>1.3246208931694261E-3</v>
      </c>
      <c r="E2546" s="169">
        <v>3.4893444627357439E-3</v>
      </c>
      <c r="F2546" s="169">
        <v>-2.621409249001672E-2</v>
      </c>
      <c r="G2546" s="169">
        <v>4.0029311046829719E-4</v>
      </c>
    </row>
    <row r="2547" spans="1:7">
      <c r="A2547" s="168" t="s">
        <v>2762</v>
      </c>
      <c r="B2547" s="169">
        <v>2.1631834851673529E-2</v>
      </c>
      <c r="C2547" s="169">
        <v>1.751888556424475E-2</v>
      </c>
      <c r="D2547" s="169">
        <v>7.4750461129830859E-2</v>
      </c>
      <c r="E2547" s="169">
        <v>3.5069995955139273E-2</v>
      </c>
      <c r="F2547" s="169">
        <v>3.9023744956676598E-3</v>
      </c>
      <c r="G2547" s="169">
        <v>-9.0041361319126434E-4</v>
      </c>
    </row>
    <row r="2548" spans="1:7">
      <c r="A2548" s="168" t="s">
        <v>2763</v>
      </c>
      <c r="B2548" s="169">
        <v>4.7161666293062954E-3</v>
      </c>
      <c r="C2548" s="169">
        <v>5.0255138730570534E-3</v>
      </c>
      <c r="D2548" s="169">
        <v>2.6736463833676449E-3</v>
      </c>
      <c r="E2548" s="169">
        <v>1.331868931943037E-3</v>
      </c>
      <c r="F2548" s="169">
        <v>1.6932402161022431E-2</v>
      </c>
      <c r="G2548" s="169">
        <v>-1.1015482643623731E-3</v>
      </c>
    </row>
    <row r="2549" spans="1:7">
      <c r="A2549" s="168" t="s">
        <v>2764</v>
      </c>
      <c r="B2549" s="169">
        <v>1.4503249442957999E-2</v>
      </c>
      <c r="C2549" s="169">
        <v>1.6528391294663439E-2</v>
      </c>
      <c r="D2549" s="10"/>
      <c r="E2549" s="169">
        <v>1.4503249442957999E-2</v>
      </c>
      <c r="F2549" s="169">
        <v>-4.2176870748299337E-2</v>
      </c>
      <c r="G2549" s="169">
        <v>-1.203035053453982E-3</v>
      </c>
    </row>
    <row r="2550" spans="1:7">
      <c r="A2550" s="168" t="s">
        <v>2765</v>
      </c>
      <c r="B2550" s="169">
        <v>-6.3054611779791325E-2</v>
      </c>
      <c r="C2550" s="169">
        <v>-5.6841796097597541E-3</v>
      </c>
      <c r="D2550" s="169">
        <v>-3.6031376031508737E-2</v>
      </c>
      <c r="E2550" s="169">
        <v>-4.2890107490326727E-2</v>
      </c>
      <c r="F2550" s="169">
        <v>-1.352813852813828E-3</v>
      </c>
      <c r="G2550" s="169">
        <v>-9.0330563456419988E-4</v>
      </c>
    </row>
    <row r="2551" spans="1:7">
      <c r="A2551" s="168" t="s">
        <v>2766</v>
      </c>
      <c r="B2551" s="169">
        <v>1.155157440202048E-2</v>
      </c>
      <c r="C2551" s="169">
        <v>-1.214828210822883E-2</v>
      </c>
      <c r="D2551" s="169">
        <v>6.7527161655975831E-3</v>
      </c>
      <c r="E2551" s="169">
        <v>-1.189327305196641E-2</v>
      </c>
      <c r="F2551" s="169">
        <v>7.5860200487671836E-3</v>
      </c>
      <c r="G2551" s="169">
        <v>5.52537087909033E-3</v>
      </c>
    </row>
    <row r="2552" spans="1:7">
      <c r="A2552" s="168" t="s">
        <v>2767</v>
      </c>
      <c r="B2552" s="169">
        <v>7.6233796019735678E-3</v>
      </c>
      <c r="C2552" s="169">
        <v>1.084621223562343E-2</v>
      </c>
      <c r="D2552" s="169">
        <v>1.124151683825469E-2</v>
      </c>
      <c r="E2552" s="169">
        <v>8.5069413225946633E-4</v>
      </c>
      <c r="F2552" s="169">
        <v>-6.7894595321322804E-3</v>
      </c>
      <c r="G2552" s="169">
        <v>7.5931877713812934E-3</v>
      </c>
    </row>
    <row r="2553" spans="1:7">
      <c r="A2553" s="168" t="s">
        <v>2768</v>
      </c>
      <c r="B2553" s="169">
        <v>-9.9009900990100208E-3</v>
      </c>
      <c r="C2553" s="10"/>
      <c r="D2553" s="169">
        <v>-1.262522098261643E-2</v>
      </c>
      <c r="E2553" s="169">
        <v>-8.8170462894930912E-3</v>
      </c>
      <c r="F2553" s="10"/>
      <c r="G2553" s="10"/>
    </row>
    <row r="2554" spans="1:7">
      <c r="A2554" s="168" t="s">
        <v>2769</v>
      </c>
      <c r="B2554" s="169">
        <v>-9.2038661287749957E-3</v>
      </c>
      <c r="C2554" s="169">
        <v>-3.705051979052687E-3</v>
      </c>
      <c r="D2554" s="169">
        <v>-1.924565623564534E-2</v>
      </c>
      <c r="E2554" s="169">
        <v>-3.2635265221588883E-2</v>
      </c>
      <c r="F2554" s="169">
        <v>4.5211505922165829E-2</v>
      </c>
      <c r="G2554" s="169">
        <v>1.6856536590721389E-3</v>
      </c>
    </row>
    <row r="2555" spans="1:7">
      <c r="A2555" s="168" t="s">
        <v>2770</v>
      </c>
      <c r="B2555" s="169">
        <v>1.417828085255923E-2</v>
      </c>
      <c r="C2555" s="169">
        <v>-1.436278519320811E-2</v>
      </c>
      <c r="D2555" s="169">
        <v>-2.1094159481991889E-2</v>
      </c>
      <c r="E2555" s="169">
        <v>1.5250458223757811E-2</v>
      </c>
      <c r="F2555" s="169">
        <v>-3.1600077705109093E-2</v>
      </c>
      <c r="G2555" s="169">
        <v>3.860691269085947E-3</v>
      </c>
    </row>
    <row r="2556" spans="1:7">
      <c r="A2556" s="168" t="s">
        <v>2771</v>
      </c>
      <c r="B2556" s="169">
        <v>-7.6053799433415392E-3</v>
      </c>
      <c r="C2556" s="169">
        <v>-9.8293197331134063E-4</v>
      </c>
      <c r="D2556" s="169">
        <v>-4.4193799954375328E-2</v>
      </c>
      <c r="E2556" s="169">
        <v>-2.3061284040739819E-2</v>
      </c>
      <c r="F2556" s="169">
        <v>-4.0922768304914703E-2</v>
      </c>
      <c r="G2556" s="169">
        <v>1.9721619270280928E-3</v>
      </c>
    </row>
    <row r="2557" spans="1:7">
      <c r="A2557" s="168" t="s">
        <v>2772</v>
      </c>
      <c r="B2557" s="169">
        <v>-2.7193155517044602E-2</v>
      </c>
      <c r="C2557" s="169">
        <v>-9.9206118794548104E-5</v>
      </c>
      <c r="D2557" s="169">
        <v>4.4852127140706521E-3</v>
      </c>
      <c r="E2557" s="169">
        <v>1.8249021639480612E-2</v>
      </c>
      <c r="F2557" s="169">
        <v>1.7848427804503911E-2</v>
      </c>
      <c r="G2557" s="169">
        <v>-1.7714821778817E-3</v>
      </c>
    </row>
    <row r="2558" spans="1:7">
      <c r="A2558" s="168" t="s">
        <v>2773</v>
      </c>
      <c r="B2558" s="169">
        <v>-2.2806550212386418E-3</v>
      </c>
      <c r="C2558" s="169">
        <v>-4.7165741757115848E-4</v>
      </c>
      <c r="D2558" s="169">
        <v>5.5150559169070412E-3</v>
      </c>
      <c r="E2558" s="169">
        <v>1.3015669756512921E-2</v>
      </c>
      <c r="F2558" s="169">
        <v>1.3083087882731711E-2</v>
      </c>
      <c r="G2558" s="169">
        <v>-6.9012811410440467E-4</v>
      </c>
    </row>
    <row r="2559" spans="1:7">
      <c r="A2559" s="168" t="s">
        <v>2774</v>
      </c>
      <c r="B2559" s="169">
        <v>-1.1898506688905691E-2</v>
      </c>
      <c r="C2559" s="169">
        <v>1.175005725038902E-2</v>
      </c>
      <c r="D2559" s="169">
        <v>1.367022727198108E-2</v>
      </c>
      <c r="E2559" s="169">
        <v>-1.282806305240569E-2</v>
      </c>
      <c r="F2559" s="169">
        <v>-8.2352941176470629E-2</v>
      </c>
      <c r="G2559" s="169">
        <v>-2.4664561808859231E-3</v>
      </c>
    </row>
    <row r="2560" spans="1:7">
      <c r="A2560" s="168" t="s">
        <v>2775</v>
      </c>
      <c r="B2560" s="169">
        <v>-6.6245959853987726E-3</v>
      </c>
      <c r="C2560" s="169">
        <v>7.9201989814805529E-3</v>
      </c>
      <c r="D2560" s="169">
        <v>-7.6558966755497782E-3</v>
      </c>
      <c r="E2560" s="169">
        <v>-2.6414340611381371E-2</v>
      </c>
      <c r="F2560" s="169">
        <v>1.2452107279693481E-2</v>
      </c>
      <c r="G2560" s="169">
        <v>7.9123559066118787E-4</v>
      </c>
    </row>
    <row r="2561" spans="1:7">
      <c r="A2561" s="168" t="s">
        <v>2776</v>
      </c>
      <c r="B2561" s="169">
        <v>-4.1667833664600362E-3</v>
      </c>
      <c r="C2561" s="169">
        <v>-2.150834618762087E-3</v>
      </c>
      <c r="D2561" s="169">
        <v>-2.0856576794503812E-2</v>
      </c>
      <c r="E2561" s="169">
        <v>-3.1927212785188841E-3</v>
      </c>
      <c r="F2561" s="169">
        <v>-1.491885597845866E-2</v>
      </c>
      <c r="G2561" s="169">
        <v>1.9764496829417499E-3</v>
      </c>
    </row>
    <row r="2562" spans="1:7">
      <c r="A2562" s="168" t="s">
        <v>2777</v>
      </c>
      <c r="B2562" s="169">
        <v>5.8203917502064328E-3</v>
      </c>
      <c r="C2562" s="169">
        <v>1.37025138569058E-6</v>
      </c>
      <c r="D2562" s="169">
        <v>8.961679636465103E-3</v>
      </c>
      <c r="E2562" s="169">
        <v>-3.8006789206461722E-3</v>
      </c>
      <c r="F2562" s="169">
        <v>9.3823877068557326E-3</v>
      </c>
      <c r="G2562" s="169">
        <v>-5.2273279661444461E-3</v>
      </c>
    </row>
    <row r="2563" spans="1:7">
      <c r="A2563" s="168" t="s">
        <v>2778</v>
      </c>
      <c r="B2563" s="169">
        <v>2.018163471241285E-3</v>
      </c>
      <c r="C2563" s="10"/>
      <c r="D2563" s="169">
        <v>1.260939263391503E-2</v>
      </c>
      <c r="E2563" s="169">
        <v>7.5357950263743589E-4</v>
      </c>
      <c r="F2563" s="10"/>
      <c r="G2563" s="10"/>
    </row>
    <row r="2564" spans="1:7">
      <c r="A2564" s="168" t="s">
        <v>2779</v>
      </c>
      <c r="B2564" s="169">
        <v>-3.0300099148405918E-4</v>
      </c>
      <c r="C2564" s="169">
        <v>7.2415076502987397E-3</v>
      </c>
      <c r="D2564" s="169">
        <v>2.1605338884814081E-2</v>
      </c>
      <c r="E2564" s="169">
        <v>2.604443497636089E-2</v>
      </c>
      <c r="F2564" s="169">
        <v>1.829759203688797E-2</v>
      </c>
      <c r="G2564" s="169">
        <v>-9.9168512492031624E-5</v>
      </c>
    </row>
    <row r="2565" spans="1:7">
      <c r="A2565" s="168" t="s">
        <v>2780</v>
      </c>
      <c r="B2565" s="169">
        <v>-6.2791916331904618E-3</v>
      </c>
      <c r="C2565" s="169">
        <v>-4.4551096782159414E-3</v>
      </c>
      <c r="D2565" s="169">
        <v>-1.6375393674654019E-2</v>
      </c>
      <c r="E2565" s="169">
        <v>-1.350581019778252E-2</v>
      </c>
      <c r="F2565" s="169">
        <v>7.3312729102279484E-3</v>
      </c>
      <c r="G2565" s="169">
        <v>2.8755668806654811E-3</v>
      </c>
    </row>
    <row r="2566" spans="1:7">
      <c r="A2566" s="168" t="s">
        <v>2781</v>
      </c>
      <c r="B2566" s="169">
        <v>-1.7846337865203399E-2</v>
      </c>
      <c r="C2566" s="169">
        <v>-2.8172386766298629E-3</v>
      </c>
      <c r="D2566" s="169">
        <v>-2.7408528939085741E-3</v>
      </c>
      <c r="E2566" s="169">
        <v>-1.0927695493766491E-2</v>
      </c>
      <c r="F2566" s="169">
        <v>-1.9550481626828379E-2</v>
      </c>
      <c r="G2566" s="169">
        <v>-8.898194426906203E-4</v>
      </c>
    </row>
    <row r="2567" spans="1:7">
      <c r="A2567" s="168" t="s">
        <v>2782</v>
      </c>
      <c r="B2567" s="169">
        <v>-1.7114440006996249E-2</v>
      </c>
      <c r="C2567" s="169">
        <v>8.1427953374282325E-3</v>
      </c>
      <c r="D2567" s="10"/>
      <c r="E2567" s="169">
        <v>-1.711444000699636E-2</v>
      </c>
      <c r="F2567" s="169">
        <v>1.564660505057858E-2</v>
      </c>
      <c r="G2567" s="169">
        <v>-1.0885760220632481E-3</v>
      </c>
    </row>
    <row r="2568" spans="1:7">
      <c r="A2568" s="168" t="s">
        <v>2783</v>
      </c>
      <c r="B2568" s="169">
        <v>3.5919666569506292E-2</v>
      </c>
      <c r="C2568" s="169">
        <v>4.2088433998139774E-3</v>
      </c>
      <c r="D2568" s="169">
        <v>3.5421321162831143E-2</v>
      </c>
      <c r="E2568" s="169">
        <v>3.8546542643436148E-2</v>
      </c>
      <c r="F2568" s="169">
        <v>-2.2714244769274861E-2</v>
      </c>
      <c r="G2568" s="169">
        <v>2.9719416060336462E-4</v>
      </c>
    </row>
    <row r="2569" spans="1:7">
      <c r="A2569" s="168" t="s">
        <v>2784</v>
      </c>
      <c r="B2569" s="169">
        <v>-2.4112023340449821E-2</v>
      </c>
      <c r="C2569" s="169">
        <v>-7.9270231479801057E-3</v>
      </c>
      <c r="D2569" s="169">
        <v>-2.6501259830539858E-2</v>
      </c>
      <c r="E2569" s="169">
        <v>-2.2543420707455301E-2</v>
      </c>
      <c r="F2569" s="169">
        <v>5.352298555612478E-3</v>
      </c>
      <c r="G2569" s="169">
        <v>3.070194660255154E-3</v>
      </c>
    </row>
    <row r="2570" spans="1:7">
      <c r="A2570" s="168" t="s">
        <v>2785</v>
      </c>
      <c r="B2570" s="169">
        <v>-6.8497393702470211E-3</v>
      </c>
      <c r="C2570" s="169">
        <v>3.7589783811964321E-3</v>
      </c>
      <c r="D2570" s="169">
        <v>7.5084891128189826E-3</v>
      </c>
      <c r="E2570" s="169">
        <v>5.573881598604169E-3</v>
      </c>
      <c r="F2570" s="169">
        <v>5.834305717619559E-3</v>
      </c>
      <c r="G2570" s="169">
        <v>-3.3569938979909342E-3</v>
      </c>
    </row>
    <row r="2571" spans="1:7">
      <c r="A2571" s="168" t="s">
        <v>2786</v>
      </c>
      <c r="B2571" s="169">
        <v>1.05929453942426E-2</v>
      </c>
      <c r="C2571" s="169">
        <v>3.819144358387927E-3</v>
      </c>
      <c r="D2571" s="169">
        <v>1.86997971433891E-2</v>
      </c>
      <c r="E2571" s="169">
        <v>1.3122653533358401E-2</v>
      </c>
      <c r="F2571" s="169">
        <v>2.175174013921088E-3</v>
      </c>
      <c r="G2571" s="169">
        <v>-4.3590492447398432E-3</v>
      </c>
    </row>
    <row r="2572" spans="1:7">
      <c r="A2572" s="168" t="s">
        <v>2787</v>
      </c>
      <c r="B2572" s="169">
        <v>-2.6288970706384029E-2</v>
      </c>
      <c r="C2572" s="169">
        <v>-5.101405539945647E-3</v>
      </c>
      <c r="D2572" s="169">
        <v>-3.8096844801850827E-2</v>
      </c>
      <c r="E2572" s="169">
        <v>-1.9420783546338249E-2</v>
      </c>
      <c r="F2572" s="169">
        <v>8.6818116046882832E-3</v>
      </c>
      <c r="G2572" s="169">
        <v>2.2885906162546381E-3</v>
      </c>
    </row>
    <row r="2573" spans="1:7">
      <c r="A2573" s="168" t="s">
        <v>2788</v>
      </c>
      <c r="B2573" s="169">
        <v>5.9147186700243548E-3</v>
      </c>
      <c r="C2573" s="169">
        <v>-1.0098540030789801E-2</v>
      </c>
      <c r="D2573" s="169">
        <v>4.3925744008466161E-4</v>
      </c>
      <c r="E2573" s="169">
        <v>-1.1411144916749769E-3</v>
      </c>
      <c r="F2573" s="169">
        <v>1.2480275426768109E-2</v>
      </c>
      <c r="G2573" s="169">
        <v>1.9851724808894741E-4</v>
      </c>
    </row>
    <row r="2574" spans="1:7">
      <c r="A2574" s="168" t="s">
        <v>2789</v>
      </c>
      <c r="B2574" s="169">
        <v>1.266682156607524E-2</v>
      </c>
      <c r="C2574" s="169">
        <v>-1.932254674466005E-3</v>
      </c>
      <c r="D2574" s="169">
        <v>9.5400837741670408E-3</v>
      </c>
      <c r="E2574" s="169">
        <v>1.192255020360866E-2</v>
      </c>
      <c r="F2574" s="169">
        <v>1.0626239727968829E-3</v>
      </c>
      <c r="G2574" s="169">
        <v>2.3821127917571521E-3</v>
      </c>
    </row>
    <row r="2575" spans="1:7">
      <c r="A2575" s="168" t="s">
        <v>2790</v>
      </c>
      <c r="B2575" s="169">
        <v>1.8587773121433001E-2</v>
      </c>
      <c r="C2575" s="169">
        <v>8.8563660186080639E-3</v>
      </c>
      <c r="D2575" s="169">
        <v>2.2629325644547778E-2</v>
      </c>
      <c r="E2575" s="169">
        <v>1.718884678642563E-2</v>
      </c>
      <c r="F2575" s="169">
        <v>1.316255042106018E-2</v>
      </c>
      <c r="G2575" s="169">
        <v>1.8813986080339351E-3</v>
      </c>
    </row>
    <row r="2576" spans="1:7">
      <c r="A2576" s="168" t="s">
        <v>2791</v>
      </c>
      <c r="B2576" s="169">
        <v>7.0314312564829784E-3</v>
      </c>
      <c r="C2576" s="169">
        <v>-1.3636917526039789E-3</v>
      </c>
      <c r="D2576" s="169">
        <v>3.5973186813636149E-2</v>
      </c>
      <c r="E2576" s="169">
        <v>-1.0299938027615529E-2</v>
      </c>
      <c r="F2576" s="169">
        <v>-5.5179157644758003E-3</v>
      </c>
      <c r="G2576" s="169">
        <v>-3.9534409376051899E-4</v>
      </c>
    </row>
    <row r="2577" spans="1:7">
      <c r="A2577" s="168" t="s">
        <v>2792</v>
      </c>
      <c r="B2577" s="169">
        <v>-1.0352360439475629E-2</v>
      </c>
      <c r="C2577" s="169">
        <v>-1.2089697334330849E-2</v>
      </c>
      <c r="D2577" s="169">
        <v>-3.6403667109998428E-2</v>
      </c>
      <c r="E2577" s="169">
        <v>-1.289901671883031E-3</v>
      </c>
      <c r="F2577" s="169">
        <v>1.404691670178426E-3</v>
      </c>
      <c r="G2577" s="169">
        <v>2.867321705333437E-3</v>
      </c>
    </row>
    <row r="2578" spans="1:7">
      <c r="A2578" s="168" t="s">
        <v>2793</v>
      </c>
      <c r="B2578" s="169">
        <v>-2.0675620177507011E-2</v>
      </c>
      <c r="C2578" s="169">
        <v>4.967638835191579E-4</v>
      </c>
      <c r="D2578" s="169">
        <v>-2.0732933217281199E-2</v>
      </c>
      <c r="E2578" s="169">
        <v>-1.8830941448266251E-2</v>
      </c>
      <c r="F2578" s="169">
        <v>-1.02398653387572E-2</v>
      </c>
      <c r="G2578" s="169">
        <v>3.9436966782013799E-4</v>
      </c>
    </row>
    <row r="2579" spans="1:7">
      <c r="A2579" s="168" t="s">
        <v>2794</v>
      </c>
      <c r="B2579" s="169">
        <v>1.820794808910331E-2</v>
      </c>
      <c r="C2579" s="169">
        <v>1.619264104413265E-4</v>
      </c>
      <c r="D2579" s="169">
        <v>1.185008614704075E-2</v>
      </c>
      <c r="E2579" s="169">
        <v>5.2799650001100762E-3</v>
      </c>
      <c r="F2579" s="169">
        <v>-2.3242630385487569E-2</v>
      </c>
      <c r="G2579" s="169">
        <v>3.2519100178074472E-4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2"/>
  <sheetViews>
    <sheetView showGridLines="0" workbookViewId="0">
      <selection activeCell="E13" sqref="E13"/>
    </sheetView>
  </sheetViews>
  <sheetFormatPr baseColWidth="10" defaultColWidth="8.88671875" defaultRowHeight="14.4"/>
  <cols>
    <col min="1" max="1" width="22.44140625" bestFit="1" customWidth="1"/>
    <col min="2" max="8" width="7.109375" bestFit="1" customWidth="1"/>
    <col min="9" max="9" width="62" bestFit="1" customWidth="1"/>
    <col min="10" max="12" width="7.109375" bestFit="1" customWidth="1"/>
  </cols>
  <sheetData>
    <row r="1" spans="1:12" ht="15.6" customHeight="1">
      <c r="A1" s="181" t="s">
        <v>2795</v>
      </c>
      <c r="B1" s="171"/>
      <c r="C1" s="171"/>
      <c r="D1" s="171"/>
      <c r="E1" s="171"/>
      <c r="F1" s="171"/>
      <c r="G1" s="171"/>
      <c r="H1" s="171"/>
      <c r="I1" s="171"/>
      <c r="J1" s="171"/>
      <c r="K1" s="171"/>
      <c r="L1" s="172"/>
    </row>
    <row r="2" spans="1:12">
      <c r="A2" s="40" t="s">
        <v>2796</v>
      </c>
      <c r="B2" s="40" t="s">
        <v>2797</v>
      </c>
      <c r="C2" s="40" t="s">
        <v>2798</v>
      </c>
      <c r="D2" s="40" t="s">
        <v>2799</v>
      </c>
      <c r="E2" s="40" t="s">
        <v>2800</v>
      </c>
      <c r="F2" s="40" t="s">
        <v>2801</v>
      </c>
      <c r="G2" s="40" t="s">
        <v>2802</v>
      </c>
      <c r="H2" s="40" t="s">
        <v>2803</v>
      </c>
      <c r="I2" s="40" t="s">
        <v>2804</v>
      </c>
      <c r="J2" s="40" t="s">
        <v>2805</v>
      </c>
      <c r="K2" s="40" t="s">
        <v>2806</v>
      </c>
      <c r="L2" s="40" t="s">
        <v>2807</v>
      </c>
    </row>
    <row r="3" spans="1:12">
      <c r="A3" s="95" t="s">
        <v>2808</v>
      </c>
      <c r="B3" s="96">
        <v>-9.9</v>
      </c>
      <c r="C3" s="96">
        <v>10.3</v>
      </c>
      <c r="D3" s="96">
        <v>5.2</v>
      </c>
      <c r="E3" s="96">
        <v>-1.6</v>
      </c>
      <c r="F3" s="96">
        <v>-3.5</v>
      </c>
      <c r="G3" s="96">
        <v>4.4000000000000004</v>
      </c>
      <c r="H3" s="97">
        <v>4</v>
      </c>
      <c r="I3" s="97">
        <v>3.5</v>
      </c>
      <c r="J3" s="97">
        <v>3.5</v>
      </c>
      <c r="K3" s="97">
        <v>3</v>
      </c>
      <c r="L3" s="97">
        <v>3</v>
      </c>
    </row>
    <row r="4" spans="1:12">
      <c r="A4" s="95" t="s">
        <v>2809</v>
      </c>
      <c r="B4" s="98">
        <v>36.1</v>
      </c>
      <c r="C4" s="98">
        <v>50.9</v>
      </c>
      <c r="D4" s="98">
        <v>94.8</v>
      </c>
      <c r="E4" s="98">
        <v>211.4</v>
      </c>
      <c r="F4" s="98">
        <v>120</v>
      </c>
      <c r="G4" s="98">
        <v>31.5</v>
      </c>
      <c r="H4" s="97">
        <v>18</v>
      </c>
      <c r="I4" s="97">
        <v>12</v>
      </c>
      <c r="J4" s="97">
        <v>9</v>
      </c>
      <c r="K4" s="97">
        <v>7</v>
      </c>
      <c r="L4" s="97">
        <v>6</v>
      </c>
    </row>
    <row r="5" spans="1:12">
      <c r="A5" s="95" t="s">
        <v>2810</v>
      </c>
      <c r="B5" s="96">
        <v>2150</v>
      </c>
      <c r="C5" s="96">
        <v>1650</v>
      </c>
      <c r="D5" s="96">
        <v>2400</v>
      </c>
      <c r="E5" s="96">
        <v>1950</v>
      </c>
      <c r="F5" s="96">
        <v>850</v>
      </c>
      <c r="G5" s="96">
        <v>600</v>
      </c>
      <c r="H5" s="97">
        <v>441</v>
      </c>
      <c r="I5" s="97">
        <v>400</v>
      </c>
      <c r="J5" s="97">
        <v>360</v>
      </c>
      <c r="K5" s="97">
        <v>320</v>
      </c>
      <c r="L5" s="97">
        <v>300</v>
      </c>
    </row>
    <row r="6" spans="1:12">
      <c r="A6" s="95" t="s">
        <v>2811</v>
      </c>
      <c r="B6" s="98">
        <v>77</v>
      </c>
      <c r="C6" s="98">
        <v>165</v>
      </c>
      <c r="D6" s="98">
        <v>263</v>
      </c>
      <c r="E6" s="98">
        <v>503</v>
      </c>
      <c r="F6" s="98">
        <v>1350</v>
      </c>
      <c r="G6" s="98">
        <v>1430</v>
      </c>
      <c r="H6" s="97">
        <v>1544</v>
      </c>
      <c r="I6" s="97">
        <v>1700</v>
      </c>
      <c r="J6" s="97">
        <v>1870</v>
      </c>
      <c r="K6" s="97">
        <v>2060</v>
      </c>
      <c r="L6" s="97">
        <v>2260</v>
      </c>
    </row>
    <row r="7" spans="1:12">
      <c r="A7" s="95" t="s">
        <v>2812</v>
      </c>
      <c r="B7" s="96">
        <v>1614</v>
      </c>
      <c r="C7" s="96">
        <v>2476</v>
      </c>
      <c r="D7" s="96">
        <v>2699</v>
      </c>
      <c r="E7" s="96">
        <v>2223</v>
      </c>
      <c r="F7" s="96">
        <v>2437</v>
      </c>
      <c r="G7" s="96">
        <v>2591</v>
      </c>
      <c r="H7" s="97">
        <v>3311</v>
      </c>
      <c r="I7" s="97">
        <v>3200</v>
      </c>
      <c r="J7" s="97">
        <v>3100</v>
      </c>
      <c r="K7" s="97">
        <v>3050</v>
      </c>
      <c r="L7" s="97">
        <v>3050</v>
      </c>
    </row>
    <row r="8" spans="1:12">
      <c r="A8" s="95" t="s">
        <v>2813</v>
      </c>
      <c r="B8" s="98">
        <v>120</v>
      </c>
      <c r="C8" s="98">
        <v>290</v>
      </c>
      <c r="D8" s="98">
        <v>485</v>
      </c>
      <c r="E8" s="98">
        <v>850</v>
      </c>
      <c r="F8" s="98">
        <v>1200</v>
      </c>
      <c r="G8" s="98">
        <v>991</v>
      </c>
      <c r="H8" s="97">
        <v>991</v>
      </c>
      <c r="I8" s="99" t="s">
        <v>2814</v>
      </c>
      <c r="J8" s="99" t="s">
        <v>2815</v>
      </c>
      <c r="K8" s="99" t="s">
        <v>2815</v>
      </c>
      <c r="L8" s="99" t="s">
        <v>2815</v>
      </c>
    </row>
    <row r="9" spans="1:12">
      <c r="A9" s="95" t="s">
        <v>2816</v>
      </c>
      <c r="B9" s="96">
        <v>0.25</v>
      </c>
      <c r="C9" s="96">
        <v>0.25</v>
      </c>
      <c r="D9" s="96">
        <v>4.5</v>
      </c>
      <c r="E9" s="96">
        <v>5.25</v>
      </c>
      <c r="F9" s="96">
        <v>5.25</v>
      </c>
      <c r="G9" s="96">
        <v>4.5</v>
      </c>
      <c r="H9" s="97">
        <v>4.37</v>
      </c>
      <c r="I9" s="97">
        <v>3.75</v>
      </c>
      <c r="J9" s="97">
        <v>3.5</v>
      </c>
      <c r="K9" s="97">
        <v>3.25</v>
      </c>
      <c r="L9" s="97">
        <v>3.25</v>
      </c>
    </row>
    <row r="10" spans="1:12">
      <c r="A10" s="95" t="s">
        <v>2817</v>
      </c>
      <c r="B10" s="98">
        <v>101.8</v>
      </c>
      <c r="C10" s="98">
        <v>95.7</v>
      </c>
      <c r="D10" s="98">
        <v>103.5</v>
      </c>
      <c r="E10" s="98">
        <v>104.2</v>
      </c>
      <c r="F10" s="98">
        <v>106.1</v>
      </c>
      <c r="G10" s="98">
        <v>103.2</v>
      </c>
      <c r="H10" s="97">
        <v>104.2</v>
      </c>
      <c r="I10" s="97">
        <v>102</v>
      </c>
      <c r="J10" s="97">
        <v>101</v>
      </c>
      <c r="K10" s="97">
        <v>100.5</v>
      </c>
      <c r="L10" s="97">
        <v>100</v>
      </c>
    </row>
    <row r="12" spans="1:12">
      <c r="A12" s="184" t="s">
        <v>2818</v>
      </c>
      <c r="B12" s="171"/>
      <c r="C12" s="171"/>
      <c r="D12" s="171"/>
      <c r="E12" s="171"/>
      <c r="F12" s="171"/>
      <c r="G12" s="171"/>
      <c r="H12" s="171"/>
      <c r="I12" s="171"/>
      <c r="J12" s="171"/>
      <c r="K12" s="171"/>
      <c r="L12" s="172"/>
    </row>
  </sheetData>
  <mergeCells count="2">
    <mergeCell ref="A1:L1"/>
    <mergeCell ref="A12:L1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4"/>
  <sheetViews>
    <sheetView showGridLines="0" workbookViewId="0">
      <selection activeCell="B2" sqref="B2"/>
    </sheetView>
  </sheetViews>
  <sheetFormatPr baseColWidth="10" defaultColWidth="8.88671875" defaultRowHeight="14.4"/>
  <cols>
    <col min="1" max="1" width="98.21875" bestFit="1" customWidth="1"/>
    <col min="2" max="2" width="7.77734375" bestFit="1" customWidth="1"/>
    <col min="3" max="3" width="8.21875" bestFit="1" customWidth="1"/>
    <col min="4" max="4" width="6.5546875" bestFit="1" customWidth="1"/>
    <col min="5" max="5" width="7.21875" bestFit="1" customWidth="1"/>
    <col min="6" max="7" width="8.21875" bestFit="1" customWidth="1"/>
    <col min="8" max="8" width="110.109375" bestFit="1" customWidth="1"/>
    <col min="9" max="12" width="7.5546875" bestFit="1" customWidth="1"/>
  </cols>
  <sheetData>
    <row r="1" spans="1:12">
      <c r="A1" s="180" t="s">
        <v>2819</v>
      </c>
      <c r="B1" s="171"/>
      <c r="C1" s="171"/>
      <c r="D1" s="171"/>
      <c r="E1" s="171"/>
      <c r="F1" s="171"/>
      <c r="G1" s="171"/>
      <c r="H1" s="171"/>
      <c r="I1" s="171"/>
      <c r="J1" s="171"/>
      <c r="K1" s="171"/>
      <c r="L1" s="172"/>
    </row>
    <row r="2" spans="1:12">
      <c r="A2" s="40" t="s">
        <v>2820</v>
      </c>
      <c r="B2" s="40" t="s">
        <v>2797</v>
      </c>
      <c r="C2" s="40" t="s">
        <v>2798</v>
      </c>
      <c r="D2" s="40" t="s">
        <v>2799</v>
      </c>
      <c r="E2" s="40" t="s">
        <v>2800</v>
      </c>
      <c r="F2" s="40" t="s">
        <v>2801</v>
      </c>
      <c r="G2" s="40" t="s">
        <v>2802</v>
      </c>
      <c r="H2" s="40" t="s">
        <v>2803</v>
      </c>
      <c r="I2" s="40" t="s">
        <v>2804</v>
      </c>
      <c r="J2" s="40" t="s">
        <v>2805</v>
      </c>
      <c r="K2" s="40" t="s">
        <v>2806</v>
      </c>
      <c r="L2" s="40" t="s">
        <v>2807</v>
      </c>
    </row>
    <row r="3" spans="1:12">
      <c r="A3" s="185" t="s">
        <v>2821</v>
      </c>
      <c r="B3" s="171"/>
      <c r="C3" s="171"/>
      <c r="D3" s="171"/>
      <c r="E3" s="171"/>
      <c r="F3" s="171"/>
      <c r="G3" s="171"/>
      <c r="H3" s="171"/>
      <c r="I3" s="171"/>
      <c r="J3" s="171"/>
      <c r="K3" s="171"/>
      <c r="L3" s="172"/>
    </row>
    <row r="4" spans="1:12">
      <c r="A4" s="95" t="s">
        <v>2822</v>
      </c>
      <c r="B4" s="100">
        <v>1236.8900000000001</v>
      </c>
      <c r="C4" s="100">
        <v>513.5</v>
      </c>
      <c r="D4" s="100">
        <v>654.72</v>
      </c>
      <c r="E4" s="100">
        <v>647.75</v>
      </c>
      <c r="F4" s="100">
        <v>915.85</v>
      </c>
      <c r="G4" s="100">
        <v>1092.5999999999999</v>
      </c>
      <c r="H4" s="101">
        <v>1591.44</v>
      </c>
      <c r="I4" s="101">
        <v>1543.06</v>
      </c>
      <c r="J4" s="101">
        <v>1494.63</v>
      </c>
      <c r="K4" s="101">
        <v>1446.25</v>
      </c>
      <c r="L4" s="101">
        <v>1397.86</v>
      </c>
    </row>
    <row r="5" spans="1:12">
      <c r="A5" s="57" t="s">
        <v>2823</v>
      </c>
      <c r="B5" s="98">
        <v>-1068.18</v>
      </c>
      <c r="C5" s="98">
        <v>-414.38</v>
      </c>
      <c r="D5" s="98">
        <v>-448.28</v>
      </c>
      <c r="E5" s="98">
        <v>-536.04</v>
      </c>
      <c r="F5" s="98">
        <v>-743.97</v>
      </c>
      <c r="G5" s="98">
        <v>-930.54</v>
      </c>
      <c r="H5" s="102" t="s">
        <v>2824</v>
      </c>
      <c r="I5" s="102" t="s">
        <v>2825</v>
      </c>
      <c r="J5" s="102" t="s">
        <v>2825</v>
      </c>
      <c r="K5" s="102" t="s">
        <v>2825</v>
      </c>
      <c r="L5" s="102" t="s">
        <v>2825</v>
      </c>
    </row>
    <row r="6" spans="1:12">
      <c r="A6" s="57" t="s">
        <v>2826</v>
      </c>
      <c r="B6" s="98">
        <v>168.71</v>
      </c>
      <c r="C6" s="98">
        <v>99.12</v>
      </c>
      <c r="D6" s="98">
        <v>206.44</v>
      </c>
      <c r="E6" s="98">
        <v>111.71</v>
      </c>
      <c r="F6" s="98">
        <v>171.88</v>
      </c>
      <c r="G6" s="98">
        <v>162.05000000000001</v>
      </c>
      <c r="H6" s="102" t="s">
        <v>2824</v>
      </c>
      <c r="I6" s="102" t="s">
        <v>2825</v>
      </c>
      <c r="J6" s="102" t="s">
        <v>2825</v>
      </c>
      <c r="K6" s="102" t="s">
        <v>2825</v>
      </c>
      <c r="L6" s="102" t="s">
        <v>2825</v>
      </c>
    </row>
    <row r="7" spans="1:12">
      <c r="A7" s="95" t="s">
        <v>2827</v>
      </c>
      <c r="B7" s="100">
        <v>148.87</v>
      </c>
      <c r="C7" s="100">
        <v>107.39</v>
      </c>
      <c r="D7" s="100">
        <v>209.67</v>
      </c>
      <c r="E7" s="100">
        <v>105.7</v>
      </c>
      <c r="F7" s="100">
        <v>204.7</v>
      </c>
      <c r="G7" s="100">
        <v>163.25</v>
      </c>
      <c r="H7" s="103">
        <f>H8+H26</f>
        <v>355.21000000000004</v>
      </c>
      <c r="I7" s="103">
        <f>I8+I26</f>
        <v>335.3</v>
      </c>
      <c r="J7" s="103">
        <f>J8+J26</f>
        <v>315.51</v>
      </c>
      <c r="K7" s="103">
        <f>K8+K26</f>
        <v>295.61</v>
      </c>
      <c r="L7" s="103">
        <f>L8+L26</f>
        <v>275.64999999999998</v>
      </c>
    </row>
    <row r="8" spans="1:12">
      <c r="A8" s="57" t="s">
        <v>2828</v>
      </c>
      <c r="B8" s="98">
        <v>72.239999999999995</v>
      </c>
      <c r="C8" s="98">
        <v>61.33</v>
      </c>
      <c r="D8" s="98">
        <v>162.13999999999999</v>
      </c>
      <c r="E8" s="98">
        <v>61.97</v>
      </c>
      <c r="F8" s="98">
        <v>152.57</v>
      </c>
      <c r="G8" s="98">
        <v>92.27</v>
      </c>
      <c r="H8" s="97">
        <v>249.78</v>
      </c>
      <c r="I8" s="97">
        <v>233.08</v>
      </c>
      <c r="J8" s="97">
        <v>216.5</v>
      </c>
      <c r="K8" s="97">
        <v>199.8</v>
      </c>
      <c r="L8" s="97">
        <v>183.05</v>
      </c>
    </row>
    <row r="9" spans="1:12">
      <c r="A9" s="95" t="s">
        <v>2829</v>
      </c>
      <c r="B9" s="100">
        <v>-66</v>
      </c>
      <c r="C9" s="100">
        <v>28.13</v>
      </c>
      <c r="D9" s="100">
        <v>103.35</v>
      </c>
      <c r="E9" s="100">
        <v>126.19</v>
      </c>
      <c r="F9" s="100">
        <v>89.74</v>
      </c>
      <c r="G9" s="100">
        <v>9.17</v>
      </c>
      <c r="H9" s="102" t="s">
        <v>2824</v>
      </c>
      <c r="I9" s="102" t="s">
        <v>2825</v>
      </c>
      <c r="J9" s="102" t="s">
        <v>2825</v>
      </c>
      <c r="K9" s="102" t="s">
        <v>2825</v>
      </c>
      <c r="L9" s="102" t="s">
        <v>2825</v>
      </c>
    </row>
    <row r="10" spans="1:12">
      <c r="A10" s="57" t="s">
        <v>2830</v>
      </c>
      <c r="B10" s="104">
        <f t="shared" ref="B10:L10" si="0">B7/B4</f>
        <v>0.12035831803959932</v>
      </c>
      <c r="C10" s="104">
        <f t="shared" si="0"/>
        <v>0.2091333982473223</v>
      </c>
      <c r="D10" s="104">
        <f t="shared" si="0"/>
        <v>0.3202437683284457</v>
      </c>
      <c r="E10" s="104">
        <f t="shared" si="0"/>
        <v>0.16318023928984948</v>
      </c>
      <c r="F10" s="104">
        <f t="shared" si="0"/>
        <v>0.22350821641098431</v>
      </c>
      <c r="G10" s="104">
        <f t="shared" si="0"/>
        <v>0.1494142412593813</v>
      </c>
      <c r="H10" s="105">
        <f t="shared" si="0"/>
        <v>0.22320037199014731</v>
      </c>
      <c r="I10" s="105">
        <f t="shared" si="0"/>
        <v>0.21729550373932319</v>
      </c>
      <c r="J10" s="105">
        <f t="shared" si="0"/>
        <v>0.21109572268722024</v>
      </c>
      <c r="K10" s="105">
        <f t="shared" si="0"/>
        <v>0.20439757994814176</v>
      </c>
      <c r="L10" s="105">
        <f t="shared" si="0"/>
        <v>0.19719428268925357</v>
      </c>
    </row>
    <row r="11" spans="1:12">
      <c r="A11" s="57" t="s">
        <v>2831</v>
      </c>
      <c r="B11" s="104">
        <f t="shared" ref="B11:L11" si="1">B8/B4</f>
        <v>5.8404546887758806E-2</v>
      </c>
      <c r="C11" s="104">
        <f t="shared" si="1"/>
        <v>0.11943524829600778</v>
      </c>
      <c r="D11" s="104">
        <f t="shared" si="1"/>
        <v>0.24764784946236557</v>
      </c>
      <c r="E11" s="104">
        <f t="shared" si="1"/>
        <v>9.5669625627170976E-2</v>
      </c>
      <c r="F11" s="104">
        <f t="shared" si="1"/>
        <v>0.16658841513348255</v>
      </c>
      <c r="G11" s="104">
        <f t="shared" si="1"/>
        <v>8.4449935932637749E-2</v>
      </c>
      <c r="H11" s="105">
        <f t="shared" si="1"/>
        <v>0.15695219423917961</v>
      </c>
      <c r="I11" s="105">
        <f t="shared" si="1"/>
        <v>0.15105051002553369</v>
      </c>
      <c r="J11" s="105">
        <f t="shared" si="1"/>
        <v>0.14485190314659815</v>
      </c>
      <c r="K11" s="105">
        <f t="shared" si="1"/>
        <v>0.13815038893690579</v>
      </c>
      <c r="L11" s="105">
        <f t="shared" si="1"/>
        <v>0.13095016668335888</v>
      </c>
    </row>
    <row r="13" spans="1:12">
      <c r="A13" s="185" t="s">
        <v>2832</v>
      </c>
      <c r="B13" s="171"/>
      <c r="C13" s="171"/>
      <c r="D13" s="171"/>
      <c r="E13" s="171"/>
      <c r="F13" s="171"/>
      <c r="G13" s="171"/>
      <c r="H13" s="171"/>
      <c r="I13" s="171"/>
      <c r="J13" s="171"/>
      <c r="K13" s="171"/>
      <c r="L13" s="172"/>
    </row>
    <row r="14" spans="1:12">
      <c r="A14" s="95" t="s">
        <v>2833</v>
      </c>
      <c r="B14" s="106">
        <v>1580.13</v>
      </c>
      <c r="C14" s="106">
        <v>698.01</v>
      </c>
      <c r="D14" s="106">
        <v>832.56</v>
      </c>
      <c r="E14" s="106">
        <v>912.42</v>
      </c>
      <c r="F14" s="106">
        <v>1459.5</v>
      </c>
      <c r="G14" s="106">
        <v>1969.04</v>
      </c>
      <c r="H14" s="102" t="s">
        <v>2824</v>
      </c>
      <c r="I14" s="102" t="s">
        <v>2825</v>
      </c>
      <c r="J14" s="102" t="s">
        <v>2825</v>
      </c>
      <c r="K14" s="102" t="s">
        <v>2825</v>
      </c>
      <c r="L14" s="102" t="s">
        <v>2825</v>
      </c>
    </row>
    <row r="15" spans="1:12">
      <c r="A15" s="57" t="s">
        <v>2834</v>
      </c>
      <c r="B15" s="98">
        <v>861.7</v>
      </c>
      <c r="C15" s="98">
        <v>364.85</v>
      </c>
      <c r="D15" s="98">
        <v>341.89</v>
      </c>
      <c r="E15" s="98">
        <v>412.42</v>
      </c>
      <c r="F15" s="98">
        <v>546.59</v>
      </c>
      <c r="G15" s="98">
        <v>881.08</v>
      </c>
      <c r="H15" s="102" t="s">
        <v>2824</v>
      </c>
      <c r="I15" s="102" t="s">
        <v>2825</v>
      </c>
      <c r="J15" s="102" t="s">
        <v>2825</v>
      </c>
      <c r="K15" s="102" t="s">
        <v>2825</v>
      </c>
      <c r="L15" s="102" t="s">
        <v>2825</v>
      </c>
    </row>
    <row r="16" spans="1:12">
      <c r="A16" s="57" t="s">
        <v>2835</v>
      </c>
      <c r="B16" s="98">
        <v>35.880000000000003</v>
      </c>
      <c r="C16" s="98">
        <v>43.96</v>
      </c>
      <c r="D16" s="98">
        <v>76.66</v>
      </c>
      <c r="E16" s="98">
        <v>59.03</v>
      </c>
      <c r="F16" s="98">
        <v>197.28</v>
      </c>
      <c r="G16" s="98">
        <v>69.19</v>
      </c>
      <c r="H16" s="102" t="s">
        <v>2824</v>
      </c>
      <c r="I16" s="102" t="s">
        <v>2825</v>
      </c>
      <c r="J16" s="102" t="s">
        <v>2825</v>
      </c>
      <c r="K16" s="102" t="s">
        <v>2825</v>
      </c>
      <c r="L16" s="102" t="s">
        <v>2825</v>
      </c>
    </row>
    <row r="17" spans="1:12">
      <c r="A17" s="57" t="s">
        <v>2836</v>
      </c>
      <c r="B17" s="98">
        <v>490.55</v>
      </c>
      <c r="C17" s="98">
        <v>221.1</v>
      </c>
      <c r="D17" s="98">
        <v>292.89999999999998</v>
      </c>
      <c r="E17" s="98">
        <v>361.42</v>
      </c>
      <c r="F17" s="98">
        <v>560.34</v>
      </c>
      <c r="G17" s="98">
        <v>798.64</v>
      </c>
      <c r="H17" s="102" t="s">
        <v>2824</v>
      </c>
      <c r="I17" s="102" t="s">
        <v>2825</v>
      </c>
      <c r="J17" s="102" t="s">
        <v>2825</v>
      </c>
      <c r="K17" s="102" t="s">
        <v>2825</v>
      </c>
      <c r="L17" s="102" t="s">
        <v>2825</v>
      </c>
    </row>
    <row r="18" spans="1:12">
      <c r="A18" s="57" t="s">
        <v>2837</v>
      </c>
      <c r="B18" s="98">
        <v>884.33</v>
      </c>
      <c r="C18" s="98">
        <v>348.14</v>
      </c>
      <c r="D18" s="98">
        <v>376.05</v>
      </c>
      <c r="E18" s="98">
        <v>369.76</v>
      </c>
      <c r="F18" s="98">
        <v>619.09</v>
      </c>
      <c r="G18" s="98">
        <v>859.72</v>
      </c>
      <c r="H18" s="102" t="s">
        <v>2824</v>
      </c>
      <c r="I18" s="102" t="s">
        <v>2825</v>
      </c>
      <c r="J18" s="102" t="s">
        <v>2825</v>
      </c>
      <c r="K18" s="102" t="s">
        <v>2825</v>
      </c>
      <c r="L18" s="102" t="s">
        <v>2825</v>
      </c>
    </row>
    <row r="19" spans="1:12">
      <c r="A19" s="57" t="s">
        <v>2838</v>
      </c>
      <c r="B19" s="98">
        <v>695.8</v>
      </c>
      <c r="C19" s="98">
        <v>349.87</v>
      </c>
      <c r="D19" s="98">
        <v>456.51</v>
      </c>
      <c r="E19" s="98">
        <v>542.65</v>
      </c>
      <c r="F19" s="98">
        <v>840.41</v>
      </c>
      <c r="G19" s="98">
        <v>1109.31</v>
      </c>
      <c r="H19" s="102" t="s">
        <v>2824</v>
      </c>
      <c r="I19" s="102" t="s">
        <v>2825</v>
      </c>
      <c r="J19" s="102" t="s">
        <v>2825</v>
      </c>
      <c r="K19" s="102" t="s">
        <v>2825</v>
      </c>
      <c r="L19" s="102" t="s">
        <v>2825</v>
      </c>
    </row>
    <row r="20" spans="1:12">
      <c r="A20" s="57" t="s">
        <v>2839</v>
      </c>
      <c r="B20" s="98">
        <v>563.53</v>
      </c>
      <c r="C20" s="98">
        <v>181.4</v>
      </c>
      <c r="D20" s="98">
        <v>133.99</v>
      </c>
      <c r="E20" s="98">
        <v>228.91</v>
      </c>
      <c r="F20" s="98">
        <v>408.5</v>
      </c>
      <c r="G20" s="98">
        <v>594.95000000000005</v>
      </c>
      <c r="H20" s="102" t="s">
        <v>2824</v>
      </c>
      <c r="I20" s="102" t="s">
        <v>2825</v>
      </c>
      <c r="J20" s="102" t="s">
        <v>2825</v>
      </c>
      <c r="K20" s="102" t="s">
        <v>2825</v>
      </c>
      <c r="L20" s="102" t="s">
        <v>2825</v>
      </c>
    </row>
    <row r="21" spans="1:12">
      <c r="A21" s="95" t="s">
        <v>2840</v>
      </c>
      <c r="B21" s="106">
        <v>527.65</v>
      </c>
      <c r="C21" s="106">
        <v>137.44</v>
      </c>
      <c r="D21" s="106">
        <v>57.33</v>
      </c>
      <c r="E21" s="106">
        <v>169.88</v>
      </c>
      <c r="F21" s="106">
        <v>211.23</v>
      </c>
      <c r="G21" s="106">
        <v>525.76</v>
      </c>
      <c r="H21" s="101">
        <v>456</v>
      </c>
      <c r="I21" s="101">
        <v>456</v>
      </c>
      <c r="J21" s="101">
        <v>456</v>
      </c>
      <c r="K21" s="101">
        <v>456</v>
      </c>
      <c r="L21" s="101">
        <v>456</v>
      </c>
    </row>
    <row r="23" spans="1:12">
      <c r="A23" s="185" t="s">
        <v>2841</v>
      </c>
      <c r="B23" s="171"/>
      <c r="C23" s="171"/>
      <c r="D23" s="171"/>
      <c r="E23" s="171"/>
      <c r="F23" s="171"/>
      <c r="G23" s="171"/>
      <c r="H23" s="171"/>
      <c r="I23" s="171"/>
      <c r="J23" s="171"/>
      <c r="K23" s="171"/>
      <c r="L23" s="172"/>
    </row>
    <row r="24" spans="1:12">
      <c r="A24" s="57" t="s">
        <v>2842</v>
      </c>
      <c r="B24" s="98">
        <v>369.07100000000003</v>
      </c>
      <c r="C24" s="98">
        <v>102.377</v>
      </c>
      <c r="D24" s="98">
        <v>89.241</v>
      </c>
      <c r="E24" s="98">
        <v>113.59</v>
      </c>
      <c r="F24" s="98">
        <v>79.191000000000003</v>
      </c>
      <c r="G24" s="98">
        <v>30.734999999999999</v>
      </c>
      <c r="H24" s="102" t="s">
        <v>2824</v>
      </c>
      <c r="I24" s="102" t="s">
        <v>2825</v>
      </c>
      <c r="J24" s="102" t="s">
        <v>2825</v>
      </c>
      <c r="K24" s="102" t="s">
        <v>2825</v>
      </c>
      <c r="L24" s="102" t="s">
        <v>2825</v>
      </c>
    </row>
    <row r="25" spans="1:12">
      <c r="A25" s="57" t="s">
        <v>2843</v>
      </c>
      <c r="B25" s="98">
        <v>-154.715</v>
      </c>
      <c r="C25" s="98">
        <v>-9.4269999999999996</v>
      </c>
      <c r="D25" s="98">
        <v>-11.108000000000001</v>
      </c>
      <c r="E25" s="98">
        <v>-65.888000000000005</v>
      </c>
      <c r="F25" s="98">
        <v>-25.588000000000001</v>
      </c>
      <c r="G25" s="98">
        <v>-243.93100000000001</v>
      </c>
      <c r="H25" s="97">
        <v>-63.89</v>
      </c>
      <c r="I25" s="97">
        <v>-61.95</v>
      </c>
      <c r="J25" s="97">
        <v>-60</v>
      </c>
      <c r="K25" s="97">
        <v>-58.06</v>
      </c>
      <c r="L25" s="97">
        <v>-56.12</v>
      </c>
    </row>
    <row r="26" spans="1:12">
      <c r="A26" s="57" t="s">
        <v>2844</v>
      </c>
      <c r="B26" s="98">
        <v>76.623000000000005</v>
      </c>
      <c r="C26" s="98">
        <v>46.061</v>
      </c>
      <c r="D26" s="98">
        <v>47.529000000000003</v>
      </c>
      <c r="E26" s="98">
        <v>43.738</v>
      </c>
      <c r="F26" s="98">
        <v>52.134999999999998</v>
      </c>
      <c r="G26" s="98">
        <v>70.986999999999995</v>
      </c>
      <c r="H26" s="97">
        <v>105.43</v>
      </c>
      <c r="I26" s="97">
        <v>102.22</v>
      </c>
      <c r="J26" s="97">
        <v>99.01</v>
      </c>
      <c r="K26" s="97">
        <v>95.81</v>
      </c>
      <c r="L26" s="97">
        <v>92.6</v>
      </c>
    </row>
    <row r="27" spans="1:12">
      <c r="A27" s="95" t="s">
        <v>2845</v>
      </c>
      <c r="B27" s="106">
        <v>46.959000000000003</v>
      </c>
      <c r="C27" s="106">
        <v>39.863</v>
      </c>
      <c r="D27" s="106">
        <v>105.39100000000001</v>
      </c>
      <c r="E27" s="106">
        <v>40.277000000000001</v>
      </c>
      <c r="F27" s="106">
        <v>65.774000000000001</v>
      </c>
      <c r="G27" s="106">
        <v>40.356999999999999</v>
      </c>
      <c r="H27" s="16">
        <f>'6) Proyecciones'!H15</f>
        <v>105.46924848960002</v>
      </c>
      <c r="I27" s="16">
        <f>'6) Proyecciones'!I15</f>
        <v>107.79822927004614</v>
      </c>
      <c r="J27" s="16">
        <f>'6) Proyecciones'!J15</f>
        <v>116.83119121717586</v>
      </c>
      <c r="K27" s="16">
        <f>'6) Proyecciones'!K15</f>
        <v>125.06383545918376</v>
      </c>
      <c r="L27" s="16">
        <f>'6) Proyecciones'!L15</f>
        <v>132.49172117595626</v>
      </c>
    </row>
    <row r="28" spans="1:12">
      <c r="A28" s="57" t="s">
        <v>2846</v>
      </c>
      <c r="B28" s="107">
        <f>'6) Proyecciones'!B18</f>
        <v>0</v>
      </c>
      <c r="C28" s="107">
        <f>'6) Proyecciones'!C18</f>
        <v>-284.26</v>
      </c>
      <c r="D28" s="107">
        <f>'6) Proyecciones'!D18</f>
        <v>54.91</v>
      </c>
      <c r="E28" s="107">
        <f>'6) Proyecciones'!E18</f>
        <v>71.88</v>
      </c>
      <c r="F28" s="107">
        <f>'6) Proyecciones'!F18</f>
        <v>-232.59</v>
      </c>
      <c r="G28" s="107">
        <f>'6) Proyecciones'!G18</f>
        <v>-53.99</v>
      </c>
      <c r="H28" s="108">
        <f>'6) Proyecciones'!H18</f>
        <v>217.68</v>
      </c>
      <c r="I28" s="108">
        <f>'6) Proyecciones'!I18</f>
        <v>-21.11</v>
      </c>
      <c r="J28" s="108">
        <f>'6) Proyecciones'!J18</f>
        <v>-21.13</v>
      </c>
      <c r="K28" s="108">
        <f>'6) Proyecciones'!K18</f>
        <v>-21.11</v>
      </c>
      <c r="L28" s="108">
        <f>'6) Proyecciones'!L18</f>
        <v>-21.11</v>
      </c>
    </row>
    <row r="29" spans="1:12">
      <c r="A29" s="95" t="s">
        <v>2847</v>
      </c>
      <c r="B29" s="109">
        <f>'6) Proyecciones'!B19</f>
        <v>-31.132400452597381</v>
      </c>
      <c r="C29" s="109">
        <f>'6) Proyecciones'!C19</f>
        <v>360.75843099134198</v>
      </c>
      <c r="D29" s="109">
        <f>'6) Proyecciones'!D19</f>
        <v>86.903797890419412</v>
      </c>
      <c r="E29" s="109">
        <f>'6) Proyecciones'!E19</f>
        <v>-53.757340314912383</v>
      </c>
      <c r="F29" s="109">
        <f>'6) Proyecciones'!F19</f>
        <v>62.12937165462963</v>
      </c>
      <c r="G29" s="109">
        <f>'6) Proyecciones'!G19</f>
        <v>-196.1839594188462</v>
      </c>
      <c r="H29" s="110">
        <f>'6) Proyecciones'!H19</f>
        <v>-70.643178440570267</v>
      </c>
      <c r="I29" s="110">
        <f>'6) Proyecciones'!I19</f>
        <v>169.21214226779125</v>
      </c>
      <c r="J29" s="110">
        <f>'6) Proyecciones'!J19</f>
        <v>177.00013816921907</v>
      </c>
      <c r="K29" s="110">
        <f>'6) Proyecciones'!K19</f>
        <v>183.94912233914232</v>
      </c>
      <c r="L29" s="110">
        <f>'6) Proyecciones'!L19</f>
        <v>190.11308678910672</v>
      </c>
    </row>
    <row r="30" spans="1:12">
      <c r="A30" s="57" t="s">
        <v>2848</v>
      </c>
      <c r="B30" s="104">
        <v>0.125</v>
      </c>
      <c r="C30" s="104">
        <v>1.7999999999999999E-2</v>
      </c>
      <c r="D30" s="104">
        <v>1.7000000000000001E-2</v>
      </c>
      <c r="E30" s="104">
        <v>0.10199999999999999</v>
      </c>
      <c r="F30" s="104">
        <v>2.8000000000000001E-2</v>
      </c>
      <c r="G30" s="104">
        <v>0.223</v>
      </c>
      <c r="H30" s="17">
        <f>'6) Proyecciones'!H8</f>
        <v>4.012719E-2</v>
      </c>
      <c r="I30" s="17">
        <f>'6) Proyecciones'!I8</f>
        <v>4.012719E-2</v>
      </c>
      <c r="J30" s="17">
        <f>'6) Proyecciones'!J8</f>
        <v>4.012719E-2</v>
      </c>
      <c r="K30" s="17">
        <f>'6) Proyecciones'!K8</f>
        <v>4.012719E-2</v>
      </c>
      <c r="L30" s="17">
        <f>'6) Proyecciones'!L8</f>
        <v>4.012719E-2</v>
      </c>
    </row>
    <row r="32" spans="1:12">
      <c r="A32" s="186" t="s">
        <v>2849</v>
      </c>
      <c r="B32" s="171"/>
      <c r="C32" s="171"/>
      <c r="D32" s="171"/>
      <c r="E32" s="171"/>
      <c r="F32" s="171"/>
      <c r="G32" s="171"/>
      <c r="H32" s="171"/>
      <c r="I32" s="171"/>
      <c r="J32" s="171"/>
      <c r="K32" s="171"/>
      <c r="L32" s="172"/>
    </row>
    <row r="33" spans="1:7">
      <c r="A33" s="111" t="s">
        <v>2850</v>
      </c>
      <c r="F33" s="112">
        <v>13.11688301851852</v>
      </c>
      <c r="G33" s="112">
        <v>26.172101074825179</v>
      </c>
    </row>
    <row r="34" spans="1:7">
      <c r="A34" s="127" t="s">
        <v>2851</v>
      </c>
    </row>
  </sheetData>
  <mergeCells count="5">
    <mergeCell ref="A1:L1"/>
    <mergeCell ref="A23:L23"/>
    <mergeCell ref="A32:L32"/>
    <mergeCell ref="A13:L13"/>
    <mergeCell ref="A3:L3"/>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6"/>
  <sheetViews>
    <sheetView showGridLines="0" workbookViewId="0">
      <selection activeCell="A2" sqref="A2"/>
    </sheetView>
  </sheetViews>
  <sheetFormatPr baseColWidth="10" defaultColWidth="8.88671875" defaultRowHeight="14.4"/>
  <cols>
    <col min="1" max="1" width="143.21875" bestFit="1" customWidth="1"/>
    <col min="2" max="2" width="13.109375" bestFit="1" customWidth="1"/>
    <col min="3" max="3" width="39.33203125" bestFit="1" customWidth="1"/>
    <col min="4" max="6" width="7.109375" bestFit="1" customWidth="1"/>
    <col min="7" max="7" width="7.21875" bestFit="1" customWidth="1"/>
    <col min="8" max="12" width="46.33203125" bestFit="1" customWidth="1"/>
  </cols>
  <sheetData>
    <row r="1" spans="1:12" ht="15.6" customHeight="1">
      <c r="A1" s="181" t="s">
        <v>2852</v>
      </c>
      <c r="B1" s="171"/>
      <c r="C1" s="171"/>
      <c r="D1" s="171"/>
      <c r="E1" s="171"/>
      <c r="F1" s="171"/>
      <c r="G1" s="171"/>
      <c r="H1" s="171"/>
      <c r="I1" s="171"/>
      <c r="J1" s="171"/>
      <c r="K1" s="171"/>
      <c r="L1" s="172"/>
    </row>
    <row r="2" spans="1:12">
      <c r="A2" s="40" t="s">
        <v>2853</v>
      </c>
      <c r="B2" s="40" t="s">
        <v>2797</v>
      </c>
      <c r="C2" s="40" t="s">
        <v>2798</v>
      </c>
      <c r="D2" s="40" t="s">
        <v>2799</v>
      </c>
      <c r="E2" s="40" t="s">
        <v>2800</v>
      </c>
      <c r="F2" s="40" t="s">
        <v>2801</v>
      </c>
      <c r="G2" s="40" t="s">
        <v>2802</v>
      </c>
      <c r="H2" s="40" t="s">
        <v>2803</v>
      </c>
      <c r="I2" s="40" t="s">
        <v>2804</v>
      </c>
      <c r="J2" s="40" t="s">
        <v>2805</v>
      </c>
      <c r="K2" s="40" t="s">
        <v>2806</v>
      </c>
      <c r="L2" s="40" t="s">
        <v>2807</v>
      </c>
    </row>
    <row r="3" spans="1:12">
      <c r="A3" s="175" t="s">
        <v>2854</v>
      </c>
      <c r="B3" s="171"/>
      <c r="C3" s="171"/>
      <c r="D3" s="171"/>
      <c r="E3" s="171"/>
      <c r="F3" s="171"/>
      <c r="G3" s="171"/>
      <c r="H3" s="171"/>
      <c r="I3" s="171"/>
      <c r="J3" s="171"/>
      <c r="K3" s="171"/>
      <c r="L3" s="172"/>
    </row>
    <row r="4" spans="1:12">
      <c r="A4" s="57" t="s">
        <v>2855</v>
      </c>
      <c r="B4" s="76">
        <v>0.97096382051828378</v>
      </c>
      <c r="C4" s="76">
        <v>1.4938757170133219</v>
      </c>
      <c r="D4" s="76">
        <v>2.758013473156057</v>
      </c>
      <c r="E4" s="76">
        <v>1.8367094958412531</v>
      </c>
      <c r="F4" s="76">
        <v>1.8546082198991669</v>
      </c>
      <c r="G4" s="76">
        <v>1.458661881659078</v>
      </c>
      <c r="H4" s="6"/>
      <c r="I4" s="6"/>
      <c r="J4" s="6"/>
      <c r="K4" s="6"/>
      <c r="L4" s="6"/>
    </row>
    <row r="5" spans="1:12">
      <c r="A5" s="57" t="s">
        <v>2856</v>
      </c>
      <c r="B5" s="98">
        <v>511.28731387012988</v>
      </c>
      <c r="C5" s="98">
        <v>227.025386969697</v>
      </c>
      <c r="D5" s="98">
        <v>281.93383992395439</v>
      </c>
      <c r="E5" s="98">
        <v>353.81842169383702</v>
      </c>
      <c r="F5" s="98">
        <v>0</v>
      </c>
      <c r="G5" s="98">
        <v>0</v>
      </c>
      <c r="H5" s="3"/>
      <c r="I5" s="3"/>
      <c r="J5" s="3"/>
      <c r="K5" s="3"/>
      <c r="L5" s="3"/>
    </row>
    <row r="6" spans="1:12">
      <c r="A6" s="175" t="s">
        <v>2857</v>
      </c>
      <c r="B6" s="171"/>
      <c r="C6" s="171"/>
      <c r="D6" s="171"/>
      <c r="E6" s="171"/>
      <c r="F6" s="171"/>
      <c r="G6" s="171"/>
      <c r="H6" s="171"/>
      <c r="I6" s="171"/>
      <c r="J6" s="171"/>
      <c r="K6" s="171"/>
      <c r="L6" s="172"/>
    </row>
    <row r="7" spans="1:12">
      <c r="A7" s="57" t="s">
        <v>2858</v>
      </c>
      <c r="B7" s="113">
        <f>'4) Financial Statements'!B20/'4) Financial Statements'!B19</f>
        <v>0.80990227076746191</v>
      </c>
      <c r="C7" s="113">
        <f>'4) Financial Statements'!C20/'4) Financial Statements'!C19</f>
        <v>0.51847829193700523</v>
      </c>
      <c r="D7" s="113">
        <f>'4) Financial Statements'!D20/'4) Financial Statements'!D19</f>
        <v>0.29350945214781715</v>
      </c>
      <c r="E7" s="113">
        <f>'4) Financial Statements'!E20/'4) Financial Statements'!E19</f>
        <v>0.42183728001474247</v>
      </c>
      <c r="F7" s="113">
        <f>'4) Financial Statements'!F20/'4) Financial Statements'!F19</f>
        <v>0.48607227424709371</v>
      </c>
      <c r="G7" s="113">
        <f>'4) Financial Statements'!G20/'4) Financial Statements'!G19</f>
        <v>0.53632438182293507</v>
      </c>
      <c r="H7" s="114" t="s">
        <v>2825</v>
      </c>
      <c r="I7" s="114" t="s">
        <v>2825</v>
      </c>
      <c r="J7" s="114" t="s">
        <v>2825</v>
      </c>
      <c r="K7" s="114" t="s">
        <v>2825</v>
      </c>
      <c r="L7" s="114" t="s">
        <v>2825</v>
      </c>
    </row>
    <row r="8" spans="1:12">
      <c r="A8" s="57" t="s">
        <v>2859</v>
      </c>
      <c r="B8" s="113">
        <f>'4) Financial Statements'!B20/'4) Financial Statements'!B14</f>
        <v>0.35663521355837807</v>
      </c>
      <c r="C8" s="113">
        <f>'4) Financial Statements'!C20/'4) Financial Statements'!C14</f>
        <v>0.25988166358648157</v>
      </c>
      <c r="D8" s="113">
        <f>'4) Financial Statements'!D20/'4) Financial Statements'!D14</f>
        <v>0.16093734986067074</v>
      </c>
      <c r="E8" s="113">
        <f>'4) Financial Statements'!E20/'4) Financial Statements'!E14</f>
        <v>0.25088226913044431</v>
      </c>
      <c r="F8" s="113">
        <f>'4) Financial Statements'!F20/'4) Financial Statements'!F14</f>
        <v>0.27989037341555328</v>
      </c>
      <c r="G8" s="113">
        <f>'4) Financial Statements'!G20/'4) Financial Statements'!G14</f>
        <v>0.30215231788079472</v>
      </c>
      <c r="H8" s="114" t="s">
        <v>2825</v>
      </c>
      <c r="I8" s="114" t="s">
        <v>2825</v>
      </c>
      <c r="J8" s="114" t="s">
        <v>2825</v>
      </c>
      <c r="K8" s="114" t="s">
        <v>2825</v>
      </c>
      <c r="L8" s="114" t="s">
        <v>2825</v>
      </c>
    </row>
    <row r="9" spans="1:12">
      <c r="A9" s="57" t="s">
        <v>2860</v>
      </c>
      <c r="B9" s="115">
        <f>'4) Financial Statements'!B21/'4) Financial Statements'!B7</f>
        <v>3.5443675690199501</v>
      </c>
      <c r="C9" s="115">
        <f>'4) Financial Statements'!C21/'4) Financial Statements'!C7</f>
        <v>1.2798212124033894</v>
      </c>
      <c r="D9" s="115">
        <f>'4) Financial Statements'!D21/'4) Financial Statements'!D7</f>
        <v>0.27342967520389183</v>
      </c>
      <c r="E9" s="115">
        <f>'4) Financial Statements'!E21/'4) Financial Statements'!E7</f>
        <v>1.607190160832545</v>
      </c>
      <c r="F9" s="115">
        <f>'4) Financial Statements'!F21/'4) Financial Statements'!F7</f>
        <v>1.0319003419638495</v>
      </c>
      <c r="G9" s="115">
        <f>'4) Financial Statements'!G21/'4) Financial Statements'!G7</f>
        <v>3.220581929555896</v>
      </c>
      <c r="H9" s="116">
        <f>'4) Financial Statements'!H21/'4) Financial Statements'!H7</f>
        <v>1.2837476422398018</v>
      </c>
      <c r="I9" s="116">
        <f>'4) Financial Statements'!I21/'4) Financial Statements'!I7</f>
        <v>1.3599761407694602</v>
      </c>
      <c r="J9" s="116">
        <f>'4) Financial Statements'!J21/'4) Financial Statements'!J7</f>
        <v>1.4452790719787012</v>
      </c>
      <c r="K9" s="116">
        <f>'4) Financial Statements'!K21/'4) Financial Statements'!K7</f>
        <v>1.5425729846757552</v>
      </c>
      <c r="L9" s="116">
        <f>'4) Financial Statements'!L21/'4) Financial Statements'!L7</f>
        <v>1.6542717213858156</v>
      </c>
    </row>
    <row r="10" spans="1:12">
      <c r="A10" s="57" t="s">
        <v>2861</v>
      </c>
      <c r="B10" s="2"/>
      <c r="C10" s="2"/>
      <c r="D10" s="2"/>
      <c r="E10" s="2"/>
      <c r="F10" s="115">
        <f>'4) Financial Statements'!F8/'4) Financial Statements'!F33</f>
        <v>11.631574344651884</v>
      </c>
      <c r="G10" s="115">
        <f>'4) Financial Statements'!G8/'4) Financial Statements'!G33</f>
        <v>3.5255098448612547</v>
      </c>
      <c r="H10" s="6"/>
      <c r="I10" s="6"/>
      <c r="J10" s="6"/>
      <c r="K10" s="6"/>
      <c r="L10" s="6"/>
    </row>
    <row r="11" spans="1:12">
      <c r="A11" s="57" t="s">
        <v>2862</v>
      </c>
      <c r="B11" s="71">
        <f>'0) Supuestos'!$B$25</f>
        <v>0.32708737108333596</v>
      </c>
      <c r="C11" s="71">
        <f>'0) Supuestos'!$B$25</f>
        <v>0.32708737108333596</v>
      </c>
      <c r="D11" s="71">
        <f>'0) Supuestos'!$B$25</f>
        <v>0.32708737108333596</v>
      </c>
      <c r="E11" s="71">
        <f>'0) Supuestos'!$B$25</f>
        <v>0.32708737108333596</v>
      </c>
      <c r="F11" s="71">
        <f>'0) Supuestos'!$B$25</f>
        <v>0.32708737108333596</v>
      </c>
      <c r="G11" s="71">
        <f>'0) Supuestos'!$B$25</f>
        <v>0.32708737108333596</v>
      </c>
      <c r="H11" s="117">
        <f>'0) Supuestos'!$B$25</f>
        <v>0.32708737108333596</v>
      </c>
      <c r="I11" s="117">
        <f>'0) Supuestos'!$B$25</f>
        <v>0.32708737108333596</v>
      </c>
      <c r="J11" s="117">
        <f>'0) Supuestos'!$B$25</f>
        <v>0.32708737108333596</v>
      </c>
      <c r="K11" s="117">
        <f>'0) Supuestos'!$B$25</f>
        <v>0.32708737108333596</v>
      </c>
      <c r="L11" s="117">
        <f>'0) Supuestos'!$B$25</f>
        <v>0.32708737108333596</v>
      </c>
    </row>
    <row r="12" spans="1:12">
      <c r="A12" s="175" t="s">
        <v>2863</v>
      </c>
      <c r="B12" s="171"/>
      <c r="C12" s="171"/>
      <c r="D12" s="171"/>
      <c r="E12" s="171"/>
      <c r="F12" s="171"/>
      <c r="G12" s="171"/>
      <c r="H12" s="171"/>
      <c r="I12" s="171"/>
      <c r="J12" s="171"/>
      <c r="K12" s="171"/>
      <c r="L12" s="172"/>
    </row>
    <row r="13" spans="1:12">
      <c r="A13" s="57" t="s">
        <v>2864</v>
      </c>
      <c r="B13" s="51">
        <f>'4) Financial Statements'!B9/'4) Financial Statements'!B19</f>
        <v>-9.4854843345789031E-2</v>
      </c>
      <c r="C13" s="51">
        <f>'4) Financial Statements'!C9/'4) Financial Statements'!C19</f>
        <v>8.0401291908423128E-2</v>
      </c>
      <c r="D13" s="51">
        <f>'4) Financial Statements'!D9/'4) Financial Statements'!D19</f>
        <v>0.22639153578234869</v>
      </c>
      <c r="E13" s="51">
        <f>'4) Financial Statements'!E9/'4) Financial Statements'!E19</f>
        <v>0.2325439970515065</v>
      </c>
      <c r="F13" s="51">
        <f>'4) Financial Statements'!F9/'4) Financial Statements'!F19</f>
        <v>0.10678121393129544</v>
      </c>
      <c r="G13" s="51">
        <f>'4) Financial Statements'!G9/'4) Financial Statements'!G19</f>
        <v>8.2663998341311277E-3</v>
      </c>
      <c r="H13" s="118" t="s">
        <v>2825</v>
      </c>
      <c r="I13" s="118" t="s">
        <v>2825</v>
      </c>
      <c r="J13" s="118" t="s">
        <v>2825</v>
      </c>
      <c r="K13" s="118" t="s">
        <v>2825</v>
      </c>
      <c r="L13" s="118" t="s">
        <v>2825</v>
      </c>
    </row>
    <row r="14" spans="1:12">
      <c r="A14" s="57" t="s">
        <v>2865</v>
      </c>
      <c r="B14" s="51">
        <f>'4) Financial Statements'!B9/'4) Financial Statements'!B14</f>
        <v>-4.1768715232291011E-2</v>
      </c>
      <c r="C14" s="51">
        <f>'4) Financial Statements'!C9/'4) Financial Statements'!C14</f>
        <v>4.0300282230913594E-2</v>
      </c>
      <c r="D14" s="51">
        <f>'4) Financial Statements'!D9/'4) Financial Statements'!D14</f>
        <v>0.12413519746324589</v>
      </c>
      <c r="E14" s="51">
        <f>'4) Financial Statements'!E9/'4) Financial Statements'!E14</f>
        <v>0.13830253611275509</v>
      </c>
      <c r="F14" s="51">
        <f>'4) Financial Statements'!F9/'4) Financial Statements'!F14</f>
        <v>6.1486810551558753E-2</v>
      </c>
      <c r="G14" s="51">
        <f>'4) Financial Statements'!G9/'4) Financial Statements'!G14</f>
        <v>4.6570917807662619E-3</v>
      </c>
      <c r="H14" s="118" t="s">
        <v>2825</v>
      </c>
      <c r="I14" s="118" t="s">
        <v>2825</v>
      </c>
      <c r="J14" s="118" t="s">
        <v>2825</v>
      </c>
      <c r="K14" s="118" t="s">
        <v>2825</v>
      </c>
      <c r="L14" s="118" t="s">
        <v>2825</v>
      </c>
    </row>
    <row r="15" spans="1:12">
      <c r="A15" s="57" t="s">
        <v>2866</v>
      </c>
      <c r="B15" s="51">
        <f>'4) Financial Statements'!B27/('4) Financial Statements'!B20+'4) Financial Statements'!B19)</f>
        <v>3.7288875830798922E-2</v>
      </c>
      <c r="C15" s="51">
        <f>'4) Financial Statements'!C27/('4) Financial Statements'!C20+'4) Financial Statements'!C19)</f>
        <v>7.503341050689856E-2</v>
      </c>
      <c r="D15" s="51">
        <f>'4) Financial Statements'!D27/('4) Financial Statements'!D20+'4) Financial Statements'!D19)</f>
        <v>0.1784775613886537</v>
      </c>
      <c r="E15" s="51">
        <f>'4) Financial Statements'!E27/('4) Financial Statements'!E20+'4) Financial Statements'!E19)</f>
        <v>5.2202032246358034E-2</v>
      </c>
      <c r="F15" s="51">
        <f>'4) Financial Statements'!F27/('4) Financial Statements'!F20+'4) Financial Statements'!F19)</f>
        <v>5.2665123988117644E-2</v>
      </c>
      <c r="G15" s="51">
        <f>'4) Financial Statements'!G27/('4) Financial Statements'!G20+'4) Financial Statements'!G19)</f>
        <v>2.3680072289439403E-2</v>
      </c>
      <c r="H15" s="18">
        <v>1.472321363740456E-2</v>
      </c>
      <c r="I15" s="18">
        <v>1.6082041887908159E-2</v>
      </c>
      <c r="J15" s="18">
        <v>1.7255850017135421E-2</v>
      </c>
      <c r="K15" s="18">
        <v>1.8206472678382789E-2</v>
      </c>
      <c r="L15" s="18">
        <v>1.8916216375189379E-2</v>
      </c>
    </row>
    <row r="16" spans="1:12">
      <c r="A16" s="57" t="s">
        <v>2867</v>
      </c>
      <c r="B16" s="51">
        <f>'4) Financial Statements'!B7/'4) Financial Statements'!B4</f>
        <v>0.12035831803959932</v>
      </c>
      <c r="C16" s="51">
        <f>'4) Financial Statements'!C7/'4) Financial Statements'!C4</f>
        <v>0.2091333982473223</v>
      </c>
      <c r="D16" s="51">
        <f>'4) Financial Statements'!D7/'4) Financial Statements'!D4</f>
        <v>0.3202437683284457</v>
      </c>
      <c r="E16" s="51">
        <f>'4) Financial Statements'!E7/'4) Financial Statements'!E4</f>
        <v>0.16318023928984948</v>
      </c>
      <c r="F16" s="51">
        <f>'4) Financial Statements'!F7/'4) Financial Statements'!F4</f>
        <v>0.22350821641098431</v>
      </c>
      <c r="G16" s="51">
        <f>'4) Financial Statements'!G7/'4) Financial Statements'!G4</f>
        <v>0.1494142412593813</v>
      </c>
      <c r="H16" s="119">
        <f>'4) Financial Statements'!H7/'4) Financial Statements'!H4</f>
        <v>0.22320037199014731</v>
      </c>
      <c r="I16" s="119">
        <f>'4) Financial Statements'!I7/'4) Financial Statements'!I4</f>
        <v>0.21729550373932319</v>
      </c>
      <c r="J16" s="119">
        <f>'4) Financial Statements'!J7/'4) Financial Statements'!J4</f>
        <v>0.21109572268722024</v>
      </c>
      <c r="K16" s="119">
        <f>'4) Financial Statements'!K7/'4) Financial Statements'!K4</f>
        <v>0.20439757994814176</v>
      </c>
      <c r="L16" s="119">
        <f>'4) Financial Statements'!L7/'4) Financial Statements'!L4</f>
        <v>0.19719428268925357</v>
      </c>
    </row>
    <row r="17" spans="1:12">
      <c r="A17" s="57" t="s">
        <v>2868</v>
      </c>
      <c r="B17" s="51">
        <f>'4) Financial Statements'!B8/'4) Financial Statements'!B4</f>
        <v>5.8404546887758806E-2</v>
      </c>
      <c r="C17" s="51">
        <f>'4) Financial Statements'!C8/'4) Financial Statements'!C4</f>
        <v>0.11943524829600778</v>
      </c>
      <c r="D17" s="51">
        <f>'4) Financial Statements'!D8/'4) Financial Statements'!D4</f>
        <v>0.24764784946236557</v>
      </c>
      <c r="E17" s="51">
        <f>'4) Financial Statements'!E8/'4) Financial Statements'!E4</f>
        <v>9.5669625627170976E-2</v>
      </c>
      <c r="F17" s="51">
        <f>'4) Financial Statements'!F8/'4) Financial Statements'!F4</f>
        <v>0.16658841513348255</v>
      </c>
      <c r="G17" s="51">
        <f>'4) Financial Statements'!G8/'4) Financial Statements'!G4</f>
        <v>8.4449935932637749E-2</v>
      </c>
      <c r="H17" s="119">
        <f>'4) Financial Statements'!H8/'4) Financial Statements'!H4</f>
        <v>0.15695219423917961</v>
      </c>
      <c r="I17" s="119">
        <f>'4) Financial Statements'!I8/'4) Financial Statements'!I4</f>
        <v>0.15105051002553369</v>
      </c>
      <c r="J17" s="119">
        <f>'4) Financial Statements'!J8/'4) Financial Statements'!J4</f>
        <v>0.14485190314659815</v>
      </c>
      <c r="K17" s="119">
        <f>'4) Financial Statements'!K8/'4) Financial Statements'!K4</f>
        <v>0.13815038893690579</v>
      </c>
      <c r="L17" s="119">
        <f>'4) Financial Statements'!L8/'4) Financial Statements'!L4</f>
        <v>0.13095016668335888</v>
      </c>
    </row>
    <row r="18" spans="1:12">
      <c r="A18" s="57" t="s">
        <v>2869</v>
      </c>
      <c r="B18" s="51">
        <f>'4) Financial Statements'!B9/'4) Financial Statements'!B4</f>
        <v>-5.3359635860909214E-2</v>
      </c>
      <c r="C18" s="51">
        <f>'4) Financial Statements'!C9/'4) Financial Statements'!C4</f>
        <v>5.4780915287244401E-2</v>
      </c>
      <c r="D18" s="51">
        <f>'4) Financial Statements'!D9/'4) Financial Statements'!D4</f>
        <v>0.15785373900293254</v>
      </c>
      <c r="E18" s="51">
        <f>'4) Financial Statements'!E9/'4) Financial Statements'!E4</f>
        <v>0.19481281358548821</v>
      </c>
      <c r="F18" s="51">
        <f>'4) Financial Statements'!F9/'4) Financial Statements'!F4</f>
        <v>9.7985477971283499E-2</v>
      </c>
      <c r="G18" s="51">
        <f>'4) Financial Statements'!G9/'4) Financial Statements'!G4</f>
        <v>8.3928244554274216E-3</v>
      </c>
      <c r="H18" s="5"/>
      <c r="I18" s="5"/>
      <c r="J18" s="5"/>
      <c r="K18" s="5"/>
      <c r="L18" s="5"/>
    </row>
    <row r="19" spans="1:12">
      <c r="A19" s="175" t="s">
        <v>2870</v>
      </c>
      <c r="B19" s="171"/>
      <c r="C19" s="171"/>
      <c r="D19" s="171"/>
      <c r="E19" s="171"/>
      <c r="F19" s="171"/>
      <c r="G19" s="171"/>
      <c r="H19" s="171"/>
      <c r="I19" s="171"/>
      <c r="J19" s="171"/>
      <c r="K19" s="171"/>
      <c r="L19" s="172"/>
    </row>
    <row r="20" spans="1:12">
      <c r="A20" s="57" t="s">
        <v>6</v>
      </c>
      <c r="B20" s="51">
        <f>'0) Supuestos'!$B$27</f>
        <v>6.952778533408388E-2</v>
      </c>
      <c r="C20" s="51">
        <f>'0) Supuestos'!$B$27</f>
        <v>6.952778533408388E-2</v>
      </c>
      <c r="D20" s="51">
        <f>'0) Supuestos'!$B$27</f>
        <v>6.952778533408388E-2</v>
      </c>
      <c r="E20" s="51">
        <f>'0) Supuestos'!$B$27</f>
        <v>6.952778533408388E-2</v>
      </c>
      <c r="F20" s="51">
        <f>'0) Supuestos'!$B$27</f>
        <v>6.952778533408388E-2</v>
      </c>
      <c r="G20" s="51">
        <f>'0) Supuestos'!$B$27</f>
        <v>6.952778533408388E-2</v>
      </c>
      <c r="H20" s="119">
        <f>'0) Supuestos'!$B$27</f>
        <v>6.952778533408388E-2</v>
      </c>
      <c r="I20" s="119">
        <f>'0) Supuestos'!$B$27</f>
        <v>6.952778533408388E-2</v>
      </c>
      <c r="J20" s="119">
        <f>'0) Supuestos'!$B$27</f>
        <v>6.952778533408388E-2</v>
      </c>
      <c r="K20" s="119">
        <f>'0) Supuestos'!$B$27</f>
        <v>6.952778533408388E-2</v>
      </c>
      <c r="L20" s="119">
        <f>'0) Supuestos'!$B$27</f>
        <v>6.952778533408388E-2</v>
      </c>
    </row>
    <row r="21" spans="1:12">
      <c r="A21" s="57" t="s">
        <v>2871</v>
      </c>
      <c r="B21" s="51">
        <f t="shared" ref="B21:L21" si="0">B15</f>
        <v>3.7288875830798922E-2</v>
      </c>
      <c r="C21" s="51">
        <f t="shared" si="0"/>
        <v>7.503341050689856E-2</v>
      </c>
      <c r="D21" s="51">
        <f t="shared" si="0"/>
        <v>0.1784775613886537</v>
      </c>
      <c r="E21" s="51">
        <f t="shared" si="0"/>
        <v>5.2202032246358034E-2</v>
      </c>
      <c r="F21" s="51">
        <f t="shared" si="0"/>
        <v>5.2665123988117644E-2</v>
      </c>
      <c r="G21" s="51">
        <f t="shared" si="0"/>
        <v>2.3680072289439403E-2</v>
      </c>
      <c r="H21" s="118">
        <f t="shared" si="0"/>
        <v>1.472321363740456E-2</v>
      </c>
      <c r="I21" s="118">
        <f t="shared" si="0"/>
        <v>1.6082041887908159E-2</v>
      </c>
      <c r="J21" s="118">
        <f t="shared" si="0"/>
        <v>1.7255850017135421E-2</v>
      </c>
      <c r="K21" s="118">
        <f t="shared" si="0"/>
        <v>1.8206472678382789E-2</v>
      </c>
      <c r="L21" s="118">
        <f t="shared" si="0"/>
        <v>1.8916216375189379E-2</v>
      </c>
    </row>
    <row r="22" spans="1:12">
      <c r="A22" s="57" t="s">
        <v>2872</v>
      </c>
      <c r="B22" s="51">
        <f t="shared" ref="B22:L22" si="1">B21-B20</f>
        <v>-3.2238909503284958E-2</v>
      </c>
      <c r="C22" s="51">
        <f t="shared" si="1"/>
        <v>5.5056251728146793E-3</v>
      </c>
      <c r="D22" s="51">
        <f t="shared" si="1"/>
        <v>0.10894977605456982</v>
      </c>
      <c r="E22" s="51">
        <f t="shared" si="1"/>
        <v>-1.7325753087725847E-2</v>
      </c>
      <c r="F22" s="51">
        <f t="shared" si="1"/>
        <v>-1.6862661345966236E-2</v>
      </c>
      <c r="G22" s="51">
        <f t="shared" si="1"/>
        <v>-4.5847713044644481E-2</v>
      </c>
      <c r="H22" s="120">
        <f t="shared" si="1"/>
        <v>-5.4804571696679322E-2</v>
      </c>
      <c r="I22" s="120">
        <f t="shared" si="1"/>
        <v>-5.3445743446175725E-2</v>
      </c>
      <c r="J22" s="120">
        <f t="shared" si="1"/>
        <v>-5.2271935316948459E-2</v>
      </c>
      <c r="K22" s="120">
        <f t="shared" si="1"/>
        <v>-5.1321312655701092E-2</v>
      </c>
      <c r="L22" s="120">
        <f t="shared" si="1"/>
        <v>-5.0611568958894501E-2</v>
      </c>
    </row>
    <row r="23" spans="1:12">
      <c r="A23" s="175" t="s">
        <v>2873</v>
      </c>
      <c r="B23" s="171"/>
      <c r="C23" s="171"/>
      <c r="D23" s="171"/>
      <c r="E23" s="171"/>
      <c r="F23" s="171"/>
      <c r="G23" s="171"/>
      <c r="H23" s="171"/>
      <c r="I23" s="171"/>
      <c r="J23" s="171"/>
      <c r="K23" s="171"/>
      <c r="L23" s="172"/>
    </row>
    <row r="24" spans="1:12">
      <c r="A24" s="57" t="s">
        <v>2874</v>
      </c>
      <c r="B24" s="51">
        <f>'6) Proyecciones'!B8</f>
        <v>0.12509999999999999</v>
      </c>
      <c r="C24" s="51">
        <f>'6) Proyecciones'!C8</f>
        <v>1.84E-2</v>
      </c>
      <c r="D24" s="51">
        <f>'6) Proyecciones'!D8</f>
        <v>1.7000000000000001E-2</v>
      </c>
      <c r="E24" s="51">
        <f>'6) Proyecciones'!E8</f>
        <v>0.1017</v>
      </c>
      <c r="F24" s="51">
        <f>'6) Proyecciones'!F8</f>
        <v>2.7900000000000001E-2</v>
      </c>
      <c r="G24" s="51">
        <f>'6) Proyecciones'!G8</f>
        <v>0.2233</v>
      </c>
      <c r="H24" s="119">
        <f>'6) Proyecciones'!H8</f>
        <v>4.012719E-2</v>
      </c>
      <c r="I24" s="119">
        <f>'6) Proyecciones'!I8</f>
        <v>4.012719E-2</v>
      </c>
      <c r="J24" s="119">
        <f>'6) Proyecciones'!J8</f>
        <v>4.012719E-2</v>
      </c>
      <c r="K24" s="119">
        <f>'6) Proyecciones'!K8</f>
        <v>4.012719E-2</v>
      </c>
      <c r="L24" s="119">
        <f>'6) Proyecciones'!L8</f>
        <v>4.012719E-2</v>
      </c>
    </row>
    <row r="25" spans="1:12">
      <c r="A25" s="57" t="s">
        <v>2875</v>
      </c>
      <c r="B25" s="51">
        <f>'6) Proyecciones'!B7</f>
        <v>6.1948181820987457E-2</v>
      </c>
      <c r="C25" s="51">
        <f>'6) Proyecciones'!C7</f>
        <v>8.9698811078454996E-2</v>
      </c>
      <c r="D25" s="51">
        <f>'6) Proyecciones'!D7</f>
        <v>7.2593407181983469E-2</v>
      </c>
      <c r="E25" s="51">
        <f>'6) Proyecciones'!E7</f>
        <v>6.7522679309717823E-2</v>
      </c>
      <c r="F25" s="51">
        <f>'6) Proyecciones'!F7</f>
        <v>5.6924788293570713E-2</v>
      </c>
      <c r="G25" s="51">
        <f>'6) Proyecciones'!G7</f>
        <v>6.4970645381668246E-2</v>
      </c>
      <c r="H25" s="119">
        <f>'6) Proyecciones'!H7</f>
        <v>6.6246662345693041E-2</v>
      </c>
      <c r="I25" s="119">
        <f>'6) Proyecciones'!I7</f>
        <v>6.6246662345693041E-2</v>
      </c>
      <c r="J25" s="119">
        <f>'6) Proyecciones'!J7</f>
        <v>6.6246662345693041E-2</v>
      </c>
      <c r="K25" s="119">
        <f>'6) Proyecciones'!K7</f>
        <v>6.6246662345693041E-2</v>
      </c>
      <c r="L25" s="119">
        <f>'6) Proyecciones'!L7</f>
        <v>6.6246662345693041E-2</v>
      </c>
    </row>
    <row r="26" spans="1:12">
      <c r="A26" s="57" t="s">
        <v>17</v>
      </c>
      <c r="B26" s="121">
        <f>'6) Proyecciones'!B19</f>
        <v>-31.132400452597381</v>
      </c>
      <c r="C26" s="121">
        <f>'6) Proyecciones'!C19</f>
        <v>360.75843099134198</v>
      </c>
      <c r="D26" s="121">
        <f>'6) Proyecciones'!D19</f>
        <v>86.903797890419412</v>
      </c>
      <c r="E26" s="121">
        <f>'6) Proyecciones'!E19</f>
        <v>-53.757340314912383</v>
      </c>
      <c r="F26" s="121">
        <f>'6) Proyecciones'!F19</f>
        <v>62.12937165462963</v>
      </c>
      <c r="G26" s="121">
        <f>'6) Proyecciones'!G19</f>
        <v>-196.1839594188462</v>
      </c>
      <c r="H26" s="122">
        <f>'6) Proyecciones'!H19</f>
        <v>-70.643178440570267</v>
      </c>
      <c r="I26" s="122">
        <f>'6) Proyecciones'!I19</f>
        <v>169.21214226779125</v>
      </c>
      <c r="J26" s="122">
        <f>'6) Proyecciones'!J19</f>
        <v>177.00013816921907</v>
      </c>
      <c r="K26" s="122">
        <f>'6) Proyecciones'!K19</f>
        <v>183.94912233914232</v>
      </c>
      <c r="L26" s="122">
        <f>'6) Proyecciones'!L19</f>
        <v>190.11308678910672</v>
      </c>
    </row>
    <row r="27" spans="1:12">
      <c r="A27" s="57" t="s">
        <v>2876</v>
      </c>
      <c r="B27" s="51">
        <f>B26/FCFF!$B$26</f>
        <v>-1.2273429343853221E-2</v>
      </c>
      <c r="C27" s="51">
        <f>C26/FCFF!$B$26</f>
        <v>0.14222299111542414</v>
      </c>
      <c r="D27" s="51">
        <f>D26/FCFF!$B$26</f>
        <v>3.4260372075856943E-2</v>
      </c>
      <c r="E27" s="51">
        <f>E26/FCFF!$B$26</f>
        <v>-2.1192934321693249E-2</v>
      </c>
      <c r="F27" s="51">
        <f>F26/FCFF!$B$26</f>
        <v>2.4493467965701791E-2</v>
      </c>
      <c r="G27" s="51">
        <f>G26/FCFF!$B$26</f>
        <v>-7.7342252101337383E-2</v>
      </c>
      <c r="H27" s="119">
        <f>H26/FCFF!$B$26</f>
        <v>-2.7849894213448537E-2</v>
      </c>
      <c r="I27" s="119">
        <f>I26/FCFF!$B$26</f>
        <v>6.6709063292692744E-2</v>
      </c>
      <c r="J27" s="119">
        <f>J26/FCFF!$B$26</f>
        <v>6.9779350711484389E-2</v>
      </c>
      <c r="K27" s="119">
        <f>K26/FCFF!$B$26</f>
        <v>7.2518871756479558E-2</v>
      </c>
      <c r="L27" s="119">
        <f>L26/FCFF!$B$26</f>
        <v>7.4948911877216515E-2</v>
      </c>
    </row>
    <row r="28" spans="1:12">
      <c r="A28" s="175" t="s">
        <v>2877</v>
      </c>
      <c r="B28" s="171"/>
      <c r="C28" s="171"/>
      <c r="D28" s="171"/>
      <c r="E28" s="171"/>
      <c r="F28" s="171"/>
      <c r="G28" s="171"/>
      <c r="H28" s="171"/>
      <c r="I28" s="171"/>
      <c r="J28" s="171"/>
      <c r="K28" s="171"/>
      <c r="L28" s="172"/>
    </row>
    <row r="29" spans="1:12">
      <c r="A29" s="57" t="s">
        <v>2878</v>
      </c>
      <c r="B29" s="115">
        <f>FCFF!$B$26/'4) Financial Statements'!B7</f>
        <v>17.038819134175917</v>
      </c>
      <c r="C29" s="115">
        <f>FCFF!$B$26/'4) Financial Statements'!C7</f>
        <v>23.620160205836378</v>
      </c>
      <c r="D29" s="115">
        <f>FCFF!$B$26/'4) Financial Statements'!D7</f>
        <v>12.097911024489763</v>
      </c>
      <c r="E29" s="115">
        <f>FCFF!$B$26/'4) Financial Statements'!E7</f>
        <v>23.997814612154858</v>
      </c>
      <c r="F29" s="115">
        <f>FCFF!$B$26/'4) Financial Statements'!F7</f>
        <v>12.391641448484458</v>
      </c>
      <c r="G29" s="115">
        <f>FCFF!$B$26/'4) Financial Statements'!G7</f>
        <v>15.537941834638705</v>
      </c>
      <c r="H29" s="116">
        <f>FCFF!$B$26/'4) Financial Statements'!H7</f>
        <v>7.1410405239288544</v>
      </c>
      <c r="I29" s="116">
        <f>FCFF!$B$26/'4) Financial Statements'!I7</f>
        <v>7.565073082328567</v>
      </c>
      <c r="J29" s="116">
        <f>FCFF!$B$26/'4) Financial Statements'!J7</f>
        <v>8.0395835457030476</v>
      </c>
      <c r="K29" s="116">
        <f>FCFF!$B$26/'4) Financial Statements'!K7</f>
        <v>8.5807956581467764</v>
      </c>
      <c r="L29" s="116">
        <f>FCFF!$B$26/'4) Financial Statements'!L7</f>
        <v>9.202136783982473</v>
      </c>
    </row>
    <row r="30" spans="1:12">
      <c r="A30" s="57" t="s">
        <v>2879</v>
      </c>
      <c r="B30" s="115">
        <f>FCFF!$B$26/'4) Financial Statements'!B4</f>
        <v>2.0507636123703552</v>
      </c>
      <c r="C30" s="115">
        <f>FCFF!$B$26/'4) Financial Statements'!C4</f>
        <v>4.9397643709927337</v>
      </c>
      <c r="D30" s="115">
        <f>FCFF!$B$26/'4) Financial Statements'!D4</f>
        <v>3.874280615384849</v>
      </c>
      <c r="E30" s="115">
        <f>FCFF!$B$26/'4) Financial Statements'!E4</f>
        <v>3.9159691308448763</v>
      </c>
      <c r="F30" s="115">
        <f>FCFF!$B$26/'4) Financial Statements'!F4</f>
        <v>2.7696336785551874</v>
      </c>
      <c r="G30" s="115">
        <f>FCFF!$B$26/'4) Financial Statements'!G4</f>
        <v>2.3215897899549414</v>
      </c>
      <c r="H30" s="116">
        <f>FCFF!$B$26/'4) Financial Statements'!H4</f>
        <v>1.5938829013376368</v>
      </c>
      <c r="I30" s="116">
        <f>FCFF!$B$26/'4) Financial Statements'!I4</f>
        <v>1.6438563662493801</v>
      </c>
      <c r="J30" s="116">
        <f>FCFF!$B$26/'4) Financial Statements'!J4</f>
        <v>1.6971216986844693</v>
      </c>
      <c r="K30" s="116">
        <f>FCFF!$B$26/'4) Financial Statements'!K4</f>
        <v>1.7538938665547232</v>
      </c>
      <c r="L30" s="116">
        <f>FCFF!$B$26/'4) Financial Statements'!L4</f>
        <v>1.8146087623258187</v>
      </c>
    </row>
    <row r="31" spans="1:12">
      <c r="A31" s="57" t="s">
        <v>2880</v>
      </c>
      <c r="B31" s="123">
        <f>('0) Supuestos'!$B$10*2800/'0) Supuestos'!$B$8)/'4) Financial Statements'!B9</f>
        <v>-26.310173007169155</v>
      </c>
      <c r="C31" s="123">
        <f>('0) Supuestos'!$B$10*2800/'0) Supuestos'!$B$8)/'4) Financial Statements'!C9</f>
        <v>61.730231726738864</v>
      </c>
      <c r="D31" s="123">
        <f>('0) Supuestos'!$B$10*2800/'0) Supuestos'!$B$8)/'4) Financial Statements'!D9</f>
        <v>16.801852138105122</v>
      </c>
      <c r="E31" s="123">
        <f>('0) Supuestos'!$B$10*2800/'0) Supuestos'!$B$8)/'4) Financial Statements'!E9</f>
        <v>13.760768828537635</v>
      </c>
      <c r="F31" s="123">
        <f>('0) Supuestos'!$B$10*2800/'0) Supuestos'!$B$8)/'4) Financial Statements'!F9</f>
        <v>19.350026949778965</v>
      </c>
      <c r="G31" s="123">
        <f>('0) Supuestos'!$B$10*2800/'0) Supuestos'!$B$8)/'4) Financial Statements'!G9</f>
        <v>189.36438587493612</v>
      </c>
      <c r="H31" s="102" t="s">
        <v>2881</v>
      </c>
      <c r="I31" s="102" t="s">
        <v>2881</v>
      </c>
      <c r="J31" s="102" t="s">
        <v>2881</v>
      </c>
      <c r="K31" s="102" t="s">
        <v>2881</v>
      </c>
      <c r="L31" s="102" t="s">
        <v>2881</v>
      </c>
    </row>
    <row r="32" spans="1:12">
      <c r="A32" s="57" t="s">
        <v>2882</v>
      </c>
      <c r="B32" s="123">
        <f>('0) Supuestos'!$B$10*2800/'0) Supuestos'!$B$8)/B26</f>
        <v>-55.776984531505668</v>
      </c>
      <c r="C32" s="123">
        <f>('0) Supuestos'!$B$10*2800/'0) Supuestos'!$B$8)/C26</f>
        <v>4.8133910930409796</v>
      </c>
      <c r="D32" s="123">
        <f>('0) Supuestos'!$B$10*2800/'0) Supuestos'!$B$8)/D26</f>
        <v>19.981536602839299</v>
      </c>
      <c r="E32" s="123">
        <f>('0) Supuestos'!$B$10*2800/'0) Supuestos'!$B$8)/E26</f>
        <v>-32.302033699972021</v>
      </c>
      <c r="F32" s="123">
        <f>('0) Supuestos'!$B$10*2800/'0) Supuestos'!$B$8)/F26</f>
        <v>27.949283442395309</v>
      </c>
      <c r="G32" s="123">
        <f>('0) Supuestos'!$B$10*2800/'0) Supuestos'!$B$8)/G26</f>
        <v>-8.8512405581837399</v>
      </c>
      <c r="H32" s="124">
        <f>('0) Supuestos'!$B$10*2800/'0) Supuestos'!$B$8)/H26</f>
        <v>-24.58087895824222</v>
      </c>
      <c r="I32" s="124">
        <f>('0) Supuestos'!$B$10*2800/'0) Supuestos'!$B$8)/I26</f>
        <v>10.262097005574603</v>
      </c>
      <c r="J32" s="124">
        <f>('0) Supuestos'!$B$10*2800/'0) Supuestos'!$B$8)/J26</f>
        <v>9.81056532742946</v>
      </c>
      <c r="K32" s="124">
        <f>('0) Supuestos'!$B$10*2800/'0) Supuestos'!$B$8)/K26</f>
        <v>9.4399548983532302</v>
      </c>
      <c r="L32" s="124">
        <f>('0) Supuestos'!$B$10*2800/'0) Supuestos'!$B$8)/L26</f>
        <v>9.1338868238957147</v>
      </c>
    </row>
    <row r="34" spans="1:12">
      <c r="A34" s="187" t="s">
        <v>2883</v>
      </c>
      <c r="B34" s="171"/>
      <c r="C34" s="171"/>
      <c r="D34" s="171"/>
      <c r="E34" s="171"/>
      <c r="F34" s="171"/>
      <c r="G34" s="171"/>
      <c r="H34" s="171"/>
      <c r="I34" s="171"/>
      <c r="J34" s="171"/>
      <c r="K34" s="171"/>
      <c r="L34" s="172"/>
    </row>
    <row r="37" spans="1:12">
      <c r="A37" s="28" t="s">
        <v>2884</v>
      </c>
    </row>
    <row r="38" spans="1:12">
      <c r="A38" s="19" t="s">
        <v>2885</v>
      </c>
      <c r="B38" s="20">
        <f>'4) Financial Statements'!B18/'4) Financial Statements'!B19</f>
        <v>1.2709542972118426</v>
      </c>
      <c r="C38" s="20">
        <f>'4) Financial Statements'!C18/'4) Financial Statements'!C19</f>
        <v>0.99505530625660954</v>
      </c>
      <c r="D38" s="20">
        <f>'4) Financial Statements'!D18/'4) Financial Statements'!D19</f>
        <v>0.82374975356509172</v>
      </c>
      <c r="E38" s="20">
        <f>'4) Financial Statements'!E18/'4) Financial Statements'!E19</f>
        <v>0.68139684879756746</v>
      </c>
      <c r="F38" s="20">
        <f>'4) Financial Statements'!F18/'4) Financial Statements'!F19</f>
        <v>0.73665234825858816</v>
      </c>
      <c r="G38" s="20">
        <f>'4) Financial Statements'!G18/'4) Financial Statements'!G19</f>
        <v>0.77500428194102644</v>
      </c>
      <c r="H38" s="125" t="s">
        <v>2825</v>
      </c>
      <c r="I38" s="125" t="s">
        <v>2825</v>
      </c>
      <c r="J38" s="125" t="s">
        <v>2825</v>
      </c>
      <c r="K38" s="125" t="s">
        <v>2825</v>
      </c>
      <c r="L38" s="125" t="s">
        <v>2825</v>
      </c>
    </row>
    <row r="39" spans="1:12">
      <c r="A39" s="19" t="s">
        <v>2886</v>
      </c>
      <c r="F39" s="21">
        <f>'4) Financial Statements'!F7/'4) Financial Statements'!F33</f>
        <v>15.60584170118792</v>
      </c>
      <c r="G39" s="21">
        <f>'4) Financial Statements'!G7/'4) Financial Statements'!G33</f>
        <v>6.2375580597550657</v>
      </c>
    </row>
    <row r="40" spans="1:12">
      <c r="A40" s="19" t="s">
        <v>2887</v>
      </c>
      <c r="B40" s="21">
        <f>'4) Financial Statements'!B4/'4) Financial Statements'!B14</f>
        <v>0.78277736641921869</v>
      </c>
      <c r="C40" s="21">
        <f>'4) Financial Statements'!C4/'4) Financial Statements'!C14</f>
        <v>0.73566281285368407</v>
      </c>
      <c r="D40" s="21">
        <f>'4) Financial Statements'!D4/'4) Financial Statements'!D14</f>
        <v>0.78639377342173544</v>
      </c>
      <c r="E40" s="21">
        <f>'4) Financial Statements'!E4/'4) Financial Statements'!E14</f>
        <v>0.70992525372087423</v>
      </c>
      <c r="F40" s="21">
        <f>'4) Financial Statements'!F4/'4) Financial Statements'!F14</f>
        <v>0.62750942103460094</v>
      </c>
      <c r="G40" s="21">
        <f>'4) Financial Statements'!G4/'4) Financial Statements'!G14</f>
        <v>0.55488969243895503</v>
      </c>
      <c r="H40" s="126" t="s">
        <v>2825</v>
      </c>
      <c r="I40" s="126" t="s">
        <v>2825</v>
      </c>
      <c r="J40" s="126" t="s">
        <v>2825</v>
      </c>
      <c r="K40" s="126" t="s">
        <v>2825</v>
      </c>
      <c r="L40" s="126" t="s">
        <v>2825</v>
      </c>
    </row>
    <row r="41" spans="1:12">
      <c r="A41" s="19" t="s">
        <v>2888</v>
      </c>
      <c r="B41" s="22">
        <f>('4) Financial Statements'!B9/'4) Financial Statements'!B4)*('4) Financial Statements'!B4/'4) Financial Statements'!B14)*('4) Financial Statements'!B14/'4) Financial Statements'!B19)</f>
        <v>-9.4854843345789031E-2</v>
      </c>
      <c r="C41" s="22">
        <f>('4) Financial Statements'!C9/'4) Financial Statements'!C4)*('4) Financial Statements'!C4/'4) Financial Statements'!C14)*('4) Financial Statements'!C14/'4) Financial Statements'!C19)</f>
        <v>8.0401291908423142E-2</v>
      </c>
      <c r="D41" s="22">
        <f>('4) Financial Statements'!D9/'4) Financial Statements'!D4)*('4) Financial Statements'!D4/'4) Financial Statements'!D14)*('4) Financial Statements'!D14/'4) Financial Statements'!D19)</f>
        <v>0.22639153578234866</v>
      </c>
      <c r="E41" s="22">
        <f>('4) Financial Statements'!E9/'4) Financial Statements'!E4)*('4) Financial Statements'!E4/'4) Financial Statements'!E14)*('4) Financial Statements'!E14/'4) Financial Statements'!E19)</f>
        <v>0.2325439970515065</v>
      </c>
      <c r="F41" s="22">
        <f>('4) Financial Statements'!F9/'4) Financial Statements'!F4)*('4) Financial Statements'!F4/'4) Financial Statements'!F14)*('4) Financial Statements'!F14/'4) Financial Statements'!F19)</f>
        <v>0.10678121393129544</v>
      </c>
      <c r="G41" s="22">
        <f>('4) Financial Statements'!G9/'4) Financial Statements'!G4)*('4) Financial Statements'!G4/'4) Financial Statements'!G14)*('4) Financial Statements'!G14/'4) Financial Statements'!G19)</f>
        <v>8.2663998341311259E-3</v>
      </c>
      <c r="H41" s="127" t="s">
        <v>2825</v>
      </c>
      <c r="I41" s="127" t="s">
        <v>2825</v>
      </c>
      <c r="J41" s="127" t="s">
        <v>2825</v>
      </c>
      <c r="K41" s="127" t="s">
        <v>2825</v>
      </c>
      <c r="L41" s="127" t="s">
        <v>2825</v>
      </c>
    </row>
    <row r="42" spans="1:12">
      <c r="A42" s="127" t="s">
        <v>2889</v>
      </c>
    </row>
    <row r="43" spans="1:12">
      <c r="A43" s="127" t="s">
        <v>2890</v>
      </c>
    </row>
    <row r="45" spans="1:12">
      <c r="A45" s="28" t="s">
        <v>2891</v>
      </c>
    </row>
    <row r="46" spans="1:12">
      <c r="A46" s="19" t="s">
        <v>31</v>
      </c>
      <c r="B46" s="19" t="s">
        <v>2892</v>
      </c>
      <c r="C46" s="19" t="s">
        <v>12</v>
      </c>
    </row>
    <row r="47" spans="1:12">
      <c r="A47" s="19" t="s">
        <v>2893</v>
      </c>
      <c r="B47" s="128">
        <v>5.0999999999999996</v>
      </c>
      <c r="C47" s="19" t="s">
        <v>2894</v>
      </c>
    </row>
    <row r="48" spans="1:12">
      <c r="A48" s="19" t="s">
        <v>2895</v>
      </c>
      <c r="B48" s="128">
        <v>5.4</v>
      </c>
    </row>
    <row r="49" spans="1:3">
      <c r="A49" s="19" t="s">
        <v>2896</v>
      </c>
      <c r="B49" s="128">
        <v>6.4</v>
      </c>
    </row>
    <row r="50" spans="1:3">
      <c r="A50" s="19" t="s">
        <v>2897</v>
      </c>
      <c r="B50" s="128">
        <v>7.2</v>
      </c>
    </row>
    <row r="51" spans="1:3">
      <c r="A51" s="19" t="s">
        <v>2898</v>
      </c>
      <c r="B51" s="128">
        <v>8.5</v>
      </c>
    </row>
    <row r="52" spans="1:3">
      <c r="A52" s="19" t="s">
        <v>2899</v>
      </c>
      <c r="B52" s="128">
        <v>9</v>
      </c>
    </row>
    <row r="53" spans="1:3">
      <c r="A53" s="19" t="s">
        <v>2900</v>
      </c>
      <c r="B53" s="23">
        <f>MEDIAN(B47:B52)</f>
        <v>6.8000000000000007</v>
      </c>
    </row>
    <row r="54" spans="1:3">
      <c r="A54" s="19" t="s">
        <v>2901</v>
      </c>
      <c r="B54" s="23">
        <f>(('0) Supuestos'!$B$10*2800/'0) Supuestos'!$B$8)+FCFF!$B$11)/'4) Financial Statements'!G7</f>
        <v>13.430146514383855</v>
      </c>
      <c r="C54" s="19" t="s">
        <v>2902</v>
      </c>
    </row>
    <row r="55" spans="1:3">
      <c r="A55" s="19" t="s">
        <v>2903</v>
      </c>
      <c r="B55" s="24">
        <f>B54/B53-1</f>
        <v>0.9750215462329197</v>
      </c>
    </row>
    <row r="56" spans="1:3">
      <c r="A56" s="127" t="s">
        <v>2904</v>
      </c>
    </row>
  </sheetData>
  <mergeCells count="8">
    <mergeCell ref="A34:L34"/>
    <mergeCell ref="A12:L12"/>
    <mergeCell ref="A19:L19"/>
    <mergeCell ref="A28:L28"/>
    <mergeCell ref="A23:L23"/>
    <mergeCell ref="A1:L1"/>
    <mergeCell ref="A6:L6"/>
    <mergeCell ref="A3:L3"/>
  </mergeCell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48"/>
  <sheetViews>
    <sheetView showGridLines="0" workbookViewId="0">
      <selection sqref="A1:L1"/>
    </sheetView>
  </sheetViews>
  <sheetFormatPr baseColWidth="10" defaultColWidth="8.88671875" defaultRowHeight="14.4"/>
  <cols>
    <col min="1" max="1" width="69.33203125" bestFit="1" customWidth="1"/>
    <col min="2" max="7" width="59.109375" bestFit="1" customWidth="1"/>
    <col min="8" max="12" width="7.5546875" bestFit="1" customWidth="1"/>
  </cols>
  <sheetData>
    <row r="1" spans="1:12" ht="15.6" customHeight="1">
      <c r="A1" s="181" t="s">
        <v>2905</v>
      </c>
      <c r="B1" s="171"/>
      <c r="C1" s="171"/>
      <c r="D1" s="171"/>
      <c r="E1" s="171"/>
      <c r="F1" s="171"/>
      <c r="G1" s="171"/>
      <c r="H1" s="171"/>
      <c r="I1" s="171"/>
      <c r="J1" s="171"/>
      <c r="K1" s="171"/>
      <c r="L1" s="172"/>
    </row>
    <row r="2" spans="1:12">
      <c r="A2" s="40" t="s">
        <v>2906</v>
      </c>
      <c r="B2" s="40" t="s">
        <v>2797</v>
      </c>
      <c r="C2" s="40" t="s">
        <v>2798</v>
      </c>
      <c r="D2" s="40" t="s">
        <v>2799</v>
      </c>
      <c r="E2" s="40" t="s">
        <v>2800</v>
      </c>
      <c r="F2" s="40" t="s">
        <v>2801</v>
      </c>
      <c r="G2" s="40" t="s">
        <v>2802</v>
      </c>
      <c r="H2" s="40" t="s">
        <v>2803</v>
      </c>
      <c r="I2" s="40" t="s">
        <v>2804</v>
      </c>
      <c r="J2" s="40" t="s">
        <v>2805</v>
      </c>
      <c r="K2" s="40" t="s">
        <v>2806</v>
      </c>
      <c r="L2" s="40" t="s">
        <v>2807</v>
      </c>
    </row>
    <row r="3" spans="1:12">
      <c r="A3" s="175" t="s">
        <v>2907</v>
      </c>
      <c r="B3" s="171"/>
      <c r="C3" s="171"/>
      <c r="D3" s="171"/>
      <c r="E3" s="171"/>
      <c r="F3" s="171"/>
      <c r="G3" s="171"/>
      <c r="H3" s="171"/>
      <c r="I3" s="171"/>
      <c r="J3" s="171"/>
      <c r="K3" s="171"/>
      <c r="L3" s="172"/>
    </row>
    <row r="4" spans="1:12">
      <c r="A4" s="57" t="s">
        <v>2908</v>
      </c>
      <c r="B4" s="129" t="s">
        <v>2909</v>
      </c>
      <c r="C4" s="7"/>
      <c r="D4" s="130">
        <f>D12/C12-1</f>
        <v>0.27501460564751712</v>
      </c>
      <c r="E4" s="130">
        <f>E12/D12-1</f>
        <v>-1.0645772238514262E-2</v>
      </c>
      <c r="F4" s="130">
        <f>F12/E12-1</f>
        <v>0.41389424932458518</v>
      </c>
      <c r="G4" s="130">
        <f>G12/F12-1</f>
        <v>0.19299011846918157</v>
      </c>
      <c r="H4" s="117">
        <f>'0) Supuestos'!$B$31</f>
        <v>0.08</v>
      </c>
      <c r="I4" s="117">
        <f>'0) Supuestos'!$B$31</f>
        <v>0.08</v>
      </c>
      <c r="J4" s="117">
        <f>'0) Supuestos'!$B$31</f>
        <v>0.08</v>
      </c>
      <c r="K4" s="117">
        <f>'0) Supuestos'!$B$31</f>
        <v>0.08</v>
      </c>
      <c r="L4" s="117">
        <f>'0) Supuestos'!$B$31</f>
        <v>0.08</v>
      </c>
    </row>
    <row r="5" spans="1:12">
      <c r="A5" s="57" t="s">
        <v>2910</v>
      </c>
      <c r="B5" s="131">
        <v>5.8408350690524052E-2</v>
      </c>
      <c r="C5" s="131">
        <v>0.1194296831245853</v>
      </c>
      <c r="D5" s="131">
        <v>0.24764806270119241</v>
      </c>
      <c r="E5" s="131">
        <v>9.5662908909226407E-2</v>
      </c>
      <c r="F5" s="131">
        <v>0.166584712482515</v>
      </c>
      <c r="G5" s="131">
        <v>8.4447995106869247E-2</v>
      </c>
      <c r="H5" s="18">
        <v>0.157</v>
      </c>
      <c r="I5" s="18">
        <f>'0) Supuestos'!$B$32</f>
        <v>0.145818191516875</v>
      </c>
      <c r="J5" s="18">
        <f>'0) Supuestos'!$B$32</f>
        <v>0.145818191516875</v>
      </c>
      <c r="K5" s="18">
        <f>'0) Supuestos'!$B$32</f>
        <v>0.145818191516875</v>
      </c>
      <c r="L5" s="18">
        <f>'0) Supuestos'!$B$32</f>
        <v>0.145818191516875</v>
      </c>
    </row>
    <row r="6" spans="1:12">
      <c r="A6" s="57" t="s">
        <v>2911</v>
      </c>
      <c r="B6" s="51">
        <f t="shared" ref="B6:L6" si="0">B5+B7</f>
        <v>0.12035653251151152</v>
      </c>
      <c r="C6" s="51">
        <f t="shared" si="0"/>
        <v>0.2091284942030403</v>
      </c>
      <c r="D6" s="51">
        <f t="shared" si="0"/>
        <v>0.32024146988317587</v>
      </c>
      <c r="E6" s="51">
        <f t="shared" si="0"/>
        <v>0.16318558821894424</v>
      </c>
      <c r="F6" s="51">
        <f t="shared" si="0"/>
        <v>0.22350950077608572</v>
      </c>
      <c r="G6" s="51">
        <f t="shared" si="0"/>
        <v>0.14941864048853748</v>
      </c>
      <c r="H6" s="119">
        <f t="shared" si="0"/>
        <v>0.22324666234569304</v>
      </c>
      <c r="I6" s="119">
        <f t="shared" si="0"/>
        <v>0.21206485386256804</v>
      </c>
      <c r="J6" s="119">
        <f t="shared" si="0"/>
        <v>0.21206485386256804</v>
      </c>
      <c r="K6" s="119">
        <f t="shared" si="0"/>
        <v>0.21206485386256804</v>
      </c>
      <c r="L6" s="119">
        <f t="shared" si="0"/>
        <v>0.21206485386256804</v>
      </c>
    </row>
    <row r="7" spans="1:12">
      <c r="A7" s="57" t="s">
        <v>2912</v>
      </c>
      <c r="B7" s="132">
        <v>6.1948181820987457E-2</v>
      </c>
      <c r="C7" s="132">
        <v>8.9698811078454996E-2</v>
      </c>
      <c r="D7" s="132">
        <v>7.2593407181983469E-2</v>
      </c>
      <c r="E7" s="132">
        <v>6.7522679309717823E-2</v>
      </c>
      <c r="F7" s="132">
        <v>5.6924788293570713E-2</v>
      </c>
      <c r="G7" s="132">
        <v>6.4970645381668246E-2</v>
      </c>
      <c r="H7" s="119">
        <f>MEDIAN($B$7:$G$7)</f>
        <v>6.6246662345693041E-2</v>
      </c>
      <c r="I7" s="119">
        <f>MEDIAN($B$7:$G$7)</f>
        <v>6.6246662345693041E-2</v>
      </c>
      <c r="J7" s="119">
        <f>MEDIAN($B$7:$G$7)</f>
        <v>6.6246662345693041E-2</v>
      </c>
      <c r="K7" s="119">
        <f>MEDIAN($B$7:$G$7)</f>
        <v>6.6246662345693041E-2</v>
      </c>
      <c r="L7" s="119">
        <f>MEDIAN($B$7:$G$7)</f>
        <v>6.6246662345693041E-2</v>
      </c>
    </row>
    <row r="8" spans="1:12">
      <c r="A8" s="57" t="s">
        <v>2913</v>
      </c>
      <c r="B8" s="131">
        <v>0.12509999999999999</v>
      </c>
      <c r="C8" s="131">
        <v>1.84E-2</v>
      </c>
      <c r="D8" s="131">
        <v>1.7000000000000001E-2</v>
      </c>
      <c r="E8" s="131">
        <v>0.1017</v>
      </c>
      <c r="F8" s="131">
        <v>2.7900000000000001E-2</v>
      </c>
      <c r="G8" s="131">
        <v>0.2233</v>
      </c>
      <c r="H8" s="133">
        <f>$B$47*$B$45+$B$48*$B$46</f>
        <v>4.012719E-2</v>
      </c>
      <c r="I8" s="133">
        <f>$B$47*$B$45+$B$48*$B$46</f>
        <v>4.012719E-2</v>
      </c>
      <c r="J8" s="133">
        <f>$B$47*$B$45+$B$48*$B$46</f>
        <v>4.012719E-2</v>
      </c>
      <c r="K8" s="133">
        <f>$B$47*$B$45+$B$48*$B$46</f>
        <v>4.012719E-2</v>
      </c>
      <c r="L8" s="133">
        <f>$B$47*$B$45+$B$48*$B$46</f>
        <v>4.012719E-2</v>
      </c>
    </row>
    <row r="9" spans="1:12">
      <c r="A9" s="57" t="s">
        <v>2914</v>
      </c>
      <c r="B9" s="134">
        <f t="shared" ref="B9:L9" si="1">B18/B12</f>
        <v>0</v>
      </c>
      <c r="C9" s="134">
        <f t="shared" si="1"/>
        <v>-0.55357351509250241</v>
      </c>
      <c r="D9" s="134">
        <f t="shared" si="1"/>
        <v>8.3867913000977512E-2</v>
      </c>
      <c r="E9" s="134">
        <f t="shared" si="1"/>
        <v>0.11096873793901968</v>
      </c>
      <c r="F9" s="134">
        <f t="shared" si="1"/>
        <v>-0.25396080144128402</v>
      </c>
      <c r="G9" s="134">
        <f t="shared" si="1"/>
        <v>-4.9414241259381299E-2</v>
      </c>
      <c r="H9" s="135">
        <f t="shared" si="1"/>
        <v>0.13678178253657064</v>
      </c>
      <c r="I9" s="135">
        <f t="shared" si="1"/>
        <v>-1.3680608660713129E-2</v>
      </c>
      <c r="J9" s="135">
        <f t="shared" si="1"/>
        <v>-1.4137278122344658E-2</v>
      </c>
      <c r="K9" s="135">
        <f t="shared" si="1"/>
        <v>-1.4596369922212618E-2</v>
      </c>
      <c r="L9" s="135">
        <f t="shared" si="1"/>
        <v>-1.5101655387520925E-2</v>
      </c>
    </row>
    <row r="10" spans="1:12">
      <c r="A10" s="57" t="s">
        <v>115</v>
      </c>
      <c r="B10" s="132">
        <v>0.35</v>
      </c>
      <c r="C10" s="132">
        <v>0.35</v>
      </c>
      <c r="D10" s="132">
        <v>0.35</v>
      </c>
      <c r="E10" s="132">
        <v>0.35</v>
      </c>
      <c r="F10" s="132">
        <v>0.42649999999999999</v>
      </c>
      <c r="G10" s="132">
        <v>0.84319999999999995</v>
      </c>
      <c r="H10" s="119">
        <f>AVERAGE($F$10:$G$10)-1*(AVERAGE($F$10:$G$10)-'0) Supuestos'!$B$30)/5</f>
        <v>0.57787999999999995</v>
      </c>
      <c r="I10" s="119">
        <f>AVERAGE($F$10:$G$10)-2*(AVERAGE($F$10:$G$10)-'0) Supuestos'!$B$30)/5</f>
        <v>0.52090999999999998</v>
      </c>
      <c r="J10" s="119">
        <f>AVERAGE($F$10:$G$10)-3*(AVERAGE($F$10:$G$10)-'0) Supuestos'!$B$30)/5</f>
        <v>0.46393999999999996</v>
      </c>
      <c r="K10" s="119">
        <f>AVERAGE($F$10:$G$10)-4*(AVERAGE($F$10:$G$10)-'0) Supuestos'!$B$30)/5</f>
        <v>0.40696999999999994</v>
      </c>
      <c r="L10" s="119">
        <f>AVERAGE($F$10:$G$10)-5*(AVERAGE($F$10:$G$10)-'0) Supuestos'!$B$30)/5</f>
        <v>0.35</v>
      </c>
    </row>
    <row r="11" spans="1:12">
      <c r="A11" s="175" t="s">
        <v>2915</v>
      </c>
      <c r="B11" s="171"/>
      <c r="C11" s="171"/>
      <c r="D11" s="171"/>
      <c r="E11" s="171"/>
      <c r="F11" s="171"/>
      <c r="G11" s="171"/>
      <c r="H11" s="171"/>
      <c r="I11" s="171"/>
      <c r="J11" s="171"/>
      <c r="K11" s="171"/>
      <c r="L11" s="172"/>
    </row>
    <row r="12" spans="1:12">
      <c r="A12" s="95" t="s">
        <v>13</v>
      </c>
      <c r="B12" s="136">
        <f>'4) Financial Statements'!B4</f>
        <v>1236.8900000000001</v>
      </c>
      <c r="C12" s="136">
        <f>'4) Financial Statements'!C4</f>
        <v>513.5</v>
      </c>
      <c r="D12" s="136">
        <f>'4) Financial Statements'!D4</f>
        <v>654.72</v>
      </c>
      <c r="E12" s="136">
        <f>'4) Financial Statements'!E4</f>
        <v>647.75</v>
      </c>
      <c r="F12" s="136">
        <f>'4) Financial Statements'!F4</f>
        <v>915.85</v>
      </c>
      <c r="G12" s="136">
        <f>'4) Financial Statements'!G4</f>
        <v>1092.5999999999999</v>
      </c>
      <c r="H12" s="137">
        <v>1591.44</v>
      </c>
      <c r="I12" s="137">
        <v>1543.06</v>
      </c>
      <c r="J12" s="137">
        <v>1494.63</v>
      </c>
      <c r="K12" s="137">
        <v>1446.25</v>
      </c>
      <c r="L12" s="137">
        <v>1397.86</v>
      </c>
    </row>
    <row r="13" spans="1:12">
      <c r="A13" s="57" t="s">
        <v>15</v>
      </c>
      <c r="B13" s="138">
        <v>148.868354948052</v>
      </c>
      <c r="C13" s="138">
        <v>107.38810327272731</v>
      </c>
      <c r="D13" s="138">
        <v>209.66920787452469</v>
      </c>
      <c r="E13" s="138">
        <v>105.7028824035785</v>
      </c>
      <c r="F13" s="138">
        <v>204.70185392370371</v>
      </c>
      <c r="G13" s="138">
        <v>163.254191227972</v>
      </c>
      <c r="H13" s="122">
        <f>H12*H6</f>
        <v>355.28366832342977</v>
      </c>
      <c r="I13" s="122">
        <f>I12*I6</f>
        <v>327.22879340117424</v>
      </c>
      <c r="J13" s="122">
        <f>J12*J6</f>
        <v>316.95849252861012</v>
      </c>
      <c r="K13" s="122">
        <f>K12*K6</f>
        <v>306.69879489873904</v>
      </c>
      <c r="L13" s="122">
        <f>L12*L6</f>
        <v>296.43697662032935</v>
      </c>
    </row>
    <row r="14" spans="1:12">
      <c r="A14" s="95" t="s">
        <v>2916</v>
      </c>
      <c r="B14" s="138">
        <v>72.244978324675316</v>
      </c>
      <c r="C14" s="138">
        <v>61.327497212121209</v>
      </c>
      <c r="D14" s="138">
        <v>162.14069076425861</v>
      </c>
      <c r="E14" s="138">
        <v>61.965307850894632</v>
      </c>
      <c r="F14" s="138">
        <v>152.56711397999999</v>
      </c>
      <c r="G14" s="138">
        <v>92.267531660839154</v>
      </c>
      <c r="H14" s="103">
        <f>H12*H5</f>
        <v>249.85608000000002</v>
      </c>
      <c r="I14" s="103">
        <f>I12*I5</f>
        <v>225.00621860202912</v>
      </c>
      <c r="J14" s="103">
        <f>J12*J5</f>
        <v>217.94424358686689</v>
      </c>
      <c r="K14" s="103">
        <f>K12*K5</f>
        <v>210.88955948128046</v>
      </c>
      <c r="L14" s="103">
        <f>L12*L5</f>
        <v>203.83341719377887</v>
      </c>
    </row>
    <row r="15" spans="1:12">
      <c r="A15" s="57" t="s">
        <v>2917</v>
      </c>
      <c r="B15" s="138">
        <v>46.959235911038967</v>
      </c>
      <c r="C15" s="138">
        <v>39.86287318787879</v>
      </c>
      <c r="D15" s="138">
        <v>105.3914489967681</v>
      </c>
      <c r="E15" s="138">
        <v>40.27745010308152</v>
      </c>
      <c r="F15" s="138">
        <v>65.773880000000005</v>
      </c>
      <c r="G15" s="138">
        <v>40.356839999999998</v>
      </c>
      <c r="H15" s="122">
        <f>H14*(1-H10)</f>
        <v>105.46924848960002</v>
      </c>
      <c r="I15" s="122">
        <f>I14*(1-I10)</f>
        <v>107.79822927004614</v>
      </c>
      <c r="J15" s="122">
        <f>J14*(1-J10)</f>
        <v>116.83119121717586</v>
      </c>
      <c r="K15" s="122">
        <f>K14*(1-K10)</f>
        <v>125.06383545918376</v>
      </c>
      <c r="L15" s="122">
        <f>L14*(1-L10)</f>
        <v>132.49172117595626</v>
      </c>
    </row>
    <row r="16" spans="1:12">
      <c r="A16" s="57" t="s">
        <v>2918</v>
      </c>
      <c r="B16" s="138">
        <v>76.623376623376629</v>
      </c>
      <c r="C16" s="138">
        <v>46.060606060606062</v>
      </c>
      <c r="D16" s="138">
        <v>47.528517110266158</v>
      </c>
      <c r="E16" s="138">
        <v>43.737574552683903</v>
      </c>
      <c r="F16" s="138">
        <v>52.134739943703707</v>
      </c>
      <c r="G16" s="138">
        <v>70.986659567132861</v>
      </c>
      <c r="H16" s="122">
        <f>H12*H7</f>
        <v>105.42758832342973</v>
      </c>
      <c r="I16" s="122">
        <f>I12*I7</f>
        <v>102.22257479914511</v>
      </c>
      <c r="J16" s="122">
        <f>J12*J7</f>
        <v>99.014248941743205</v>
      </c>
      <c r="K16" s="122">
        <f>K12*K7</f>
        <v>95.809235417458567</v>
      </c>
      <c r="L16" s="122">
        <f>L12*L7</f>
        <v>92.603559426550461</v>
      </c>
    </row>
    <row r="17" spans="1:12">
      <c r="A17" s="57" t="s">
        <v>2919</v>
      </c>
      <c r="B17" s="138">
        <v>-154.71501298701301</v>
      </c>
      <c r="C17" s="138">
        <v>-9.4269751575757574</v>
      </c>
      <c r="D17" s="138">
        <v>-11.107715262357409</v>
      </c>
      <c r="E17" s="138">
        <v>-65.887783200795226</v>
      </c>
      <c r="F17" s="138">
        <v>-25.587555722962961</v>
      </c>
      <c r="G17" s="138">
        <v>-243.93111635734269</v>
      </c>
      <c r="H17" s="122">
        <f>-H12*H8</f>
        <v>-63.860015253600004</v>
      </c>
      <c r="I17" s="122">
        <f>-I12*I8</f>
        <v>-61.918661801399999</v>
      </c>
      <c r="J17" s="122">
        <f>-J12*J8</f>
        <v>-59.975301989700007</v>
      </c>
      <c r="K17" s="122">
        <f>-K12*K8</f>
        <v>-58.033948537500002</v>
      </c>
      <c r="L17" s="122">
        <f>-L12*L8</f>
        <v>-56.092193813399994</v>
      </c>
    </row>
    <row r="18" spans="1:12">
      <c r="A18" s="57" t="s">
        <v>2920</v>
      </c>
      <c r="B18" s="139">
        <v>0</v>
      </c>
      <c r="C18" s="139">
        <v>-284.26</v>
      </c>
      <c r="D18" s="139">
        <v>54.91</v>
      </c>
      <c r="E18" s="139">
        <v>71.88</v>
      </c>
      <c r="F18" s="139">
        <v>-232.59</v>
      </c>
      <c r="G18" s="139">
        <v>-53.99</v>
      </c>
      <c r="H18" s="137">
        <v>217.68</v>
      </c>
      <c r="I18" s="137">
        <v>-21.11</v>
      </c>
      <c r="J18" s="137">
        <v>-21.13</v>
      </c>
      <c r="K18" s="137">
        <v>-21.11</v>
      </c>
      <c r="L18" s="137">
        <v>-21.11</v>
      </c>
    </row>
    <row r="19" spans="1:12">
      <c r="A19" s="95" t="s">
        <v>2921</v>
      </c>
      <c r="B19" s="138">
        <v>-31.132400452597381</v>
      </c>
      <c r="C19" s="138">
        <v>360.75843099134198</v>
      </c>
      <c r="D19" s="138">
        <v>86.903797890419412</v>
      </c>
      <c r="E19" s="138">
        <v>-53.757340314912383</v>
      </c>
      <c r="F19" s="138">
        <v>62.12937165462963</v>
      </c>
      <c r="G19" s="138">
        <v>-196.1839594188462</v>
      </c>
      <c r="H19" s="103">
        <f>H15+H16+H17-H18</f>
        <v>-70.643178440570267</v>
      </c>
      <c r="I19" s="103">
        <f>I15+I16+I17-I18</f>
        <v>169.21214226779125</v>
      </c>
      <c r="J19" s="103">
        <f>J15+J16+J17-J18</f>
        <v>177.00013816921907</v>
      </c>
      <c r="K19" s="103">
        <f>K15+K16+K17-K18</f>
        <v>183.94912233914232</v>
      </c>
      <c r="L19" s="103">
        <f>L15+L16+L17-L18</f>
        <v>190.11308678910672</v>
      </c>
    </row>
    <row r="21" spans="1:12">
      <c r="A21" s="186" t="s">
        <v>2922</v>
      </c>
      <c r="B21" s="171"/>
      <c r="C21" s="171"/>
      <c r="D21" s="171"/>
      <c r="E21" s="171"/>
      <c r="F21" s="171"/>
      <c r="G21" s="171"/>
      <c r="H21" s="171"/>
      <c r="I21" s="171"/>
      <c r="J21" s="171"/>
      <c r="K21" s="171"/>
      <c r="L21" s="172"/>
    </row>
    <row r="22" spans="1:12">
      <c r="A22" s="30" t="s">
        <v>2923</v>
      </c>
      <c r="B22" s="127" t="s">
        <v>2924</v>
      </c>
      <c r="C22" s="127" t="s">
        <v>2924</v>
      </c>
      <c r="D22" s="127" t="s">
        <v>2924</v>
      </c>
      <c r="E22" s="127" t="s">
        <v>2924</v>
      </c>
      <c r="F22" s="127" t="s">
        <v>2924</v>
      </c>
      <c r="G22" s="127" t="s">
        <v>2924</v>
      </c>
      <c r="H22" s="140">
        <v>460000</v>
      </c>
      <c r="I22" s="140">
        <v>460000</v>
      </c>
      <c r="J22" s="140">
        <v>460000</v>
      </c>
      <c r="K22" s="140">
        <v>460000</v>
      </c>
      <c r="L22" s="140">
        <v>460000</v>
      </c>
    </row>
    <row r="23" spans="1:12">
      <c r="A23" s="30" t="s">
        <v>2925</v>
      </c>
      <c r="B23" s="127" t="s">
        <v>2926</v>
      </c>
      <c r="C23" s="127" t="s">
        <v>2926</v>
      </c>
      <c r="D23" s="127" t="s">
        <v>2926</v>
      </c>
      <c r="E23" s="127" t="s">
        <v>2926</v>
      </c>
      <c r="F23" s="127" t="s">
        <v>2926</v>
      </c>
      <c r="G23" s="127" t="s">
        <v>2926</v>
      </c>
      <c r="H23" s="25">
        <f>H12*1000000/H22</f>
        <v>3459.6521739130435</v>
      </c>
      <c r="I23" s="25">
        <f>I12*1000000/I22</f>
        <v>3354.478260869565</v>
      </c>
      <c r="J23" s="25">
        <f>J12*1000000/J22</f>
        <v>3249.195652173913</v>
      </c>
      <c r="K23" s="25">
        <f>K12*1000000/K22</f>
        <v>3144.021739130435</v>
      </c>
      <c r="L23" s="25">
        <f>L12*1000000/L22</f>
        <v>3038.8260869565215</v>
      </c>
    </row>
    <row r="44" spans="1:2">
      <c r="A44" s="30" t="s">
        <v>2927</v>
      </c>
    </row>
    <row r="45" spans="1:2">
      <c r="A45" s="141" t="s">
        <v>2928</v>
      </c>
      <c r="B45" s="142">
        <v>2.3099999999999999E-2</v>
      </c>
    </row>
    <row r="46" spans="1:2">
      <c r="A46" s="141" t="s">
        <v>2929</v>
      </c>
      <c r="B46" s="142">
        <v>5.0799999999999998E-2</v>
      </c>
    </row>
    <row r="47" spans="1:2">
      <c r="A47" s="141" t="s">
        <v>2930</v>
      </c>
      <c r="B47" s="142">
        <v>0.38529999999999998</v>
      </c>
    </row>
    <row r="48" spans="1:2">
      <c r="A48" s="141" t="s">
        <v>2931</v>
      </c>
      <c r="B48" s="143">
        <f>1-B47</f>
        <v>0.61470000000000002</v>
      </c>
    </row>
  </sheetData>
  <mergeCells count="4">
    <mergeCell ref="A3:L3"/>
    <mergeCell ref="A11:L11"/>
    <mergeCell ref="A21:L21"/>
    <mergeCell ref="A1:L1"/>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A1:H66"/>
  <sheetViews>
    <sheetView showGridLines="0" workbookViewId="0">
      <selection sqref="A1:H1"/>
    </sheetView>
  </sheetViews>
  <sheetFormatPr baseColWidth="10" defaultColWidth="8.88671875" defaultRowHeight="14.4"/>
  <cols>
    <col min="1" max="1" width="66.88671875" bestFit="1" customWidth="1"/>
    <col min="2" max="2" width="10.44140625" bestFit="1" customWidth="1"/>
    <col min="3" max="3" width="7.6640625" bestFit="1" customWidth="1"/>
    <col min="4" max="4" width="20.6640625" bestFit="1" customWidth="1"/>
    <col min="5" max="5" width="6.5546875" bestFit="1" customWidth="1"/>
    <col min="6" max="6" width="12" bestFit="1" customWidth="1"/>
    <col min="7" max="7" width="9.6640625" bestFit="1" customWidth="1"/>
    <col min="8" max="8" width="6.5546875" bestFit="1" customWidth="1"/>
  </cols>
  <sheetData>
    <row r="1" spans="1:8" ht="17.399999999999999" customHeight="1">
      <c r="A1" s="190" t="s">
        <v>2932</v>
      </c>
      <c r="B1" s="171"/>
      <c r="C1" s="171"/>
      <c r="D1" s="171"/>
      <c r="E1" s="171"/>
      <c r="F1" s="171"/>
      <c r="G1" s="171"/>
      <c r="H1" s="172"/>
    </row>
    <row r="2" spans="1:8">
      <c r="A2" s="40" t="s">
        <v>2820</v>
      </c>
      <c r="B2" s="40" t="s">
        <v>2933</v>
      </c>
      <c r="C2" s="40" t="s">
        <v>2934</v>
      </c>
      <c r="D2" s="40" t="s">
        <v>2935</v>
      </c>
      <c r="E2" s="40" t="s">
        <v>2936</v>
      </c>
      <c r="F2" s="40" t="s">
        <v>2937</v>
      </c>
      <c r="G2" s="40" t="s">
        <v>2938</v>
      </c>
      <c r="H2" s="40" t="s">
        <v>2939</v>
      </c>
    </row>
    <row r="3" spans="1:8">
      <c r="A3" s="175" t="s">
        <v>2940</v>
      </c>
      <c r="B3" s="171"/>
      <c r="C3" s="171"/>
      <c r="D3" s="171"/>
      <c r="E3" s="171"/>
      <c r="F3" s="171"/>
      <c r="G3" s="171"/>
      <c r="H3" s="172"/>
    </row>
    <row r="4" spans="1:8">
      <c r="A4" s="95" t="s">
        <v>6</v>
      </c>
      <c r="B4" s="144">
        <f>'0) Supuestos'!$B$27</f>
        <v>6.952778533408388E-2</v>
      </c>
      <c r="C4" s="8"/>
      <c r="D4" s="180" t="s">
        <v>2941</v>
      </c>
      <c r="E4" s="171"/>
      <c r="F4" s="172"/>
      <c r="G4" s="8"/>
      <c r="H4" s="8"/>
    </row>
    <row r="5" spans="1:8">
      <c r="A5" s="95" t="s">
        <v>112</v>
      </c>
      <c r="B5" s="145">
        <f>'0) Supuestos'!$B$29</f>
        <v>0.02</v>
      </c>
      <c r="C5" s="8"/>
      <c r="D5" s="146" t="s">
        <v>2942</v>
      </c>
      <c r="E5" s="9"/>
      <c r="F5" s="147">
        <f>'0) Supuestos'!$B$22</f>
        <v>9.1301764558516019E-2</v>
      </c>
      <c r="G5" s="8"/>
      <c r="H5" s="8"/>
    </row>
    <row r="6" spans="1:8">
      <c r="A6" s="95" t="s">
        <v>2943</v>
      </c>
      <c r="B6" s="144">
        <f>B4-B5</f>
        <v>4.9527785334083876E-2</v>
      </c>
      <c r="C6" s="8"/>
      <c r="D6" s="146" t="s">
        <v>2944</v>
      </c>
      <c r="E6" s="9"/>
      <c r="F6" s="147">
        <f>'0) Supuestos'!$B$26</f>
        <v>0.67291262891666404</v>
      </c>
      <c r="G6" s="8"/>
      <c r="H6" s="8"/>
    </row>
    <row r="7" spans="1:8">
      <c r="A7" s="95" t="s">
        <v>115</v>
      </c>
      <c r="B7" s="145">
        <f>'0) Supuestos'!$B$30</f>
        <v>0.35</v>
      </c>
      <c r="C7" s="8"/>
      <c r="D7" s="146" t="s">
        <v>2945</v>
      </c>
      <c r="E7" s="9"/>
      <c r="F7" s="147">
        <f>'0) Supuestos'!$B$24</f>
        <v>2.4732458772373268E-2</v>
      </c>
      <c r="G7" s="8"/>
      <c r="H7" s="8"/>
    </row>
    <row r="8" spans="1:8">
      <c r="A8" s="95" t="s">
        <v>2946</v>
      </c>
      <c r="B8" s="148">
        <v>2800</v>
      </c>
      <c r="C8" s="8"/>
      <c r="D8" s="146" t="s">
        <v>2947</v>
      </c>
      <c r="E8" s="9"/>
      <c r="F8" s="147">
        <f>'0) Supuestos'!$B$25</f>
        <v>0.32708737108333596</v>
      </c>
      <c r="G8" s="8"/>
      <c r="H8" s="8"/>
    </row>
    <row r="9" spans="1:8">
      <c r="A9" s="95" t="s">
        <v>2948</v>
      </c>
      <c r="B9" s="136">
        <f>'0) Supuestos'!$B$8</f>
        <v>1584.2472100225441</v>
      </c>
      <c r="C9" s="8"/>
      <c r="D9" s="188"/>
      <c r="E9" s="171"/>
      <c r="F9" s="172"/>
      <c r="G9" s="8"/>
      <c r="H9" s="8"/>
    </row>
    <row r="10" spans="1:8">
      <c r="A10" s="95" t="s">
        <v>2949</v>
      </c>
      <c r="B10" s="136">
        <f>'0) Supuestos'!$B$10</f>
        <v>982.5</v>
      </c>
      <c r="C10" s="8"/>
      <c r="D10" s="193" t="s">
        <v>6</v>
      </c>
      <c r="E10" s="194"/>
      <c r="F10" s="191">
        <f>B4</f>
        <v>6.952778533408388E-2</v>
      </c>
      <c r="G10" s="8"/>
      <c r="H10" s="8"/>
    </row>
    <row r="11" spans="1:8">
      <c r="A11" s="95" t="s">
        <v>2950</v>
      </c>
      <c r="B11" s="149">
        <f>'4) Financial Statements'!H21</f>
        <v>456</v>
      </c>
      <c r="C11" s="8"/>
      <c r="D11" s="195"/>
      <c r="E11" s="196"/>
      <c r="F11" s="192"/>
      <c r="G11" s="8"/>
      <c r="H11" s="8"/>
    </row>
    <row r="12" spans="1:8">
      <c r="A12" s="175" t="s">
        <v>2951</v>
      </c>
      <c r="B12" s="171"/>
      <c r="C12" s="171"/>
      <c r="D12" s="171"/>
      <c r="E12" s="171"/>
      <c r="F12" s="171"/>
      <c r="G12" s="171"/>
      <c r="H12" s="172"/>
    </row>
    <row r="13" spans="1:8">
      <c r="A13" s="40" t="s">
        <v>2952</v>
      </c>
      <c r="B13" s="40" t="s">
        <v>2933</v>
      </c>
      <c r="C13" s="40" t="s">
        <v>2934</v>
      </c>
      <c r="D13" s="40" t="s">
        <v>2935</v>
      </c>
      <c r="E13" s="40" t="s">
        <v>2936</v>
      </c>
      <c r="F13" s="40" t="s">
        <v>2937</v>
      </c>
      <c r="G13" s="40" t="s">
        <v>2953</v>
      </c>
      <c r="H13" s="11"/>
    </row>
    <row r="14" spans="1:8">
      <c r="A14" s="95" t="s">
        <v>17</v>
      </c>
      <c r="B14" s="103">
        <f>'6) Proyecciones'!H19</f>
        <v>-70.643178440570267</v>
      </c>
      <c r="C14" s="103">
        <f>'6) Proyecciones'!I19</f>
        <v>169.21214226779125</v>
      </c>
      <c r="D14" s="103">
        <f>'6) Proyecciones'!J19</f>
        <v>177.00013816921907</v>
      </c>
      <c r="E14" s="103">
        <f>'6) Proyecciones'!K19</f>
        <v>183.94912233914232</v>
      </c>
      <c r="F14" s="103">
        <f>'6) Proyecciones'!L19</f>
        <v>190.11308678910672</v>
      </c>
      <c r="G14" s="127" t="s">
        <v>2954</v>
      </c>
      <c r="H14" s="26">
        <f>SUM(B14:F14)</f>
        <v>649.63131112468909</v>
      </c>
    </row>
    <row r="15" spans="1:8">
      <c r="A15" s="175" t="s">
        <v>2955</v>
      </c>
      <c r="B15" s="171"/>
      <c r="C15" s="171"/>
      <c r="D15" s="171"/>
      <c r="E15" s="171"/>
      <c r="F15" s="171"/>
      <c r="G15" s="171"/>
      <c r="H15" s="172"/>
    </row>
    <row r="16" spans="1:8">
      <c r="A16" s="57" t="s">
        <v>2956</v>
      </c>
      <c r="B16" s="67">
        <f>1/(1+$B$4)^0.5</f>
        <v>0.96694988077642097</v>
      </c>
      <c r="C16" s="67">
        <f>1/(1+$B$4)^1.5</f>
        <v>0.90409047248303032</v>
      </c>
      <c r="D16" s="67">
        <f>1/(1+$B$4)^2.5</f>
        <v>0.84531742408227706</v>
      </c>
      <c r="E16" s="67">
        <f>1/(1+$B$4)^3.5</f>
        <v>0.79036508978420683</v>
      </c>
      <c r="F16" s="67">
        <f>1/(1+$B$4)^4.5</f>
        <v>0.73898509288126979</v>
      </c>
      <c r="G16" s="127" t="s">
        <v>2954</v>
      </c>
    </row>
    <row r="17" spans="1:8">
      <c r="A17" s="95" t="s">
        <v>2957</v>
      </c>
      <c r="B17" s="150">
        <f>B14*B16</f>
        <v>-68.308412970776857</v>
      </c>
      <c r="C17" s="150">
        <f>C14*C16</f>
        <v>152.98308565275315</v>
      </c>
      <c r="D17" s="150">
        <f>D14*D16</f>
        <v>149.62130085941138</v>
      </c>
      <c r="E17" s="150">
        <f>E14*E16</f>
        <v>145.38696459330225</v>
      </c>
      <c r="F17" s="150">
        <f>F14*F16</f>
        <v>140.49073709879292</v>
      </c>
      <c r="G17" s="127" t="s">
        <v>2954</v>
      </c>
      <c r="H17" s="26">
        <f>SUM(B17:F17)</f>
        <v>520.17367523348287</v>
      </c>
    </row>
    <row r="18" spans="1:8">
      <c r="A18" s="175" t="s">
        <v>2958</v>
      </c>
      <c r="B18" s="171"/>
      <c r="C18" s="171"/>
      <c r="D18" s="171"/>
      <c r="E18" s="171"/>
      <c r="F18" s="171"/>
      <c r="G18" s="171"/>
      <c r="H18" s="172"/>
    </row>
    <row r="19" spans="1:8">
      <c r="A19" s="57" t="s">
        <v>2959</v>
      </c>
      <c r="B19" s="8"/>
      <c r="C19" s="8"/>
      <c r="D19" s="8"/>
      <c r="E19" s="8"/>
      <c r="F19" s="8"/>
      <c r="G19" s="107">
        <f>'6) Proyecciones'!L15*(1+$B$5)</f>
        <v>135.1415555994754</v>
      </c>
      <c r="H19" s="8"/>
    </row>
    <row r="20" spans="1:8">
      <c r="A20" s="42" t="s">
        <v>2960</v>
      </c>
      <c r="B20" s="8"/>
      <c r="C20" s="8"/>
      <c r="D20" s="8"/>
      <c r="E20" s="8"/>
      <c r="F20" s="8"/>
      <c r="G20" s="121">
        <f>G19/($B$4-$B$5)</f>
        <v>2728.6008184677321</v>
      </c>
      <c r="H20" s="8"/>
    </row>
    <row r="21" spans="1:8">
      <c r="A21" s="95" t="s">
        <v>2961</v>
      </c>
      <c r="B21" s="8"/>
      <c r="C21" s="8"/>
      <c r="D21" s="8"/>
      <c r="E21" s="8"/>
      <c r="F21" s="8"/>
      <c r="G21" s="150">
        <f>G20/(1+$B$4)^4.5</f>
        <v>2016.3953292712858</v>
      </c>
      <c r="H21" s="8"/>
    </row>
    <row r="22" spans="1:8">
      <c r="A22" s="42" t="s">
        <v>2962</v>
      </c>
      <c r="B22" s="8"/>
      <c r="C22" s="8"/>
      <c r="D22" s="8"/>
      <c r="E22" s="8"/>
      <c r="F22" s="8"/>
      <c r="G22" s="71">
        <f>G21/B26</f>
        <v>0.79493020914877899</v>
      </c>
      <c r="H22" s="8"/>
    </row>
    <row r="23" spans="1:8">
      <c r="A23" s="175" t="s">
        <v>2963</v>
      </c>
      <c r="B23" s="171"/>
      <c r="C23" s="171"/>
      <c r="D23" s="171"/>
      <c r="E23" s="171"/>
      <c r="F23" s="171"/>
      <c r="G23" s="171"/>
      <c r="H23" s="172"/>
    </row>
    <row r="24" spans="1:8">
      <c r="A24" s="59" t="s">
        <v>2964</v>
      </c>
      <c r="B24" s="121">
        <f>SUM(B17:F17)</f>
        <v>520.17367523348287</v>
      </c>
      <c r="C24" s="57" t="s">
        <v>2965</v>
      </c>
      <c r="D24" s="8"/>
      <c r="E24" s="8"/>
      <c r="F24" s="8"/>
      <c r="G24" s="8"/>
      <c r="H24" s="8"/>
    </row>
    <row r="25" spans="1:8">
      <c r="A25" s="59" t="s">
        <v>2966</v>
      </c>
      <c r="B25" s="121">
        <f>G21</f>
        <v>2016.3953292712858</v>
      </c>
      <c r="C25" s="57" t="s">
        <v>2965</v>
      </c>
      <c r="D25" s="8"/>
      <c r="E25" s="8"/>
      <c r="F25" s="8"/>
      <c r="G25" s="8"/>
      <c r="H25" s="8"/>
    </row>
    <row r="26" spans="1:8" ht="15.6" customHeight="1">
      <c r="A26" s="56" t="s">
        <v>2967</v>
      </c>
      <c r="B26" s="34">
        <f>B24+B25</f>
        <v>2536.5690045047686</v>
      </c>
      <c r="C26" s="57" t="s">
        <v>2965</v>
      </c>
      <c r="D26" s="8"/>
      <c r="E26" s="8"/>
      <c r="F26" s="8"/>
      <c r="G26" s="8"/>
      <c r="H26" s="8"/>
    </row>
    <row r="27" spans="1:8">
      <c r="A27" s="59" t="s">
        <v>2968</v>
      </c>
      <c r="B27" s="121">
        <f>-B11</f>
        <v>-456</v>
      </c>
      <c r="C27" s="57" t="s">
        <v>2965</v>
      </c>
      <c r="D27" s="8"/>
      <c r="E27" s="8"/>
      <c r="F27" s="8"/>
      <c r="G27" s="8"/>
      <c r="H27" s="8"/>
    </row>
    <row r="28" spans="1:8" ht="15.6" customHeight="1">
      <c r="A28" s="56" t="s">
        <v>2969</v>
      </c>
      <c r="B28" s="34">
        <f>B26+B27</f>
        <v>2080.5690045047686</v>
      </c>
      <c r="C28" s="57" t="s">
        <v>2965</v>
      </c>
      <c r="D28" s="8"/>
      <c r="E28" s="8"/>
      <c r="F28" s="8"/>
      <c r="G28" s="8"/>
      <c r="H28" s="8"/>
    </row>
    <row r="29" spans="1:8">
      <c r="A29" s="59" t="s">
        <v>2970</v>
      </c>
      <c r="B29" s="151">
        <f>B8</f>
        <v>2800</v>
      </c>
      <c r="C29" s="57" t="s">
        <v>2971</v>
      </c>
      <c r="D29" s="8"/>
      <c r="E29" s="8"/>
      <c r="F29" s="8"/>
      <c r="G29" s="8"/>
      <c r="H29" s="8"/>
    </row>
    <row r="30" spans="1:8" ht="15.6" customHeight="1">
      <c r="A30" s="56" t="s">
        <v>2972</v>
      </c>
      <c r="B30" s="35">
        <f>B28/B29</f>
        <v>0.74306035875170307</v>
      </c>
      <c r="C30" s="57" t="s">
        <v>2973</v>
      </c>
      <c r="D30" s="8"/>
      <c r="E30" s="8"/>
      <c r="F30" s="8"/>
      <c r="G30" s="8"/>
      <c r="H30" s="8"/>
    </row>
    <row r="31" spans="1:8">
      <c r="A31" s="59" t="s">
        <v>2974</v>
      </c>
      <c r="B31" s="121">
        <f>B9</f>
        <v>1584.2472100225441</v>
      </c>
      <c r="C31" s="1"/>
      <c r="D31" s="8"/>
      <c r="E31" s="8"/>
      <c r="F31" s="8"/>
      <c r="G31" s="8"/>
      <c r="H31" s="8"/>
    </row>
    <row r="32" spans="1:8" ht="15.6" customHeight="1">
      <c r="A32" s="56" t="s">
        <v>2975</v>
      </c>
      <c r="B32" s="34">
        <f>B30*B31</f>
        <v>1177.1913002307363</v>
      </c>
      <c r="C32" s="57" t="s">
        <v>2976</v>
      </c>
      <c r="D32" s="8"/>
      <c r="E32" s="8"/>
      <c r="F32" s="8"/>
      <c r="G32" s="8"/>
      <c r="H32" s="8"/>
    </row>
    <row r="33" spans="1:8">
      <c r="A33" s="59" t="s">
        <v>2977</v>
      </c>
      <c r="B33" s="121">
        <f>B10</f>
        <v>982.5</v>
      </c>
      <c r="C33" s="57" t="s">
        <v>2976</v>
      </c>
      <c r="D33" s="8"/>
      <c r="E33" s="8"/>
      <c r="F33" s="8"/>
      <c r="G33" s="8"/>
      <c r="H33" s="8"/>
    </row>
    <row r="34" spans="1:8" ht="15.6" customHeight="1">
      <c r="A34" s="56" t="s">
        <v>139</v>
      </c>
      <c r="B34" s="36">
        <f>B32/B33-1</f>
        <v>0.19815908420431172</v>
      </c>
      <c r="C34" s="57" t="s">
        <v>2978</v>
      </c>
      <c r="D34" s="8"/>
      <c r="E34" s="8"/>
      <c r="F34" s="8"/>
      <c r="G34" s="8"/>
      <c r="H34" s="8"/>
    </row>
    <row r="35" spans="1:8">
      <c r="A35" s="59" t="s">
        <v>2979</v>
      </c>
      <c r="B35" s="152">
        <v>3.7699999999999997E-2</v>
      </c>
      <c r="C35" s="57" t="s">
        <v>2978</v>
      </c>
      <c r="D35" s="8"/>
      <c r="E35" s="8"/>
      <c r="F35" s="8"/>
      <c r="G35" s="8"/>
      <c r="H35" s="8"/>
    </row>
    <row r="36" spans="1:8" ht="15.6" customHeight="1">
      <c r="A36" s="78" t="s">
        <v>5</v>
      </c>
      <c r="B36" s="39" t="str">
        <f>IF(B34&lt;=-0.05,"VENDER",IF(B34&gt;=0.05,"COMPRAR","MANTENER"))</f>
        <v>COMPRAR</v>
      </c>
      <c r="C36" s="1"/>
      <c r="D36" s="8"/>
      <c r="E36" s="8"/>
      <c r="F36" s="8"/>
      <c r="G36" s="8"/>
      <c r="H36" s="8"/>
    </row>
    <row r="37" spans="1:8">
      <c r="A37" s="175" t="s">
        <v>2980</v>
      </c>
      <c r="B37" s="171"/>
      <c r="C37" s="171"/>
      <c r="D37" s="171"/>
      <c r="E37" s="171"/>
      <c r="F37" s="171"/>
      <c r="G37" s="171"/>
      <c r="H37" s="172"/>
    </row>
    <row r="38" spans="1:8">
      <c r="A38" s="59" t="s">
        <v>2981</v>
      </c>
      <c r="B38" s="153">
        <v>106</v>
      </c>
      <c r="C38" s="57" t="s">
        <v>2965</v>
      </c>
      <c r="D38" s="8"/>
      <c r="E38" s="8"/>
      <c r="F38" s="8"/>
      <c r="G38" s="8"/>
      <c r="H38" s="8"/>
    </row>
    <row r="39" spans="1:8">
      <c r="A39" s="59" t="s">
        <v>2982</v>
      </c>
      <c r="B39" s="121">
        <f>B38*4</f>
        <v>424</v>
      </c>
      <c r="C39" s="57" t="s">
        <v>2965</v>
      </c>
      <c r="D39" s="8"/>
      <c r="E39" s="8"/>
      <c r="F39" s="8"/>
      <c r="G39" s="8"/>
      <c r="H39" s="8"/>
    </row>
    <row r="40" spans="1:8">
      <c r="A40" s="59" t="s">
        <v>2983</v>
      </c>
      <c r="B40" s="67">
        <f>B26/'6) Proyecciones'!$G$13</f>
        <v>15.537542928760976</v>
      </c>
      <c r="C40" s="57" t="s">
        <v>2984</v>
      </c>
      <c r="D40" s="8"/>
      <c r="E40" s="8"/>
      <c r="F40" s="8"/>
      <c r="G40" s="8"/>
      <c r="H40" s="8"/>
    </row>
    <row r="41" spans="1:8" ht="15.6" customHeight="1">
      <c r="A41" s="56" t="s">
        <v>2985</v>
      </c>
      <c r="B41" s="34">
        <f>B39*B40</f>
        <v>6587.9182017946541</v>
      </c>
      <c r="C41" s="57" t="s">
        <v>2965</v>
      </c>
      <c r="D41" s="8"/>
      <c r="E41" s="8"/>
      <c r="F41" s="8"/>
      <c r="G41" s="8"/>
      <c r="H41" s="8"/>
    </row>
    <row r="42" spans="1:8">
      <c r="A42" s="59" t="s">
        <v>2986</v>
      </c>
      <c r="B42" s="121">
        <f>-B11</f>
        <v>-456</v>
      </c>
      <c r="C42" s="57" t="s">
        <v>2965</v>
      </c>
      <c r="D42" s="8"/>
      <c r="E42" s="8"/>
      <c r="F42" s="8"/>
      <c r="G42" s="8"/>
      <c r="H42" s="8"/>
    </row>
    <row r="43" spans="1:8" ht="15.6" customHeight="1">
      <c r="A43" s="56" t="s">
        <v>2987</v>
      </c>
      <c r="B43" s="34">
        <f>B41+B42</f>
        <v>6131.9182017946541</v>
      </c>
      <c r="C43" s="57" t="s">
        <v>2965</v>
      </c>
      <c r="D43" s="8"/>
      <c r="E43" s="8"/>
      <c r="F43" s="8"/>
      <c r="G43" s="8"/>
      <c r="H43" s="8"/>
    </row>
    <row r="44" spans="1:8" ht="15.6" customHeight="1">
      <c r="A44" s="56" t="s">
        <v>2988</v>
      </c>
      <c r="B44" s="37">
        <f>(B43/B29)*B31</f>
        <v>3469.455108314156</v>
      </c>
      <c r="C44" s="57" t="s">
        <v>2976</v>
      </c>
      <c r="D44" s="8"/>
      <c r="E44" s="8"/>
      <c r="F44" s="8"/>
      <c r="G44" s="8"/>
      <c r="H44" s="8"/>
    </row>
    <row r="45" spans="1:8" ht="15.6" customHeight="1">
      <c r="A45" s="56" t="s">
        <v>2989</v>
      </c>
      <c r="B45" s="36">
        <f>B44/B33-1</f>
        <v>2.5312520186403624</v>
      </c>
      <c r="C45" s="57" t="s">
        <v>2978</v>
      </c>
      <c r="D45" s="8"/>
      <c r="E45" s="8"/>
      <c r="F45" s="8"/>
      <c r="G45" s="8"/>
      <c r="H45" s="8"/>
    </row>
    <row r="46" spans="1:8" ht="15.6" customHeight="1">
      <c r="A46" s="84" t="s">
        <v>2990</v>
      </c>
      <c r="B46" s="27" t="str">
        <f>IF(B45&lt;=-0.05,"VENDER",IF(B45&gt;=0.05,"COMPRAR","MANTENER"))</f>
        <v>COMPRAR</v>
      </c>
      <c r="C46" s="1"/>
      <c r="D46" s="8"/>
      <c r="E46" s="8"/>
      <c r="F46" s="8"/>
      <c r="G46" s="8"/>
      <c r="H46" s="8"/>
    </row>
    <row r="47" spans="1:8">
      <c r="A47" s="189" t="s">
        <v>2991</v>
      </c>
      <c r="B47" s="171"/>
      <c r="C47" s="171"/>
      <c r="D47" s="171"/>
      <c r="E47" s="171"/>
      <c r="F47" s="171"/>
      <c r="G47" s="171"/>
      <c r="H47" s="172"/>
    </row>
    <row r="49" spans="1:8">
      <c r="A49" s="175" t="s">
        <v>2992</v>
      </c>
      <c r="B49" s="171"/>
      <c r="C49" s="171"/>
      <c r="D49" s="171"/>
      <c r="E49" s="171"/>
      <c r="F49" s="171"/>
      <c r="G49" s="171"/>
      <c r="H49" s="172"/>
    </row>
    <row r="50" spans="1:8">
      <c r="A50" s="40" t="s">
        <v>2993</v>
      </c>
      <c r="B50" s="154">
        <f>$B$4+(-0.02)</f>
        <v>4.9527785334083876E-2</v>
      </c>
      <c r="C50" s="154">
        <f>$B$4+(-0.01)</f>
        <v>5.9527785334083878E-2</v>
      </c>
      <c r="D50" s="154">
        <f>$B$4+(0)</f>
        <v>6.952778533408388E-2</v>
      </c>
      <c r="E50" s="154">
        <f>$B$4+(0.01)</f>
        <v>7.9527785334083875E-2</v>
      </c>
      <c r="F50" s="154">
        <f>$B$4+(0.02)</f>
        <v>8.9527785334083884E-2</v>
      </c>
    </row>
    <row r="51" spans="1:8">
      <c r="A51" s="155" t="s">
        <v>2994</v>
      </c>
      <c r="B51" s="156">
        <f>((SUMPRODUCT($B$14:$F$14,1/(1+B$50)^{0.5,1.5,2.5,3.5,4.5})+($F$14*(1+0.01))/(B$50-0.01)/(1+B$50)^4.5-$B$11)/$B$8)*$B$9</f>
        <v>2266.3607073759217</v>
      </c>
      <c r="C51" s="157">
        <f>((SUMPRODUCT($B$14:$F$14,1/(1+C$50)^{0.5,1.5,2.5,3.5,4.5})+($F$14*(1+0.01))/(C$50-0.01)/(1+C$50)^4.5-$B$11)/$B$8)*$B$9</f>
        <v>1736.5503227427621</v>
      </c>
      <c r="D51" s="157">
        <f>((SUMPRODUCT($B$14:$F$14,1/(1+D$50)^{0.5,1.5,2.5,3.5,4.5})+($F$14*(1+0.01))/(D$50-0.01)/(1+D$50)^4.5-$B$11)/$B$8)*$B$9</f>
        <v>1385.0062195709572</v>
      </c>
      <c r="E51" s="157">
        <f>((SUMPRODUCT($B$14:$F$14,1/(1+E$50)^{0.5,1.5,2.5,3.5,4.5})+($F$14*(1+0.01))/(E$50-0.01)/(1+E$50)^4.5-$B$11)/$B$8)*$B$9</f>
        <v>1134.8028411816492</v>
      </c>
      <c r="F51" s="157">
        <f>((SUMPRODUCT($B$14:$F$14,1/(1+F$50)^{0.5,1.5,2.5,3.5,4.5})+($F$14*(1+0.01))/(F$50-0.01)/(1+F$50)^4.5-$B$11)/$B$8)*$B$9</f>
        <v>947.70605168577254</v>
      </c>
    </row>
    <row r="52" spans="1:8">
      <c r="A52" s="155" t="s">
        <v>2995</v>
      </c>
      <c r="B52" s="156">
        <f>((SUMPRODUCT($B$14:$F$14,1/(1+B$50)^{0.5,1.5,2.5,3.5,4.5})+($F$14*(1+0.015))/(B$50-0.015)/(1+B$50)^4.5-$B$11)/$B$8)*$B$9</f>
        <v>2599.0945226381655</v>
      </c>
      <c r="C52" s="157">
        <f>((SUMPRODUCT($B$14:$F$14,1/(1+C$50)^{0.5,1.5,2.5,3.5,4.5})+($F$14*(1+0.015))/(C$50-0.015)/(1+C$50)^4.5-$B$11)/$B$8)*$B$9</f>
        <v>1935.7431553519307</v>
      </c>
      <c r="D52" s="157">
        <f>((SUMPRODUCT($B$14:$F$14,1/(1+D$50)^{0.5,1.5,2.5,3.5,4.5})+($F$14*(1+0.015))/(D$50-0.015)/(1+D$50)^4.5-$B$11)/$B$8)*$B$9</f>
        <v>1515.9657479050995</v>
      </c>
      <c r="E52" s="157">
        <f>((SUMPRODUCT($B$14:$F$14,1/(1+E$50)^{0.5,1.5,2.5,3.5,4.5})+($F$14*(1+0.015))/(E$50-0.015)/(1+E$50)^4.5-$B$11)/$B$8)*$B$9</f>
        <v>1226.5142562278354</v>
      </c>
      <c r="F52" s="157">
        <f>((SUMPRODUCT($B$14:$F$14,1/(1+F$50)^{0.5,1.5,2.5,3.5,4.5})+($F$14*(1+0.015))/(F$50-0.015)/(1+F$50)^4.5-$B$11)/$B$8)*$B$9</f>
        <v>1014.9225288533689</v>
      </c>
    </row>
    <row r="53" spans="1:8">
      <c r="A53" s="155" t="s">
        <v>2996</v>
      </c>
      <c r="B53" s="156">
        <f>((SUMPRODUCT($B$14:$F$14,1/(1+B$50)^{0.5,1.5,2.5,3.5,4.5})+($F$14*(1+0.02))/(B$50-0.02)/(1+B$50)^4.5-$B$11)/$B$8)*$B$9</f>
        <v>3044.5133264620722</v>
      </c>
      <c r="C53" s="156">
        <f>((SUMPRODUCT($B$14:$F$14,1/(1+C$50)^{0.5,1.5,2.5,3.5,4.5})+($F$14*(1+0.02))/(C$50-0.02)/(1+C$50)^4.5-$B$11)/$B$8)*$B$9</f>
        <v>2185.3291053405878</v>
      </c>
      <c r="D53" s="158">
        <f>((SUMPRODUCT($B$14:$F$14,1/(1+D$50)^{0.5,1.5,2.5,3.5,4.5})+($F$14*(1+0.02))/(D$50-0.02)/(1+D$50)^4.5-$B$11)/$B$8)*$B$9</f>
        <v>1673.3669043982184</v>
      </c>
      <c r="E53" s="157">
        <f>((SUMPRODUCT($B$14:$F$14,1/(1+E$50)^{0.5,1.5,2.5,3.5,4.5})+($F$14*(1+0.02))/(E$50-0.02)/(1+E$50)^4.5-$B$11)/$B$8)*$B$9</f>
        <v>1333.6321599467453</v>
      </c>
      <c r="F53" s="157">
        <f>((SUMPRODUCT($B$14:$F$14,1/(1+F$50)^{0.5,1.5,2.5,3.5,4.5})+($F$14*(1+0.02))/(F$50-0.02)/(1+F$50)^4.5-$B$11)/$B$8)*$B$9</f>
        <v>1091.8065765964723</v>
      </c>
    </row>
    <row r="54" spans="1:8">
      <c r="A54" s="155" t="s">
        <v>2997</v>
      </c>
      <c r="B54" s="156">
        <f>((SUMPRODUCT($B$14:$F$14,1/(1+B$50)^{0.5,1.5,2.5,3.5,4.5})+($F$14*(1+0.025))/(B$50-0.025)/(1+B$50)^4.5-$B$11)/$B$8)*$B$9</f>
        <v>3671.5297746542014</v>
      </c>
      <c r="C54" s="156">
        <f>((SUMPRODUCT($B$14:$F$14,1/(1+C$50)^{0.5,1.5,2.5,3.5,4.5})+($F$14*(1+0.025))/(C$50-0.025)/(1+C$50)^4.5-$B$11)/$B$8)*$B$9</f>
        <v>2507.2005922015674</v>
      </c>
      <c r="D54" s="157">
        <f>((SUMPRODUCT($B$14:$F$14,1/(1+D$50)^{0.5,1.5,2.5,3.5,4.5})+($F$14*(1+0.025))/(D$50-0.025)/(1+D$50)^4.5-$B$11)/$B$8)*$B$9</f>
        <v>1866.117035764478</v>
      </c>
      <c r="E54" s="157">
        <f>((SUMPRODUCT($B$14:$F$14,1/(1+E$50)^{0.5,1.5,2.5,3.5,4.5})+($F$14*(1+0.025))/(E$50-0.025)/(1+E$50)^4.5-$B$11)/$B$8)*$B$9</f>
        <v>1460.3947096131501</v>
      </c>
      <c r="F54" s="157">
        <f>((SUMPRODUCT($B$14:$F$14,1/(1+F$50)^{0.5,1.5,2.5,3.5,4.5})+($F$14*(1+0.025))/(F$50-0.025)/(1+F$50)^4.5-$B$11)/$B$8)*$B$9</f>
        <v>1180.6054990474313</v>
      </c>
    </row>
    <row r="55" spans="1:8">
      <c r="A55" s="155" t="s">
        <v>2998</v>
      </c>
      <c r="B55" s="156">
        <f>((SUMPRODUCT($B$14:$F$14,1/(1+B$50)^{0.5,1.5,2.5,3.5,4.5})+($F$14*(1+0.03))/(B$50-0.03)/(1+B$50)^4.5-$B$11)/$B$8)*$B$9</f>
        <v>4619.6356026531275</v>
      </c>
      <c r="C55" s="156">
        <f>((SUMPRODUCT($B$14:$F$14,1/(1+C$50)^{0.5,1.5,2.5,3.5,4.5})+($F$14*(1+0.03))/(C$50-0.03)/(1+C$50)^4.5-$B$11)/$B$8)*$B$9</f>
        <v>2938.0783872631973</v>
      </c>
      <c r="D55" s="157">
        <f>((SUMPRODUCT($B$14:$F$14,1/(1+D$50)^{0.5,1.5,2.5,3.5,4.5})+($F$14*(1+0.03))/(D$50-0.03)/(1+D$50)^4.5-$B$11)/$B$8)*$B$9</f>
        <v>2107.6303674307696</v>
      </c>
      <c r="E55" s="157">
        <f>((SUMPRODUCT($B$14:$F$14,1/(1+E$50)^{0.5,1.5,2.5,3.5,4.5})+($F$14*(1+0.03))/(E$50-0.03)/(1+E$50)^4.5-$B$11)/$B$8)*$B$9</f>
        <v>1612.7514886220022</v>
      </c>
      <c r="F55" s="157">
        <f>((SUMPRODUCT($B$14:$F$14,1/(1+F$50)^{0.5,1.5,2.5,3.5,4.5})+($F$14*(1+0.03))/(F$50-0.03)/(1+F$50)^4.5-$B$11)/$B$8)*$B$9</f>
        <v>1284.3216440949643</v>
      </c>
    </row>
    <row r="56" spans="1:8">
      <c r="A56" s="175" t="s">
        <v>2999</v>
      </c>
      <c r="B56" s="171"/>
      <c r="C56" s="171"/>
      <c r="D56" s="171"/>
      <c r="E56" s="171"/>
      <c r="F56" s="171"/>
      <c r="G56" s="171"/>
      <c r="H56" s="172"/>
    </row>
    <row r="57" spans="1:8">
      <c r="A57" s="57" t="s">
        <v>3000</v>
      </c>
      <c r="B57" s="159">
        <v>19354</v>
      </c>
      <c r="C57" s="8"/>
      <c r="D57" s="8"/>
      <c r="E57" s="8"/>
      <c r="F57" s="8"/>
      <c r="G57" s="8"/>
      <c r="H57" s="8"/>
    </row>
    <row r="58" spans="1:8">
      <c r="A58" s="57" t="s">
        <v>3001</v>
      </c>
      <c r="B58" s="160">
        <v>0</v>
      </c>
      <c r="C58" s="8"/>
      <c r="D58" s="8"/>
      <c r="E58" s="8"/>
      <c r="F58" s="8"/>
      <c r="G58" s="8"/>
      <c r="H58" s="8"/>
    </row>
    <row r="59" spans="1:8">
      <c r="A59" s="57" t="s">
        <v>3002</v>
      </c>
      <c r="B59" s="160">
        <v>94.43</v>
      </c>
      <c r="C59" s="8"/>
      <c r="D59" s="8"/>
      <c r="E59" s="8"/>
      <c r="F59" s="8"/>
      <c r="G59" s="8"/>
      <c r="H59" s="8"/>
    </row>
    <row r="60" spans="1:8">
      <c r="A60" s="57" t="s">
        <v>3003</v>
      </c>
      <c r="B60" s="160">
        <v>325.64</v>
      </c>
      <c r="C60" s="8"/>
      <c r="D60" s="8"/>
      <c r="E60" s="8"/>
      <c r="F60" s="8"/>
      <c r="G60" s="8"/>
      <c r="H60" s="8"/>
    </row>
    <row r="61" spans="1:8">
      <c r="A61" s="95" t="s">
        <v>3004</v>
      </c>
      <c r="B61" s="161">
        <v>575.78</v>
      </c>
      <c r="C61" s="8"/>
      <c r="D61" s="8"/>
      <c r="E61" s="8"/>
      <c r="F61" s="8"/>
      <c r="G61" s="8"/>
      <c r="H61" s="8"/>
    </row>
    <row r="62" spans="1:8">
      <c r="A62" s="57" t="s">
        <v>3005</v>
      </c>
      <c r="B62" s="160">
        <v>939.71</v>
      </c>
      <c r="C62" s="8"/>
      <c r="D62" s="8"/>
      <c r="E62" s="8"/>
      <c r="F62" s="8"/>
      <c r="G62" s="8"/>
      <c r="H62" s="8"/>
    </row>
    <row r="63" spans="1:8">
      <c r="A63" s="57" t="s">
        <v>3006</v>
      </c>
      <c r="B63" s="160">
        <v>1847.66</v>
      </c>
      <c r="C63" s="8"/>
      <c r="D63" s="8"/>
      <c r="E63" s="8"/>
      <c r="F63" s="8"/>
      <c r="G63" s="8"/>
      <c r="H63" s="8"/>
    </row>
    <row r="64" spans="1:8">
      <c r="A64" s="57" t="s">
        <v>3007</v>
      </c>
      <c r="B64" s="160">
        <v>719.93</v>
      </c>
      <c r="C64" s="8"/>
      <c r="D64" s="8"/>
      <c r="E64" s="8"/>
      <c r="F64" s="8"/>
      <c r="G64" s="8"/>
      <c r="H64" s="8"/>
    </row>
    <row r="65" spans="1:8">
      <c r="A65" s="95" t="s">
        <v>3008</v>
      </c>
      <c r="B65" s="162">
        <v>0.22839999999999999</v>
      </c>
      <c r="C65" s="8"/>
      <c r="D65" s="8"/>
      <c r="E65" s="8"/>
      <c r="F65" s="8"/>
      <c r="G65" s="8"/>
      <c r="H65" s="8"/>
    </row>
    <row r="66" spans="1:8">
      <c r="A66" s="95" t="s">
        <v>3009</v>
      </c>
      <c r="B66" s="162">
        <v>0.9869</v>
      </c>
      <c r="C66" s="8"/>
      <c r="D66" s="8"/>
      <c r="E66" s="8"/>
      <c r="F66" s="8"/>
      <c r="G66" s="8"/>
      <c r="H66" s="8"/>
    </row>
  </sheetData>
  <mergeCells count="14">
    <mergeCell ref="A1:H1"/>
    <mergeCell ref="A37:H37"/>
    <mergeCell ref="F10:F11"/>
    <mergeCell ref="D10:E11"/>
    <mergeCell ref="A56:H56"/>
    <mergeCell ref="A18:H18"/>
    <mergeCell ref="A12:H12"/>
    <mergeCell ref="A3:H3"/>
    <mergeCell ref="A23:H23"/>
    <mergeCell ref="A15:H15"/>
    <mergeCell ref="D4:F4"/>
    <mergeCell ref="D9:F9"/>
    <mergeCell ref="A49:H49"/>
    <mergeCell ref="A47:H47"/>
  </mergeCell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50"/>
  <sheetViews>
    <sheetView showGridLines="0" workbookViewId="0">
      <selection sqref="A1:E1"/>
    </sheetView>
  </sheetViews>
  <sheetFormatPr baseColWidth="10" defaultColWidth="8.88671875" defaultRowHeight="14.4"/>
  <cols>
    <col min="1" max="1" width="37.109375" bestFit="1" customWidth="1"/>
    <col min="2" max="2" width="14" bestFit="1" customWidth="1"/>
    <col min="3" max="3" width="13.6640625" bestFit="1" customWidth="1"/>
    <col min="4" max="4" width="7.77734375" bestFit="1" customWidth="1"/>
    <col min="5" max="5" width="15" customWidth="1"/>
  </cols>
  <sheetData>
    <row r="1" spans="1:5" ht="15.6" customHeight="1">
      <c r="A1" s="181" t="s">
        <v>3010</v>
      </c>
      <c r="B1" s="171"/>
      <c r="C1" s="171"/>
      <c r="D1" s="171"/>
      <c r="E1" s="172"/>
    </row>
    <row r="3" spans="1:5">
      <c r="A3" s="175" t="s">
        <v>3011</v>
      </c>
      <c r="B3" s="171"/>
      <c r="C3" s="171"/>
      <c r="D3" s="171"/>
      <c r="E3" s="172"/>
    </row>
    <row r="4" spans="1:5">
      <c r="A4" s="40" t="s">
        <v>159</v>
      </c>
      <c r="B4" s="40" t="s">
        <v>3012</v>
      </c>
      <c r="C4" s="40" t="s">
        <v>3013</v>
      </c>
      <c r="D4" s="40" t="s">
        <v>3014</v>
      </c>
    </row>
    <row r="5" spans="1:5">
      <c r="A5" s="57" t="s">
        <v>3015</v>
      </c>
      <c r="B5" s="131">
        <v>-3.6401000000000003E-2</v>
      </c>
      <c r="C5" s="131">
        <v>-5.0191E-2</v>
      </c>
      <c r="D5" s="131">
        <v>-8.4430000000000005E-2</v>
      </c>
    </row>
    <row r="6" spans="1:5">
      <c r="A6" s="57" t="s">
        <v>3016</v>
      </c>
      <c r="B6" s="131">
        <v>-4.4127E-2</v>
      </c>
      <c r="C6" s="131">
        <v>-5.6931000000000002E-2</v>
      </c>
      <c r="D6" s="131">
        <v>-8.0948000000000006E-2</v>
      </c>
    </row>
    <row r="7" spans="1:5">
      <c r="A7" s="57" t="s">
        <v>3017</v>
      </c>
      <c r="B7" s="131">
        <v>-3.8438E-2</v>
      </c>
      <c r="C7" s="131">
        <v>-5.3287000000000001E-2</v>
      </c>
      <c r="D7" s="131">
        <v>-9.2166999999999999E-2</v>
      </c>
    </row>
    <row r="8" spans="1:5">
      <c r="A8" s="57" t="s">
        <v>3018</v>
      </c>
      <c r="B8" s="131">
        <v>-2.9725999999999999E-2</v>
      </c>
      <c r="C8" s="131">
        <v>-5.6793000000000003E-2</v>
      </c>
      <c r="D8" s="131">
        <v>-0.143622</v>
      </c>
    </row>
    <row r="9" spans="1:5">
      <c r="A9" s="95" t="s">
        <v>3019</v>
      </c>
      <c r="B9" s="163">
        <v>-2.9725999999999999E-2</v>
      </c>
      <c r="C9" s="163">
        <v>-5.6793000000000003E-2</v>
      </c>
      <c r="D9" s="163">
        <v>-9.2166999999999999E-2</v>
      </c>
    </row>
    <row r="10" spans="1:5">
      <c r="A10" s="57" t="s">
        <v>3020</v>
      </c>
      <c r="B10" s="131">
        <v>-6.0166999999999998E-2</v>
      </c>
      <c r="C10" s="131">
        <v>-7.7909999999999993E-2</v>
      </c>
      <c r="D10" s="131">
        <v>-0.13511200000000001</v>
      </c>
    </row>
    <row r="11" spans="1:5">
      <c r="A11" s="57" t="s">
        <v>3021</v>
      </c>
      <c r="B11" s="131">
        <v>-5.2310000000000002E-2</v>
      </c>
      <c r="C11" s="131">
        <v>-8.7867000000000001E-2</v>
      </c>
      <c r="D11" s="131">
        <v>-0.22070699999999999</v>
      </c>
    </row>
    <row r="12" spans="1:5">
      <c r="A12" s="57" t="s">
        <v>3022</v>
      </c>
      <c r="B12" s="164" t="s">
        <v>3023</v>
      </c>
      <c r="C12" s="164" t="s">
        <v>3023</v>
      </c>
      <c r="D12" s="164" t="s">
        <v>3024</v>
      </c>
    </row>
    <row r="14" spans="1:5">
      <c r="A14" s="175" t="s">
        <v>3025</v>
      </c>
      <c r="B14" s="171"/>
      <c r="C14" s="171"/>
      <c r="D14" s="171"/>
      <c r="E14" s="172"/>
    </row>
    <row r="15" spans="1:5">
      <c r="A15" s="40" t="s">
        <v>149</v>
      </c>
      <c r="B15" s="40" t="s">
        <v>3026</v>
      </c>
      <c r="C15" s="40" t="s">
        <v>3027</v>
      </c>
      <c r="D15" s="40" t="s">
        <v>3028</v>
      </c>
      <c r="E15" s="11"/>
    </row>
    <row r="16" spans="1:5">
      <c r="A16" s="57" t="s">
        <v>3029</v>
      </c>
      <c r="B16" s="4"/>
      <c r="C16" s="4"/>
      <c r="D16" s="165">
        <v>15</v>
      </c>
    </row>
    <row r="17" spans="1:5">
      <c r="A17" s="57" t="s">
        <v>3030</v>
      </c>
      <c r="B17" s="104">
        <v>-0.44729999999999998</v>
      </c>
      <c r="C17" s="104">
        <v>1.1254</v>
      </c>
      <c r="D17" s="165">
        <v>50</v>
      </c>
    </row>
    <row r="18" spans="1:5">
      <c r="A18" s="57" t="s">
        <v>3031</v>
      </c>
      <c r="B18" s="104">
        <v>0.1244</v>
      </c>
      <c r="C18" s="104">
        <v>0.45910000000000001</v>
      </c>
      <c r="D18" s="165">
        <v>103</v>
      </c>
    </row>
    <row r="19" spans="1:5">
      <c r="A19" s="57" t="s">
        <v>3032</v>
      </c>
      <c r="B19" s="104">
        <v>0.18279999999999999</v>
      </c>
      <c r="C19" s="104">
        <v>1.0536000000000001</v>
      </c>
      <c r="D19" s="165">
        <v>59</v>
      </c>
    </row>
    <row r="20" spans="1:5">
      <c r="A20" s="57" t="s">
        <v>3033</v>
      </c>
      <c r="B20" s="104">
        <v>0.1361</v>
      </c>
      <c r="C20" s="104">
        <v>0.44400000000000001</v>
      </c>
      <c r="D20" s="165">
        <v>200</v>
      </c>
    </row>
    <row r="22" spans="1:5">
      <c r="A22" s="175" t="s">
        <v>3034</v>
      </c>
      <c r="B22" s="171"/>
      <c r="C22" s="171"/>
      <c r="D22" s="171"/>
      <c r="E22" s="172"/>
    </row>
    <row r="23" spans="1:5">
      <c r="A23" s="57" t="s">
        <v>3035</v>
      </c>
      <c r="B23" s="98">
        <v>126.17</v>
      </c>
    </row>
    <row r="24" spans="1:5">
      <c r="A24" s="57" t="s">
        <v>3036</v>
      </c>
      <c r="B24" s="98">
        <v>313.57</v>
      </c>
    </row>
    <row r="25" spans="1:5">
      <c r="A25" s="57" t="s">
        <v>3037</v>
      </c>
      <c r="B25" s="98">
        <v>434.72</v>
      </c>
    </row>
    <row r="26" spans="1:5">
      <c r="A26" s="57" t="s">
        <v>3038</v>
      </c>
      <c r="B26" s="98">
        <v>710.45</v>
      </c>
    </row>
    <row r="27" spans="1:5">
      <c r="A27" s="95" t="s">
        <v>3039</v>
      </c>
      <c r="B27" s="106">
        <v>1149.56</v>
      </c>
    </row>
    <row r="28" spans="1:5">
      <c r="A28" s="57" t="s">
        <v>3040</v>
      </c>
      <c r="B28" s="98">
        <v>1827.85</v>
      </c>
    </row>
    <row r="29" spans="1:5">
      <c r="A29" s="57" t="s">
        <v>3041</v>
      </c>
      <c r="B29" s="98">
        <v>2781.2</v>
      </c>
    </row>
    <row r="30" spans="1:5">
      <c r="A30" s="57" t="s">
        <v>3042</v>
      </c>
      <c r="B30" s="98">
        <v>3557.08</v>
      </c>
    </row>
    <row r="31" spans="1:5">
      <c r="A31" s="57" t="s">
        <v>3043</v>
      </c>
      <c r="B31" s="98">
        <v>5620.5</v>
      </c>
    </row>
    <row r="32" spans="1:5">
      <c r="A32" s="57" t="s">
        <v>3044</v>
      </c>
      <c r="B32" s="98">
        <v>1439.58</v>
      </c>
    </row>
    <row r="33" spans="1:5">
      <c r="A33" s="57" t="s">
        <v>3045</v>
      </c>
      <c r="B33" s="98">
        <v>1111.25</v>
      </c>
    </row>
    <row r="34" spans="1:5">
      <c r="A34" s="95" t="s">
        <v>3046</v>
      </c>
      <c r="B34" s="166">
        <v>0.58879999999999999</v>
      </c>
    </row>
    <row r="35" spans="1:5">
      <c r="A35" s="57" t="s">
        <v>3009</v>
      </c>
      <c r="B35" s="104">
        <v>0.999</v>
      </c>
    </row>
    <row r="36" spans="1:5">
      <c r="A36" s="57" t="s">
        <v>3047</v>
      </c>
      <c r="B36" s="104">
        <v>1E-3</v>
      </c>
    </row>
    <row r="37" spans="1:5">
      <c r="A37" s="57" t="s">
        <v>3048</v>
      </c>
      <c r="B37" s="165">
        <v>19354</v>
      </c>
      <c r="C37" s="165">
        <v>646</v>
      </c>
    </row>
    <row r="39" spans="1:5">
      <c r="A39" s="175" t="s">
        <v>3049</v>
      </c>
      <c r="B39" s="171"/>
      <c r="C39" s="171"/>
      <c r="D39" s="171"/>
      <c r="E39" s="172"/>
    </row>
    <row r="40" spans="1:5">
      <c r="A40" s="57" t="s">
        <v>3050</v>
      </c>
      <c r="B40" s="76">
        <v>0.25209999999999999</v>
      </c>
    </row>
    <row r="41" spans="1:5">
      <c r="A41" s="57" t="s">
        <v>3051</v>
      </c>
      <c r="B41" s="98">
        <v>2.5817999999999999</v>
      </c>
    </row>
    <row r="42" spans="1:5">
      <c r="A42" s="57" t="s">
        <v>3052</v>
      </c>
      <c r="B42" s="76">
        <v>0.49759999999999999</v>
      </c>
    </row>
    <row r="43" spans="1:5">
      <c r="A43" s="57" t="s">
        <v>3053</v>
      </c>
      <c r="B43" s="98">
        <v>692.8</v>
      </c>
    </row>
    <row r="44" spans="1:5">
      <c r="A44" s="57" t="s">
        <v>3054</v>
      </c>
      <c r="B44" s="104">
        <v>0.90280000000000005</v>
      </c>
    </row>
    <row r="45" spans="1:5">
      <c r="A45" s="57" t="s">
        <v>3055</v>
      </c>
      <c r="B45" s="104">
        <v>0.62529999999999997</v>
      </c>
    </row>
    <row r="46" spans="1:5">
      <c r="A46" s="57" t="s">
        <v>3056</v>
      </c>
      <c r="B46" s="104">
        <v>0.49630000000000002</v>
      </c>
    </row>
    <row r="47" spans="1:5">
      <c r="A47" s="57" t="s">
        <v>3057</v>
      </c>
      <c r="B47" s="76">
        <v>0.38729999999999998</v>
      </c>
    </row>
    <row r="48" spans="1:5">
      <c r="A48" s="57" t="s">
        <v>3058</v>
      </c>
      <c r="B48" s="104">
        <v>-2.6019E-2</v>
      </c>
    </row>
    <row r="49" spans="1:2">
      <c r="A49" s="57" t="s">
        <v>3059</v>
      </c>
      <c r="B49" s="104">
        <v>0.15</v>
      </c>
    </row>
    <row r="50" spans="1:2" ht="57.6" customHeight="1">
      <c r="A50" s="57" t="s">
        <v>3060</v>
      </c>
      <c r="B50" s="60" t="s">
        <v>3061</v>
      </c>
    </row>
  </sheetData>
  <mergeCells count="5">
    <mergeCell ref="A39:E39"/>
    <mergeCell ref="A1:E1"/>
    <mergeCell ref="A14:E14"/>
    <mergeCell ref="A22:E22"/>
    <mergeCell ref="A3:E3"/>
  </mergeCells>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1"/>
  <sheetViews>
    <sheetView showGridLines="0" workbookViewId="0">
      <selection activeCell="C22" sqref="C22"/>
    </sheetView>
  </sheetViews>
  <sheetFormatPr baseColWidth="10" defaultColWidth="8.88671875" defaultRowHeight="14.4"/>
  <cols>
    <col min="1" max="1" width="37.6640625" bestFit="1" customWidth="1"/>
    <col min="2" max="6" width="6.109375" bestFit="1" customWidth="1"/>
    <col min="7" max="7" width="13" customWidth="1"/>
  </cols>
  <sheetData>
    <row r="1" spans="1:7" ht="15.6" customHeight="1">
      <c r="A1" s="181" t="s">
        <v>3062</v>
      </c>
      <c r="B1" s="171"/>
      <c r="C1" s="171"/>
      <c r="D1" s="171"/>
      <c r="E1" s="171"/>
      <c r="F1" s="171"/>
      <c r="G1" s="172"/>
    </row>
    <row r="3" spans="1:7">
      <c r="A3" s="175" t="s">
        <v>3063</v>
      </c>
      <c r="B3" s="171"/>
      <c r="C3" s="171"/>
      <c r="D3" s="171"/>
      <c r="E3" s="171"/>
      <c r="F3" s="171"/>
      <c r="G3" s="172"/>
    </row>
    <row r="4" spans="1:7">
      <c r="A4" s="40" t="s">
        <v>9</v>
      </c>
      <c r="B4" s="40" t="s">
        <v>195</v>
      </c>
      <c r="C4" s="40" t="s">
        <v>198</v>
      </c>
      <c r="D4" s="40" t="s">
        <v>3064</v>
      </c>
      <c r="E4" s="40" t="s">
        <v>3065</v>
      </c>
      <c r="F4" s="40" t="s">
        <v>197</v>
      </c>
    </row>
    <row r="5" spans="1:7">
      <c r="A5" s="57" t="s">
        <v>3066</v>
      </c>
      <c r="B5" s="104">
        <v>0.15452043467344909</v>
      </c>
      <c r="C5" s="104">
        <v>0.14826534122513529</v>
      </c>
      <c r="D5" s="104">
        <v>0.28915841673634751</v>
      </c>
      <c r="E5" s="104">
        <v>0.28242517944292178</v>
      </c>
      <c r="F5" s="104">
        <v>0.19811543466348519</v>
      </c>
    </row>
    <row r="6" spans="1:7">
      <c r="A6" s="95" t="s">
        <v>3067</v>
      </c>
      <c r="B6" s="166">
        <v>0.14810444196175179</v>
      </c>
      <c r="C6" s="166">
        <v>0.14717706550466331</v>
      </c>
      <c r="D6" s="166">
        <v>0.16806578959416779</v>
      </c>
      <c r="E6" s="166">
        <v>0.1670675238132471</v>
      </c>
      <c r="F6" s="166">
        <v>0.15456781089006619</v>
      </c>
    </row>
    <row r="7" spans="1:7">
      <c r="A7" s="57" t="s">
        <v>3068</v>
      </c>
      <c r="B7" s="104">
        <v>0.52471933699013584</v>
      </c>
      <c r="C7" s="104">
        <v>0.54507828267602909</v>
      </c>
      <c r="D7" s="104">
        <v>0.62885903876603655</v>
      </c>
      <c r="E7" s="104">
        <v>0.66291324168593413</v>
      </c>
      <c r="F7" s="104">
        <v>0.49526038945163359</v>
      </c>
    </row>
    <row r="9" spans="1:7">
      <c r="A9" s="175" t="s">
        <v>3069</v>
      </c>
      <c r="B9" s="171"/>
      <c r="C9" s="171"/>
      <c r="D9" s="171"/>
      <c r="E9" s="171"/>
      <c r="F9" s="171"/>
      <c r="G9" s="172"/>
    </row>
    <row r="10" spans="1:7">
      <c r="A10" s="40" t="s">
        <v>3070</v>
      </c>
      <c r="B10" s="40" t="s">
        <v>195</v>
      </c>
      <c r="C10" s="40" t="s">
        <v>198</v>
      </c>
      <c r="D10" s="40" t="s">
        <v>3064</v>
      </c>
      <c r="E10" s="40" t="s">
        <v>3065</v>
      </c>
      <c r="F10" s="40" t="s">
        <v>197</v>
      </c>
    </row>
    <row r="11" spans="1:7">
      <c r="A11" s="95" t="s">
        <v>3071</v>
      </c>
      <c r="B11" s="167">
        <v>0.32900000000000001</v>
      </c>
      <c r="C11" s="167">
        <v>6.25E-2</v>
      </c>
      <c r="D11" s="167">
        <v>8.5099999999999995E-2</v>
      </c>
      <c r="E11" s="167">
        <v>0</v>
      </c>
      <c r="F11" s="167">
        <v>0.52339999999999998</v>
      </c>
    </row>
    <row r="12" spans="1:7">
      <c r="A12" s="57" t="s">
        <v>3072</v>
      </c>
      <c r="B12" s="104">
        <v>0.15310000000000001</v>
      </c>
      <c r="C12" s="8"/>
      <c r="D12" s="8"/>
      <c r="E12" s="8"/>
      <c r="F12" s="8"/>
      <c r="G12" s="8"/>
    </row>
    <row r="13" spans="1:7">
      <c r="A13" s="57" t="s">
        <v>3073</v>
      </c>
      <c r="B13" s="104">
        <v>0.46639999999999998</v>
      </c>
      <c r="C13" s="8"/>
      <c r="D13" s="8"/>
      <c r="E13" s="8"/>
      <c r="F13" s="8"/>
      <c r="G13" s="8"/>
    </row>
    <row r="14" spans="1:7">
      <c r="A14" s="57" t="s">
        <v>3074</v>
      </c>
      <c r="B14" s="76">
        <v>0.22750000000000001</v>
      </c>
      <c r="C14" s="8"/>
      <c r="D14" s="8"/>
      <c r="E14" s="8"/>
      <c r="F14" s="8"/>
      <c r="G14" s="8"/>
    </row>
    <row r="15" spans="1:7">
      <c r="A15" s="95" t="s">
        <v>3075</v>
      </c>
      <c r="B15" s="167">
        <v>0.35289999999999999</v>
      </c>
      <c r="C15" s="167">
        <v>0.1158</v>
      </c>
      <c r="D15" s="167">
        <v>0</v>
      </c>
      <c r="E15" s="167">
        <v>0</v>
      </c>
      <c r="F15" s="167">
        <v>0.53129999999999999</v>
      </c>
    </row>
    <row r="16" spans="1:7">
      <c r="A16" s="57" t="s">
        <v>3076</v>
      </c>
      <c r="B16" s="104">
        <v>0.15140000000000001</v>
      </c>
      <c r="C16" s="8"/>
      <c r="D16" s="8"/>
      <c r="E16" s="8"/>
      <c r="F16" s="8"/>
      <c r="G16" s="8"/>
    </row>
    <row r="17" spans="1:7">
      <c r="A17" s="57" t="s">
        <v>3077</v>
      </c>
      <c r="B17" s="104">
        <v>0.46100000000000002</v>
      </c>
      <c r="C17" s="8"/>
      <c r="D17" s="8"/>
      <c r="E17" s="8"/>
      <c r="F17" s="8"/>
      <c r="G17" s="8"/>
    </row>
    <row r="19" spans="1:7">
      <c r="A19" s="175" t="s">
        <v>3078</v>
      </c>
      <c r="B19" s="171"/>
      <c r="C19" s="171"/>
      <c r="D19" s="171"/>
      <c r="E19" s="171"/>
      <c r="F19" s="171"/>
      <c r="G19" s="172"/>
    </row>
    <row r="20" spans="1:7">
      <c r="A20" s="95" t="s">
        <v>3079</v>
      </c>
      <c r="B20" s="167">
        <v>0.36709999999999998</v>
      </c>
      <c r="C20" s="8"/>
      <c r="D20" s="8"/>
      <c r="E20" s="8"/>
      <c r="F20" s="8"/>
      <c r="G20" s="8"/>
    </row>
    <row r="21" spans="1:7">
      <c r="A21" s="95" t="s">
        <v>3080</v>
      </c>
      <c r="B21" s="167">
        <v>0.18360000000000001</v>
      </c>
      <c r="C21" s="8"/>
      <c r="D21" s="8"/>
      <c r="E21" s="8"/>
      <c r="F21" s="8"/>
      <c r="G21" s="8"/>
    </row>
  </sheetData>
  <mergeCells count="4">
    <mergeCell ref="A3:G3"/>
    <mergeCell ref="A19:G19"/>
    <mergeCell ref="A1:G1"/>
    <mergeCell ref="A9:G9"/>
  </mergeCell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C12"/>
  <sheetViews>
    <sheetView workbookViewId="0"/>
  </sheetViews>
  <sheetFormatPr baseColWidth="10" defaultColWidth="8.88671875" defaultRowHeight="14.4"/>
  <cols>
    <col min="1" max="1" width="2" customWidth="1"/>
    <col min="2" max="2" width="20.109375" bestFit="1" customWidth="1"/>
    <col min="3" max="3" width="8.77734375" bestFit="1" customWidth="1"/>
    <col min="4" max="4" width="15" customWidth="1"/>
  </cols>
  <sheetData>
    <row r="2" spans="2:3">
      <c r="B2" s="28" t="s">
        <v>3081</v>
      </c>
      <c r="C2" s="28" t="s">
        <v>38</v>
      </c>
    </row>
    <row r="3" spans="2:3">
      <c r="B3" s="19" t="s">
        <v>3082</v>
      </c>
      <c r="C3" s="29">
        <f>FCFF!B24</f>
        <v>520.17367523348287</v>
      </c>
    </row>
    <row r="4" spans="2:3">
      <c r="B4" s="19" t="s">
        <v>3083</v>
      </c>
      <c r="C4" s="29">
        <f>FCFF!G20</f>
        <v>2728.6008184677321</v>
      </c>
    </row>
    <row r="5" spans="2:3">
      <c r="B5" s="19" t="s">
        <v>3084</v>
      </c>
      <c r="C5" s="29">
        <f>FCFF!G21</f>
        <v>2016.3953292712858</v>
      </c>
    </row>
    <row r="6" spans="2:3">
      <c r="B6" s="30" t="s">
        <v>3085</v>
      </c>
      <c r="C6" s="31">
        <f>FCFF!B26</f>
        <v>2536.5690045047686</v>
      </c>
    </row>
    <row r="7" spans="2:3">
      <c r="B7" s="19" t="s">
        <v>3086</v>
      </c>
      <c r="C7" s="29">
        <f>FCFF!B27</f>
        <v>-456</v>
      </c>
    </row>
    <row r="8" spans="2:3">
      <c r="B8" s="30" t="s">
        <v>3087</v>
      </c>
      <c r="C8" s="31">
        <f>FCFF!B28</f>
        <v>2080.5690045047686</v>
      </c>
    </row>
    <row r="9" spans="2:3">
      <c r="B9" s="19" t="s">
        <v>3088</v>
      </c>
      <c r="C9" s="25">
        <f>FCFF!B29</f>
        <v>2800</v>
      </c>
    </row>
    <row r="10" spans="2:3">
      <c r="B10" s="19" t="s">
        <v>3089</v>
      </c>
      <c r="C10" s="32">
        <f>FCFF!B30</f>
        <v>0.74306035875170307</v>
      </c>
    </row>
    <row r="11" spans="2:3">
      <c r="B11" s="19" t="s">
        <v>3090</v>
      </c>
      <c r="C11" s="29">
        <f>FCFF!B31</f>
        <v>1584.2472100225441</v>
      </c>
    </row>
    <row r="12" spans="2:3" ht="15.6" customHeight="1">
      <c r="B12" s="33" t="s">
        <v>3091</v>
      </c>
      <c r="C12" s="38">
        <f>FCFF!B32</f>
        <v>1177.1913002307363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A</vt:lpstr>
      <vt:lpstr>0) Supuestos</vt:lpstr>
      <vt:lpstr>1) Estadistica</vt:lpstr>
      <vt:lpstr>Datos Crudos</vt:lpstr>
      <vt:lpstr>3) Macro</vt:lpstr>
      <vt:lpstr>4) Financial Statements</vt:lpstr>
      <vt:lpstr>5) Ratios</vt:lpstr>
      <vt:lpstr>6) Proyecciones</vt:lpstr>
      <vt:lpstr>FCFF</vt:lpstr>
      <vt:lpstr>7) Riesgo Cuantitativo</vt:lpstr>
      <vt:lpstr>8) Portafolio</vt:lpstr>
      <vt:lpstr>9) Bridge Valuacion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Federico Chillon</cp:lastModifiedBy>
  <dcterms:created xsi:type="dcterms:W3CDTF">2026-07-23T21:32:30Z</dcterms:created>
  <dcterms:modified xsi:type="dcterms:W3CDTF">2026-07-30T11:25:47Z</dcterms:modified>
</cp:coreProperties>
</file>