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OneDrive - Università degli Studi di Catania\Desktop\Universita\Analisi dei dati\"/>
    </mc:Choice>
  </mc:AlternateContent>
  <xr:revisionPtr revIDLastSave="0" documentId="8_{69057906-01DC-430F-B1FB-180475CAAE5A}" xr6:coauthVersionLast="45" xr6:coauthVersionMax="45" xr10:uidLastSave="{00000000-0000-0000-0000-000000000000}"/>
  <bookViews>
    <workbookView xWindow="-120" yWindow="-120" windowWidth="20730" windowHeight="11160" xr2:uid="{55C63159-2B5D-4E28-A058-EB37EEBA3167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E46" i="1"/>
  <c r="F46" i="1"/>
  <c r="G46" i="1"/>
  <c r="H46" i="1"/>
  <c r="I46" i="1"/>
  <c r="C46" i="1"/>
  <c r="E43" i="1"/>
  <c r="F43" i="1"/>
  <c r="G43" i="1"/>
  <c r="H43" i="1"/>
  <c r="I43" i="1"/>
  <c r="J43" i="1"/>
  <c r="K43" i="1"/>
  <c r="L43" i="1"/>
  <c r="M43" i="1"/>
  <c r="N43" i="1"/>
  <c r="D43" i="1"/>
  <c r="C43" i="1"/>
  <c r="M41" i="1"/>
  <c r="N41" i="1" s="1"/>
  <c r="E41" i="1"/>
  <c r="F41" i="1"/>
  <c r="G41" i="1" s="1"/>
  <c r="H41" i="1" s="1"/>
  <c r="I41" i="1" s="1"/>
  <c r="J41" i="1" s="1"/>
  <c r="K41" i="1" s="1"/>
  <c r="L41" i="1" s="1"/>
  <c r="D41" i="1"/>
  <c r="C41" i="1"/>
  <c r="E40" i="1"/>
  <c r="F40" i="1"/>
  <c r="G40" i="1" s="1"/>
  <c r="H40" i="1" s="1"/>
  <c r="I40" i="1" s="1"/>
  <c r="J40" i="1" s="1"/>
  <c r="K40" i="1" s="1"/>
  <c r="L40" i="1" s="1"/>
  <c r="M40" i="1" s="1"/>
  <c r="N40" i="1" s="1"/>
  <c r="C42" i="1" s="1"/>
  <c r="C48" i="1" s="1"/>
  <c r="D40" i="1"/>
  <c r="C40" i="1"/>
  <c r="P11" i="1"/>
  <c r="H13" i="1" s="1"/>
  <c r="P5" i="1"/>
  <c r="E42" i="1" s="1"/>
  <c r="K46" i="1" l="1"/>
  <c r="L42" i="1"/>
  <c r="H42" i="1"/>
  <c r="H47" i="1" s="1"/>
  <c r="H49" i="1" s="1"/>
  <c r="E47" i="1"/>
  <c r="E48" i="1"/>
  <c r="D42" i="1"/>
  <c r="K42" i="1"/>
  <c r="K47" i="1" s="1"/>
  <c r="K50" i="1" s="1"/>
  <c r="G42" i="1"/>
  <c r="N46" i="1"/>
  <c r="J46" i="1"/>
  <c r="F42" i="1"/>
  <c r="L48" i="1"/>
  <c r="C47" i="1"/>
  <c r="N42" i="1"/>
  <c r="N48" i="1" s="1"/>
  <c r="J42" i="1"/>
  <c r="J48" i="1" s="1"/>
  <c r="M46" i="1"/>
  <c r="H48" i="1"/>
  <c r="M42" i="1"/>
  <c r="M48" i="1" s="1"/>
  <c r="I42" i="1"/>
  <c r="L46" i="1"/>
  <c r="L47" i="1"/>
  <c r="L50" i="1" s="1"/>
  <c r="C12" i="1"/>
  <c r="L13" i="1"/>
  <c r="D13" i="1"/>
  <c r="C13" i="1"/>
  <c r="K13" i="1"/>
  <c r="G13" i="1"/>
  <c r="F13" i="1"/>
  <c r="N13" i="1"/>
  <c r="J13" i="1"/>
  <c r="C6" i="1"/>
  <c r="M13" i="1"/>
  <c r="I13" i="1"/>
  <c r="E13" i="1"/>
  <c r="N7" i="1"/>
  <c r="I7" i="1"/>
  <c r="C7" i="1"/>
  <c r="F7" i="1"/>
  <c r="E7" i="1"/>
  <c r="J7" i="1"/>
  <c r="M7" i="1"/>
  <c r="H7" i="1"/>
  <c r="D7" i="1"/>
  <c r="L7" i="1"/>
  <c r="G7" i="1"/>
  <c r="K7" i="1"/>
  <c r="L49" i="1" l="1"/>
  <c r="H50" i="1"/>
  <c r="J47" i="1"/>
  <c r="J50" i="1" s="1"/>
  <c r="I47" i="1"/>
  <c r="I48" i="1"/>
  <c r="M47" i="1"/>
  <c r="M50" i="1" s="1"/>
  <c r="J49" i="1"/>
  <c r="D47" i="1"/>
  <c r="D48" i="1"/>
  <c r="E50" i="1"/>
  <c r="E49" i="1"/>
  <c r="N47" i="1"/>
  <c r="N50" i="1" s="1"/>
  <c r="K48" i="1"/>
  <c r="F47" i="1"/>
  <c r="F48" i="1"/>
  <c r="C50" i="1"/>
  <c r="C49" i="1"/>
  <c r="G48" i="1"/>
  <c r="G47" i="1"/>
  <c r="K49" i="1"/>
  <c r="N15" i="1"/>
  <c r="N17" i="1" s="1"/>
  <c r="G15" i="1"/>
  <c r="G18" i="1" s="1"/>
  <c r="C15" i="1"/>
  <c r="C17" i="1" s="1"/>
  <c r="J15" i="1"/>
  <c r="J17" i="1" s="1"/>
  <c r="E15" i="1"/>
  <c r="E17" i="1" s="1"/>
  <c r="I15" i="1"/>
  <c r="I17" i="1" s="1"/>
  <c r="M15" i="1"/>
  <c r="M17" i="1" s="1"/>
  <c r="L15" i="1"/>
  <c r="L17" i="1" s="1"/>
  <c r="D15" i="1"/>
  <c r="D18" i="1" s="1"/>
  <c r="K15" i="1"/>
  <c r="K18" i="1" s="1"/>
  <c r="H15" i="1"/>
  <c r="H18" i="1" s="1"/>
  <c r="F15" i="1"/>
  <c r="F18" i="1" s="1"/>
  <c r="G50" i="1" l="1"/>
  <c r="G49" i="1"/>
  <c r="N49" i="1"/>
  <c r="D50" i="1"/>
  <c r="D49" i="1"/>
  <c r="I50" i="1"/>
  <c r="I49" i="1"/>
  <c r="F49" i="1"/>
  <c r="F50" i="1"/>
  <c r="M49" i="1"/>
  <c r="N18" i="1"/>
  <c r="E18" i="1"/>
  <c r="G17" i="1"/>
  <c r="C18" i="1"/>
  <c r="K17" i="1"/>
  <c r="J18" i="1"/>
  <c r="I18" i="1"/>
  <c r="H17" i="1"/>
  <c r="M18" i="1"/>
  <c r="P15" i="1"/>
  <c r="D17" i="1"/>
  <c r="F17" i="1"/>
  <c r="L18" i="1"/>
</calcChain>
</file>

<file path=xl/sharedStrings.xml><?xml version="1.0" encoding="utf-8"?>
<sst xmlns="http://schemas.openxmlformats.org/spreadsheetml/2006/main" count="22" uniqueCount="22">
  <si>
    <t>A</t>
  </si>
  <si>
    <t>conteggi</t>
  </si>
  <si>
    <t>tot record A</t>
  </si>
  <si>
    <t>B</t>
  </si>
  <si>
    <t>tot record B</t>
  </si>
  <si>
    <t>P(p)</t>
  </si>
  <si>
    <t>P(n)</t>
  </si>
  <si>
    <t>P(a)</t>
  </si>
  <si>
    <t>P(a|p)</t>
  </si>
  <si>
    <t>P(a|n)</t>
  </si>
  <si>
    <t>p(p|a)</t>
  </si>
  <si>
    <t>p(n|a)</t>
  </si>
  <si>
    <t>SOGLIA</t>
  </si>
  <si>
    <t>TP</t>
  </si>
  <si>
    <t>FP</t>
  </si>
  <si>
    <t>FN</t>
  </si>
  <si>
    <t>TN</t>
  </si>
  <si>
    <t>Precision</t>
  </si>
  <si>
    <t>recall</t>
  </si>
  <si>
    <t>accuracy</t>
  </si>
  <si>
    <t>F1</t>
  </si>
  <si>
    <t>1-recall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</si>
</sst>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Prob</a:t>
            </a:r>
            <a:r>
              <a:rPr lang="it-IT" baseline="0"/>
              <a:t> a posteriori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191782704600787E-2"/>
          <c:y val="6.7974634849697138E-2"/>
          <c:w val="0.85475274823804215"/>
          <c:h val="0.79772801576752583"/>
        </c:manualLayout>
      </c:layout>
      <c:scatterChart>
        <c:scatterStyle val="lineMarker"/>
        <c:varyColors val="0"/>
        <c:ser>
          <c:idx val="0"/>
          <c:order val="0"/>
          <c:tx>
            <c:v>posteriori_neg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Foglio1!$C$10:$N$10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Foglio1!$C$18:$N$18</c:f>
              <c:numCache>
                <c:formatCode>General</c:formatCode>
                <c:ptCount val="12"/>
                <c:pt idx="0">
                  <c:v>0.45454545454545459</c:v>
                </c:pt>
                <c:pt idx="1">
                  <c:v>0.22727272727272729</c:v>
                </c:pt>
                <c:pt idx="2">
                  <c:v>0.90909090909090906</c:v>
                </c:pt>
                <c:pt idx="3">
                  <c:v>0.52631578947368418</c:v>
                </c:pt>
                <c:pt idx="4">
                  <c:v>0.7407407407407407</c:v>
                </c:pt>
                <c:pt idx="5">
                  <c:v>0.90909090909090906</c:v>
                </c:pt>
                <c:pt idx="6">
                  <c:v>0.97759674134419561</c:v>
                </c:pt>
                <c:pt idx="7">
                  <c:v>0.80952380952380953</c:v>
                </c:pt>
                <c:pt idx="8">
                  <c:v>1</c:v>
                </c:pt>
                <c:pt idx="9">
                  <c:v>0.99264705882352944</c:v>
                </c:pt>
                <c:pt idx="10">
                  <c:v>0.56521739130434789</c:v>
                </c:pt>
                <c:pt idx="11">
                  <c:v>0.96774193548387089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65-47F9-AE6F-FA33339DDBA7}"/>
            </c:ext>
          </c:extLst>
        </c:ser>
        <c:ser>
          <c:idx val="1"/>
          <c:order val="1"/>
          <c:tx>
            <c:v>posteriori_Pos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Foglio1!$C$10:$N$10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Foglio1!$C$17:$N$17</c:f>
              <c:numCache>
                <c:formatCode>General</c:formatCode>
                <c:ptCount val="12"/>
                <c:pt idx="0">
                  <c:v>0.54545454545454541</c:v>
                </c:pt>
                <c:pt idx="1">
                  <c:v>0.77272727272727271</c:v>
                </c:pt>
                <c:pt idx="2">
                  <c:v>9.0909090909090912E-2</c:v>
                </c:pt>
                <c:pt idx="3">
                  <c:v>0.47368421052631576</c:v>
                </c:pt>
                <c:pt idx="4">
                  <c:v>0.25925925925925924</c:v>
                </c:pt>
                <c:pt idx="5">
                  <c:v>9.0909090909090898E-2</c:v>
                </c:pt>
                <c:pt idx="6">
                  <c:v>2.2403258655804482E-2</c:v>
                </c:pt>
                <c:pt idx="7">
                  <c:v>0.19047619047619049</c:v>
                </c:pt>
                <c:pt idx="8">
                  <c:v>0</c:v>
                </c:pt>
                <c:pt idx="9">
                  <c:v>7.3529411764705873E-3</c:v>
                </c:pt>
                <c:pt idx="10">
                  <c:v>0.43478260869565216</c:v>
                </c:pt>
                <c:pt idx="11">
                  <c:v>3.2258064516129031E-2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5-47F9-AE6F-FA33339D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76368"/>
        <c:axId val="1539084272"/>
      </c:scatterChart>
      <c:valAx>
        <c:axId val="15390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9084272"/>
        <c:crosses val="autoZero"/>
        <c:crossBetween val="midCat"/>
      </c:valAx>
      <c:valAx>
        <c:axId val="15390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907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01831245073796"/>
          <c:y val="0.3636208067580044"/>
          <c:w val="0.2551204761355332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likelyhood_neg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Foglio1!$C$4:$N$4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Foglio1!$C$13:$N$13</c:f>
              <c:numCache>
                <c:formatCode>General</c:formatCode>
                <c:ptCount val="12"/>
                <c:pt idx="0">
                  <c:v>4.5248868778280547E-3</c:v>
                </c:pt>
                <c:pt idx="1">
                  <c:v>4.5248868778280547E-3</c:v>
                </c:pt>
                <c:pt idx="2">
                  <c:v>9.0497737556561084E-2</c:v>
                </c:pt>
                <c:pt idx="3">
                  <c:v>2.2624434389140271E-2</c:v>
                </c:pt>
                <c:pt idx="4">
                  <c:v>2.7149321266968326E-2</c:v>
                </c:pt>
                <c:pt idx="5">
                  <c:v>5.4298642533936653E-2</c:v>
                </c:pt>
                <c:pt idx="6">
                  <c:v>0.21719457013574661</c:v>
                </c:pt>
                <c:pt idx="7">
                  <c:v>0.23076923076923078</c:v>
                </c:pt>
                <c:pt idx="8">
                  <c:v>0.15384615384615385</c:v>
                </c:pt>
                <c:pt idx="9">
                  <c:v>0.12217194570135746</c:v>
                </c:pt>
                <c:pt idx="10">
                  <c:v>5.8823529411764705E-2</c:v>
                </c:pt>
                <c:pt idx="11">
                  <c:v>1.3574660633484163E-2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D-4CD3-B924-A27A6059D49D}"/>
            </c:ext>
          </c:extLst>
        </c:ser>
        <c:ser>
          <c:idx val="1"/>
          <c:order val="1"/>
          <c:tx>
            <c:v>likelyhood_pos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Foglio1!$C$4:$N$4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Foglio1!$C$7:$O$7</c:f>
              <c:numCache>
                <c:formatCode>General</c:formatCode>
                <c:ptCount val="13"/>
                <c:pt idx="0">
                  <c:v>3.1746031746031744E-2</c:v>
                </c:pt>
                <c:pt idx="1">
                  <c:v>8.9947089947089942E-2</c:v>
                </c:pt>
                <c:pt idx="2">
                  <c:v>5.2910052910052907E-2</c:v>
                </c:pt>
                <c:pt idx="3">
                  <c:v>0.11904761904761904</c:v>
                </c:pt>
                <c:pt idx="4">
                  <c:v>5.5555555555555552E-2</c:v>
                </c:pt>
                <c:pt idx="5">
                  <c:v>3.1746031746031744E-2</c:v>
                </c:pt>
                <c:pt idx="6">
                  <c:v>2.9100529100529099E-2</c:v>
                </c:pt>
                <c:pt idx="7">
                  <c:v>0.31746031746031744</c:v>
                </c:pt>
                <c:pt idx="8">
                  <c:v>0</c:v>
                </c:pt>
                <c:pt idx="9">
                  <c:v>5.2910052910052907E-3</c:v>
                </c:pt>
                <c:pt idx="10">
                  <c:v>0.26455026455026454</c:v>
                </c:pt>
                <c:pt idx="11">
                  <c:v>2.6455026455026454E-3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D-4CD3-B924-A27A6059D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75536"/>
        <c:axId val="1539071792"/>
      </c:scatterChart>
      <c:valAx>
        <c:axId val="15390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9071792"/>
        <c:crosses val="autoZero"/>
        <c:crossBetween val="midCat"/>
      </c:valAx>
      <c:valAx>
        <c:axId val="15390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90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06268167455662E-2"/>
          <c:y val="8.8919961774731326E-2"/>
          <c:w val="0.91261746727310078"/>
          <c:h val="0.77746656451560403"/>
        </c:manualLayout>
      </c:layout>
      <c:scatterChart>
        <c:scatterStyle val="lineMarker"/>
        <c:varyColors val="0"/>
        <c:ser>
          <c:idx val="0"/>
          <c:order val="0"/>
          <c:tx>
            <c:v>Curva_ROC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Foglio1!$C$50:$N$50</c:f>
              <c:numCache>
                <c:formatCode>General</c:formatCode>
                <c:ptCount val="12"/>
                <c:pt idx="0">
                  <c:v>0.96825396825396826</c:v>
                </c:pt>
                <c:pt idx="1">
                  <c:v>0.87830687830687837</c:v>
                </c:pt>
                <c:pt idx="2">
                  <c:v>0.82539682539682535</c:v>
                </c:pt>
                <c:pt idx="3">
                  <c:v>0.70634920634920628</c:v>
                </c:pt>
                <c:pt idx="4">
                  <c:v>0.65079365079365081</c:v>
                </c:pt>
                <c:pt idx="5">
                  <c:v>0.61904761904761907</c:v>
                </c:pt>
                <c:pt idx="6">
                  <c:v>0.58994708994709</c:v>
                </c:pt>
                <c:pt idx="7">
                  <c:v>0.27248677248677244</c:v>
                </c:pt>
                <c:pt idx="8">
                  <c:v>0.27248677248677244</c:v>
                </c:pt>
                <c:pt idx="9">
                  <c:v>0.26719576719576721</c:v>
                </c:pt>
                <c:pt idx="10">
                  <c:v>2.6455026455026731E-3</c:v>
                </c:pt>
                <c:pt idx="11">
                  <c:v>0</c:v>
                </c:pt>
              </c:numCache>
            </c:numRef>
          </c:xVal>
          <c:yVal>
            <c:numRef>
              <c:f>Foglio1!$C$46:$N$46</c:f>
              <c:numCache>
                <c:formatCode>General</c:formatCode>
                <c:ptCount val="12"/>
                <c:pt idx="0">
                  <c:v>0.54545454545454541</c:v>
                </c:pt>
                <c:pt idx="1">
                  <c:v>0.69696969696969702</c:v>
                </c:pt>
                <c:pt idx="2">
                  <c:v>0.23076923076923078</c:v>
                </c:pt>
                <c:pt idx="3">
                  <c:v>0.29133858267716534</c:v>
                </c:pt>
                <c:pt idx="4">
                  <c:v>0.2857142857142857</c:v>
                </c:pt>
                <c:pt idx="5">
                  <c:v>0.24242424242424243</c:v>
                </c:pt>
                <c:pt idx="6">
                  <c:v>0.14285714285714285</c:v>
                </c:pt>
                <c:pt idx="7">
                  <c:v>0.16034985422740525</c:v>
                </c:pt>
                <c:pt idx="8">
                  <c:v>0.13381995133819952</c:v>
                </c:pt>
                <c:pt idx="9">
                  <c:v>0.11903738719381178</c:v>
                </c:pt>
                <c:pt idx="10">
                  <c:v>0.14743840438013298</c:v>
                </c:pt>
                <c:pt idx="11">
                  <c:v>0.14605873261205565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9-437C-81C8-0E7F9B103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886000"/>
        <c:axId val="1504887248"/>
      </c:scatterChart>
      <c:valAx>
        <c:axId val="15048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4887248"/>
        <c:crosses val="autoZero"/>
        <c:crossBetween val="midCat"/>
      </c:valAx>
      <c:valAx>
        <c:axId val="15048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48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Foglio1!$C$39:$N$39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Foglio1!$C$48:$N$48</c:f>
              <c:numCache>
                <c:formatCode>General</c:formatCode>
                <c:ptCount val="12"/>
                <c:pt idx="0">
                  <c:v>0.85471406491499224</c:v>
                </c:pt>
                <c:pt idx="1">
                  <c:v>0.86398763523956723</c:v>
                </c:pt>
                <c:pt idx="2">
                  <c:v>0.79443585780525505</c:v>
                </c:pt>
                <c:pt idx="3">
                  <c:v>0.79250386398763528</c:v>
                </c:pt>
                <c:pt idx="4">
                  <c:v>0.77743431221020087</c:v>
                </c:pt>
                <c:pt idx="5">
                  <c:v>0.73570324574961365</c:v>
                </c:pt>
                <c:pt idx="6">
                  <c:v>0.55448222565687788</c:v>
                </c:pt>
                <c:pt idx="7">
                  <c:v>0.40378670788253479</c:v>
                </c:pt>
                <c:pt idx="8">
                  <c:v>0.27241112828438951</c:v>
                </c:pt>
                <c:pt idx="9">
                  <c:v>0.16885625965996909</c:v>
                </c:pt>
                <c:pt idx="10">
                  <c:v>0.15726429675425038</c:v>
                </c:pt>
                <c:pt idx="11">
                  <c:v>0.14605873261205565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4-4576-ADC1-FA60D15E0486}"/>
            </c:ext>
          </c:extLst>
        </c:ser>
        <c:ser>
          <c:idx val="1"/>
          <c:order val="1"/>
          <c:tx>
            <c:v>recall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Foglio1!$C$39:$N$39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Foglio1!$C$47:$N$47</c:f>
              <c:numCache>
                <c:formatCode>General</c:formatCode>
                <c:ptCount val="12"/>
                <c:pt idx="0">
                  <c:v>3.1746031746031744E-2</c:v>
                </c:pt>
                <c:pt idx="1">
                  <c:v>0.12169312169312169</c:v>
                </c:pt>
                <c:pt idx="2">
                  <c:v>0.17460317460317459</c:v>
                </c:pt>
                <c:pt idx="3">
                  <c:v>0.29365079365079366</c:v>
                </c:pt>
                <c:pt idx="4">
                  <c:v>0.34920634920634919</c:v>
                </c:pt>
                <c:pt idx="5">
                  <c:v>0.38095238095238093</c:v>
                </c:pt>
                <c:pt idx="6">
                  <c:v>0.41005291005291006</c:v>
                </c:pt>
                <c:pt idx="7">
                  <c:v>0.72751322751322756</c:v>
                </c:pt>
                <c:pt idx="8">
                  <c:v>0.72751322751322756</c:v>
                </c:pt>
                <c:pt idx="9">
                  <c:v>0.73280423280423279</c:v>
                </c:pt>
                <c:pt idx="10">
                  <c:v>0.99735449735449733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7-4819-A58E-2EB5269F2C95}"/>
            </c:ext>
          </c:extLst>
        </c:ser>
        <c:ser>
          <c:idx val="2"/>
          <c:order val="2"/>
          <c:tx>
            <c:v>precision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Foglio1!$C$39:$N$39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Foglio1!$C$46:$N$46</c:f>
              <c:numCache>
                <c:formatCode>General</c:formatCode>
                <c:ptCount val="12"/>
                <c:pt idx="0">
                  <c:v>0.54545454545454541</c:v>
                </c:pt>
                <c:pt idx="1">
                  <c:v>0.69696969696969702</c:v>
                </c:pt>
                <c:pt idx="2">
                  <c:v>0.23076923076923078</c:v>
                </c:pt>
                <c:pt idx="3">
                  <c:v>0.29133858267716534</c:v>
                </c:pt>
                <c:pt idx="4">
                  <c:v>0.2857142857142857</c:v>
                </c:pt>
                <c:pt idx="5">
                  <c:v>0.24242424242424243</c:v>
                </c:pt>
                <c:pt idx="6">
                  <c:v>0.14285714285714285</c:v>
                </c:pt>
                <c:pt idx="7">
                  <c:v>0.16034985422740525</c:v>
                </c:pt>
                <c:pt idx="8">
                  <c:v>0.13381995133819952</c:v>
                </c:pt>
                <c:pt idx="9">
                  <c:v>0.11903738719381178</c:v>
                </c:pt>
                <c:pt idx="10">
                  <c:v>0.14743840438013298</c:v>
                </c:pt>
                <c:pt idx="11">
                  <c:v>0.14605873261205565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7-4819-A58E-2EB5269F2C95}"/>
            </c:ext>
          </c:extLst>
        </c:ser>
        <c:ser>
          <c:idx val="3"/>
          <c:order val="3"/>
          <c:tx>
            <c:v>f1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Foglio1!$C$39:$N$39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Foglio1!$C$49:$N$49</c:f>
              <c:numCache>
                <c:formatCode>General</c:formatCode>
                <c:ptCount val="12"/>
                <c:pt idx="0">
                  <c:v>5.9999999999999991E-2</c:v>
                </c:pt>
                <c:pt idx="1">
                  <c:v>0.2072072072072072</c:v>
                </c:pt>
                <c:pt idx="2">
                  <c:v>0.19879518072289157</c:v>
                </c:pt>
                <c:pt idx="3">
                  <c:v>0.29249011857707513</c:v>
                </c:pt>
                <c:pt idx="4">
                  <c:v>0.31428571428571428</c:v>
                </c:pt>
                <c:pt idx="5">
                  <c:v>0.29629629629629628</c:v>
                </c:pt>
                <c:pt idx="6">
                  <c:v>0.21189336978810663</c:v>
                </c:pt>
                <c:pt idx="7">
                  <c:v>0.26278069756330624</c:v>
                </c:pt>
                <c:pt idx="8">
                  <c:v>0.22605836415947389</c:v>
                </c:pt>
                <c:pt idx="9">
                  <c:v>0.2048059149722736</c:v>
                </c:pt>
                <c:pt idx="10">
                  <c:v>0.25689948892674619</c:v>
                </c:pt>
                <c:pt idx="11">
                  <c:v>0.25488873904248144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7-4819-A58E-2EB5269F2C95}"/>
            </c:ext>
          </c:extLst>
        </c:ser>
        <c:ser>
          <c:idx val="4"/>
          <c:order val="4"/>
          <c:tx>
            <c:v>1-reca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Foglio1!$C$39:$N$39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Foglio1!$C$50:$N$50</c:f>
              <c:numCache>
                <c:formatCode>General</c:formatCode>
                <c:ptCount val="12"/>
                <c:pt idx="0">
                  <c:v>0.96825396825396826</c:v>
                </c:pt>
                <c:pt idx="1">
                  <c:v>0.87830687830687837</c:v>
                </c:pt>
                <c:pt idx="2">
                  <c:v>0.82539682539682535</c:v>
                </c:pt>
                <c:pt idx="3">
                  <c:v>0.70634920634920628</c:v>
                </c:pt>
                <c:pt idx="4">
                  <c:v>0.65079365079365081</c:v>
                </c:pt>
                <c:pt idx="5">
                  <c:v>0.61904761904761907</c:v>
                </c:pt>
                <c:pt idx="6">
                  <c:v>0.58994708994709</c:v>
                </c:pt>
                <c:pt idx="7">
                  <c:v>0.27248677248677244</c:v>
                </c:pt>
                <c:pt idx="8">
                  <c:v>0.27248677248677244</c:v>
                </c:pt>
                <c:pt idx="9">
                  <c:v>0.26719576719576721</c:v>
                </c:pt>
                <c:pt idx="10">
                  <c:v>2.6455026455026731E-3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47-4819-A58E-2EB5269F2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176144"/>
        <c:axId val="1663173232"/>
      </c:scatterChart>
      <c:valAx>
        <c:axId val="16631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3173232"/>
        <c:crosses val="autoZero"/>
        <c:crossBetween val="midCat"/>
      </c:valAx>
      <c:valAx>
        <c:axId val="16631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317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20</xdr:row>
      <xdr:rowOff>47625</xdr:rowOff>
    </xdr:from>
    <xdr:to>
      <xdr:col>22</xdr:col>
      <xdr:colOff>118839</xdr:colOff>
      <xdr:row>34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E276ABC-D6F9-4BED-8479-E1E1122BD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20</xdr:row>
      <xdr:rowOff>23812</xdr:rowOff>
    </xdr:from>
    <xdr:to>
      <xdr:col>11</xdr:col>
      <xdr:colOff>485775</xdr:colOff>
      <xdr:row>34</xdr:row>
      <xdr:rowOff>100012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A9111A1-5AC3-465C-A0AD-C8D4E928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489857</xdr:colOff>
      <xdr:row>51</xdr:row>
      <xdr:rowOff>136071</xdr:rowOff>
    </xdr:from>
    <xdr:to>
      <xdr:col>29</xdr:col>
      <xdr:colOff>528466</xdr:colOff>
      <xdr:row>74</xdr:row>
      <xdr:rowOff>40820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261BC92-38E5-4027-8776-AE44B495C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156481</xdr:colOff>
      <xdr:row>51</xdr:row>
      <xdr:rowOff>95250</xdr:rowOff>
    </xdr:from>
    <xdr:to>
      <xdr:col>18</xdr:col>
      <xdr:colOff>13607</xdr:colOff>
      <xdr:row>74</xdr:row>
      <xdr:rowOff>68036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B826BA6-74A5-443E-87E1-0A35EAB91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58B5-82C7-4CF1-8D4C-4AB5E79EACB7}">
  <dimension ref="B4:P50"/>
  <sheetViews>
    <sheetView tabSelected="1" topLeftCell="A47" zoomScale="70" zoomScaleNormal="70" workbookViewId="0">
      <selection activeCell="J6" sqref="J6"/>
    </sheetView>
  </sheetViews>
  <sheetFormatPr defaultRowHeight="15" x14ac:dyDescent="0.25"/>
  <cols>
    <col min="3" max="3" width="7.42578125" customWidth="1"/>
    <col min="4" max="4" width="6.140625" customWidth="1"/>
    <col min="5" max="5" width="6.28515625" customWidth="1"/>
    <col min="6" max="6" width="6.85546875" customWidth="1"/>
    <col min="7" max="7" width="7.28515625" customWidth="1"/>
    <col min="8" max="8" width="5.42578125" customWidth="1"/>
    <col min="9" max="9" width="5.5703125" customWidth="1"/>
    <col min="10" max="10" width="6" customWidth="1"/>
    <col min="11" max="11" width="7" customWidth="1"/>
    <col min="12" max="12" width="8" customWidth="1"/>
    <col min="13" max="13" width="6.5703125" customWidth="1"/>
    <col min="14" max="14" width="7" customWidth="1"/>
    <col min="16" max="16" width="11.140625" customWidth="1"/>
  </cols>
  <sheetData>
    <row r="4" spans="2:16" x14ac:dyDescent="0.25"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P4" t="s">
        <v>2</v>
      </c>
    </row>
    <row r="5" spans="2:16" x14ac:dyDescent="0.25">
      <c r="B5" t="s">
        <v>1</v>
      </c>
      <c r="C5">
        <v>12</v>
      </c>
      <c r="D5">
        <v>34</v>
      </c>
      <c r="E5">
        <v>20</v>
      </c>
      <c r="F5">
        <v>45</v>
      </c>
      <c r="G5">
        <v>21</v>
      </c>
      <c r="H5">
        <v>12</v>
      </c>
      <c r="I5">
        <v>11</v>
      </c>
      <c r="J5">
        <v>120</v>
      </c>
      <c r="K5">
        <v>0</v>
      </c>
      <c r="L5">
        <v>2</v>
      </c>
      <c r="M5">
        <v>100</v>
      </c>
      <c r="N5">
        <v>1</v>
      </c>
      <c r="P5">
        <f>SUM(C5:N5)</f>
        <v>378</v>
      </c>
    </row>
    <row r="6" spans="2:16" x14ac:dyDescent="0.25">
      <c r="B6" t="s">
        <v>5</v>
      </c>
      <c r="C6">
        <f>P5/(P5+P11)</f>
        <v>0.14605873261205565</v>
      </c>
    </row>
    <row r="7" spans="2:16" x14ac:dyDescent="0.25">
      <c r="B7" t="s">
        <v>8</v>
      </c>
      <c r="C7">
        <f>C5/$P5</f>
        <v>3.1746031746031744E-2</v>
      </c>
      <c r="D7">
        <f t="shared" ref="D7:N7" si="0">D5/$P5</f>
        <v>8.9947089947089942E-2</v>
      </c>
      <c r="E7">
        <f t="shared" si="0"/>
        <v>5.2910052910052907E-2</v>
      </c>
      <c r="F7">
        <f t="shared" si="0"/>
        <v>0.11904761904761904</v>
      </c>
      <c r="G7">
        <f t="shared" si="0"/>
        <v>5.5555555555555552E-2</v>
      </c>
      <c r="H7">
        <f t="shared" si="0"/>
        <v>3.1746031746031744E-2</v>
      </c>
      <c r="I7">
        <f t="shared" si="0"/>
        <v>2.9100529100529099E-2</v>
      </c>
      <c r="J7">
        <f t="shared" si="0"/>
        <v>0.31746031746031744</v>
      </c>
      <c r="K7">
        <f>K5/$P5</f>
        <v>0</v>
      </c>
      <c r="L7">
        <f t="shared" si="0"/>
        <v>5.2910052910052907E-3</v>
      </c>
      <c r="M7">
        <f t="shared" si="0"/>
        <v>0.26455026455026454</v>
      </c>
      <c r="N7">
        <f t="shared" si="0"/>
        <v>2.6455026455026454E-3</v>
      </c>
    </row>
    <row r="10" spans="2:16" x14ac:dyDescent="0.25">
      <c r="B10" t="s">
        <v>3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P10" t="s">
        <v>4</v>
      </c>
    </row>
    <row r="11" spans="2:16" x14ac:dyDescent="0.25">
      <c r="C11">
        <v>10</v>
      </c>
      <c r="D11">
        <v>10</v>
      </c>
      <c r="E11">
        <v>200</v>
      </c>
      <c r="F11">
        <v>50</v>
      </c>
      <c r="G11">
        <v>60</v>
      </c>
      <c r="H11">
        <v>120</v>
      </c>
      <c r="I11">
        <v>480</v>
      </c>
      <c r="J11">
        <v>510</v>
      </c>
      <c r="K11">
        <v>340</v>
      </c>
      <c r="L11">
        <v>270</v>
      </c>
      <c r="M11">
        <v>130</v>
      </c>
      <c r="N11">
        <v>30</v>
      </c>
      <c r="P11">
        <f>SUM(C11:N11)</f>
        <v>2210</v>
      </c>
    </row>
    <row r="12" spans="2:16" x14ac:dyDescent="0.25">
      <c r="B12" t="s">
        <v>6</v>
      </c>
      <c r="C12">
        <f>P11/(P5+P11)</f>
        <v>0.8539412673879444</v>
      </c>
    </row>
    <row r="13" spans="2:16" x14ac:dyDescent="0.25">
      <c r="B13" t="s">
        <v>9</v>
      </c>
      <c r="C13">
        <f>C11/$P11</f>
        <v>4.5248868778280547E-3</v>
      </c>
      <c r="D13">
        <f t="shared" ref="D13:N13" si="1">D11/$P11</f>
        <v>4.5248868778280547E-3</v>
      </c>
      <c r="E13">
        <f t="shared" si="1"/>
        <v>9.0497737556561084E-2</v>
      </c>
      <c r="F13">
        <f t="shared" si="1"/>
        <v>2.2624434389140271E-2</v>
      </c>
      <c r="G13">
        <f t="shared" si="1"/>
        <v>2.7149321266968326E-2</v>
      </c>
      <c r="H13">
        <f t="shared" si="1"/>
        <v>5.4298642533936653E-2</v>
      </c>
      <c r="I13">
        <f t="shared" si="1"/>
        <v>0.21719457013574661</v>
      </c>
      <c r="J13">
        <f t="shared" si="1"/>
        <v>0.23076923076923078</v>
      </c>
      <c r="K13">
        <f t="shared" si="1"/>
        <v>0.15384615384615385</v>
      </c>
      <c r="L13">
        <f t="shared" si="1"/>
        <v>0.12217194570135746</v>
      </c>
      <c r="M13">
        <f t="shared" si="1"/>
        <v>5.8823529411764705E-2</v>
      </c>
      <c r="N13">
        <f t="shared" si="1"/>
        <v>1.3574660633484163E-2</v>
      </c>
    </row>
    <row r="15" spans="2:16" x14ac:dyDescent="0.25">
      <c r="B15" t="s">
        <v>7</v>
      </c>
      <c r="C15">
        <f>C7*$C6+$C12*C13</f>
        <v>8.5007727975270481E-3</v>
      </c>
      <c r="D15">
        <f t="shared" ref="D15:N15" si="2">D7*$C6+$C12*D13</f>
        <v>1.7001545595054096E-2</v>
      </c>
      <c r="E15">
        <f t="shared" si="2"/>
        <v>8.5007727975270481E-2</v>
      </c>
      <c r="F15">
        <f t="shared" si="2"/>
        <v>3.6707882534775887E-2</v>
      </c>
      <c r="G15">
        <f t="shared" si="2"/>
        <v>3.1298299845440497E-2</v>
      </c>
      <c r="H15">
        <f t="shared" si="2"/>
        <v>5.1004636785162288E-2</v>
      </c>
      <c r="I15">
        <f t="shared" si="2"/>
        <v>0.18972179289026275</v>
      </c>
      <c r="J15">
        <f t="shared" si="2"/>
        <v>0.24343122102009274</v>
      </c>
      <c r="K15">
        <f t="shared" si="2"/>
        <v>0.1313755795981453</v>
      </c>
      <c r="L15">
        <f t="shared" si="2"/>
        <v>0.10510046367851623</v>
      </c>
      <c r="M15">
        <f t="shared" si="2"/>
        <v>8.8871715610510049E-2</v>
      </c>
      <c r="N15">
        <f t="shared" si="2"/>
        <v>1.1978361669242659E-2</v>
      </c>
      <c r="P15">
        <f>SUM(C15:N15)</f>
        <v>1</v>
      </c>
    </row>
    <row r="17" spans="2:14" x14ac:dyDescent="0.25">
      <c r="B17" t="s">
        <v>10</v>
      </c>
      <c r="C17">
        <f>C7*$C6/C15</f>
        <v>0.54545454545454541</v>
      </c>
      <c r="D17">
        <f t="shared" ref="D17:N17" si="3">D7*$C6/D15</f>
        <v>0.77272727272727271</v>
      </c>
      <c r="E17">
        <f t="shared" si="3"/>
        <v>9.0909090909090912E-2</v>
      </c>
      <c r="F17">
        <f t="shared" si="3"/>
        <v>0.47368421052631576</v>
      </c>
      <c r="G17">
        <f t="shared" si="3"/>
        <v>0.25925925925925924</v>
      </c>
      <c r="H17">
        <f t="shared" si="3"/>
        <v>9.0909090909090898E-2</v>
      </c>
      <c r="I17">
        <f t="shared" si="3"/>
        <v>2.2403258655804482E-2</v>
      </c>
      <c r="J17">
        <f t="shared" si="3"/>
        <v>0.19047619047619049</v>
      </c>
      <c r="K17">
        <f t="shared" si="3"/>
        <v>0</v>
      </c>
      <c r="L17">
        <f t="shared" si="3"/>
        <v>7.3529411764705873E-3</v>
      </c>
      <c r="M17">
        <f t="shared" si="3"/>
        <v>0.43478260869565216</v>
      </c>
      <c r="N17">
        <f t="shared" si="3"/>
        <v>3.2258064516129031E-2</v>
      </c>
    </row>
    <row r="18" spans="2:14" x14ac:dyDescent="0.25">
      <c r="B18" t="s">
        <v>11</v>
      </c>
      <c r="C18">
        <f>C13*$C12/C15</f>
        <v>0.45454545454545459</v>
      </c>
      <c r="D18">
        <f t="shared" ref="D18:N18" si="4">D13*$C12/D15</f>
        <v>0.22727272727272729</v>
      </c>
      <c r="E18">
        <f t="shared" si="4"/>
        <v>0.90909090909090906</v>
      </c>
      <c r="F18">
        <f t="shared" si="4"/>
        <v>0.52631578947368418</v>
      </c>
      <c r="G18">
        <f t="shared" si="4"/>
        <v>0.7407407407407407</v>
      </c>
      <c r="H18">
        <f t="shared" si="4"/>
        <v>0.90909090909090906</v>
      </c>
      <c r="I18">
        <f t="shared" si="4"/>
        <v>0.97759674134419561</v>
      </c>
      <c r="J18">
        <f t="shared" si="4"/>
        <v>0.80952380952380953</v>
      </c>
      <c r="K18">
        <f t="shared" si="4"/>
        <v>1</v>
      </c>
      <c r="L18">
        <f t="shared" si="4"/>
        <v>0.99264705882352944</v>
      </c>
      <c r="M18">
        <f t="shared" si="4"/>
        <v>0.56521739130434789</v>
      </c>
      <c r="N18">
        <f t="shared" si="4"/>
        <v>0.96774193548387089</v>
      </c>
    </row>
    <row r="39" spans="2:14" x14ac:dyDescent="0.25">
      <c r="B39" t="s">
        <v>12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</row>
    <row r="40" spans="2:14" x14ac:dyDescent="0.25">
      <c r="B40" t="s">
        <v>13</v>
      </c>
      <c r="C40">
        <f>C5</f>
        <v>12</v>
      </c>
      <c r="D40">
        <f>C40+D5</f>
        <v>46</v>
      </c>
      <c r="E40">
        <f>D40+E5</f>
        <v>66</v>
      </c>
      <c r="F40">
        <f t="shared" ref="F40:N40" si="5">E40+F5</f>
        <v>111</v>
      </c>
      <c r="G40">
        <f t="shared" si="5"/>
        <v>132</v>
      </c>
      <c r="H40">
        <f t="shared" si="5"/>
        <v>144</v>
      </c>
      <c r="I40">
        <f t="shared" si="5"/>
        <v>155</v>
      </c>
      <c r="J40">
        <f t="shared" si="5"/>
        <v>275</v>
      </c>
      <c r="K40">
        <f t="shared" si="5"/>
        <v>275</v>
      </c>
      <c r="L40">
        <f t="shared" si="5"/>
        <v>277</v>
      </c>
      <c r="M40">
        <f t="shared" si="5"/>
        <v>377</v>
      </c>
      <c r="N40">
        <f t="shared" si="5"/>
        <v>378</v>
      </c>
    </row>
    <row r="41" spans="2:14" x14ac:dyDescent="0.25">
      <c r="B41" t="s">
        <v>14</v>
      </c>
      <c r="C41">
        <f>C11</f>
        <v>10</v>
      </c>
      <c r="D41">
        <f>D11+C41</f>
        <v>20</v>
      </c>
      <c r="E41">
        <f>E11+D41</f>
        <v>220</v>
      </c>
      <c r="F41">
        <f t="shared" ref="F41:N41" si="6">F11+E41</f>
        <v>270</v>
      </c>
      <c r="G41">
        <f t="shared" si="6"/>
        <v>330</v>
      </c>
      <c r="H41">
        <f t="shared" si="6"/>
        <v>450</v>
      </c>
      <c r="I41">
        <f t="shared" si="6"/>
        <v>930</v>
      </c>
      <c r="J41">
        <f t="shared" si="6"/>
        <v>1440</v>
      </c>
      <c r="K41">
        <f t="shared" si="6"/>
        <v>1780</v>
      </c>
      <c r="L41">
        <f t="shared" si="6"/>
        <v>2050</v>
      </c>
      <c r="M41">
        <f t="shared" si="6"/>
        <v>2180</v>
      </c>
      <c r="N41">
        <f t="shared" si="6"/>
        <v>2210</v>
      </c>
    </row>
    <row r="42" spans="2:14" x14ac:dyDescent="0.25">
      <c r="B42" t="s">
        <v>15</v>
      </c>
      <c r="C42">
        <f>N40-C40</f>
        <v>366</v>
      </c>
      <c r="D42">
        <f>$P5-D40</f>
        <v>332</v>
      </c>
      <c r="E42">
        <f t="shared" ref="E42:N42" si="7">$P5-E40</f>
        <v>312</v>
      </c>
      <c r="F42">
        <f t="shared" si="7"/>
        <v>267</v>
      </c>
      <c r="G42">
        <f t="shared" si="7"/>
        <v>246</v>
      </c>
      <c r="H42">
        <f t="shared" si="7"/>
        <v>234</v>
      </c>
      <c r="I42">
        <f t="shared" si="7"/>
        <v>223</v>
      </c>
      <c r="J42">
        <f t="shared" si="7"/>
        <v>103</v>
      </c>
      <c r="K42">
        <f t="shared" si="7"/>
        <v>103</v>
      </c>
      <c r="L42">
        <f t="shared" si="7"/>
        <v>101</v>
      </c>
      <c r="M42">
        <f t="shared" si="7"/>
        <v>1</v>
      </c>
      <c r="N42">
        <f t="shared" si="7"/>
        <v>0</v>
      </c>
    </row>
    <row r="43" spans="2:14" x14ac:dyDescent="0.25">
      <c r="B43" t="s">
        <v>16</v>
      </c>
      <c r="C43">
        <f>P11-C41</f>
        <v>2200</v>
      </c>
      <c r="D43">
        <f>$P11-D41</f>
        <v>2190</v>
      </c>
      <c r="E43">
        <f t="shared" ref="E43:N43" si="8">$P11-E41</f>
        <v>1990</v>
      </c>
      <c r="F43">
        <f t="shared" si="8"/>
        <v>1940</v>
      </c>
      <c r="G43">
        <f t="shared" si="8"/>
        <v>1880</v>
      </c>
      <c r="H43">
        <f t="shared" si="8"/>
        <v>1760</v>
      </c>
      <c r="I43">
        <f t="shared" si="8"/>
        <v>1280</v>
      </c>
      <c r="J43">
        <f t="shared" si="8"/>
        <v>770</v>
      </c>
      <c r="K43">
        <f t="shared" si="8"/>
        <v>430</v>
      </c>
      <c r="L43">
        <f t="shared" si="8"/>
        <v>160</v>
      </c>
      <c r="M43">
        <f t="shared" si="8"/>
        <v>30</v>
      </c>
      <c r="N43">
        <f t="shared" si="8"/>
        <v>0</v>
      </c>
    </row>
    <row r="46" spans="2:14" x14ac:dyDescent="0.25">
      <c r="B46" t="s">
        <v>17</v>
      </c>
      <c r="C46">
        <f>C40/(C40+C41)</f>
        <v>0.54545454545454541</v>
      </c>
      <c r="D46">
        <f t="shared" ref="D46:N46" si="9">D40/(D40+D41)</f>
        <v>0.69696969696969702</v>
      </c>
      <c r="E46">
        <f t="shared" si="9"/>
        <v>0.23076923076923078</v>
      </c>
      <c r="F46">
        <f t="shared" si="9"/>
        <v>0.29133858267716534</v>
      </c>
      <c r="G46">
        <f t="shared" si="9"/>
        <v>0.2857142857142857</v>
      </c>
      <c r="H46">
        <f t="shared" si="9"/>
        <v>0.24242424242424243</v>
      </c>
      <c r="I46">
        <f t="shared" si="9"/>
        <v>0.14285714285714285</v>
      </c>
      <c r="J46">
        <f t="shared" si="9"/>
        <v>0.16034985422740525</v>
      </c>
      <c r="K46">
        <f t="shared" si="9"/>
        <v>0.13381995133819952</v>
      </c>
      <c r="L46">
        <f t="shared" si="9"/>
        <v>0.11903738719381178</v>
      </c>
      <c r="M46">
        <f t="shared" si="9"/>
        <v>0.14743840438013298</v>
      </c>
      <c r="N46">
        <f t="shared" si="9"/>
        <v>0.14605873261205565</v>
      </c>
    </row>
    <row r="47" spans="2:14" x14ac:dyDescent="0.25">
      <c r="B47" t="s">
        <v>18</v>
      </c>
      <c r="C47">
        <f>C40/(C40+C42)</f>
        <v>3.1746031746031744E-2</v>
      </c>
      <c r="D47">
        <f t="shared" ref="D47:N47" si="10">D40/(D40+D42)</f>
        <v>0.12169312169312169</v>
      </c>
      <c r="E47">
        <f t="shared" si="10"/>
        <v>0.17460317460317459</v>
      </c>
      <c r="F47">
        <f t="shared" si="10"/>
        <v>0.29365079365079366</v>
      </c>
      <c r="G47">
        <f t="shared" si="10"/>
        <v>0.34920634920634919</v>
      </c>
      <c r="H47">
        <f t="shared" si="10"/>
        <v>0.38095238095238093</v>
      </c>
      <c r="I47">
        <f t="shared" si="10"/>
        <v>0.41005291005291006</v>
      </c>
      <c r="J47">
        <f t="shared" si="10"/>
        <v>0.72751322751322756</v>
      </c>
      <c r="K47">
        <f t="shared" si="10"/>
        <v>0.72751322751322756</v>
      </c>
      <c r="L47">
        <f t="shared" si="10"/>
        <v>0.73280423280423279</v>
      </c>
      <c r="M47">
        <f t="shared" si="10"/>
        <v>0.99735449735449733</v>
      </c>
      <c r="N47">
        <f t="shared" si="10"/>
        <v>1</v>
      </c>
    </row>
    <row r="48" spans="2:14" x14ac:dyDescent="0.25">
      <c r="B48" t="s">
        <v>19</v>
      </c>
      <c r="C48">
        <f>(C40+C43)/SUM(C40:C43)</f>
        <v>0.85471406491499224</v>
      </c>
      <c r="D48">
        <f t="shared" ref="D48:N48" si="11">(D40+D43)/SUM(D40:D43)</f>
        <v>0.86398763523956723</v>
      </c>
      <c r="E48">
        <f t="shared" si="11"/>
        <v>0.79443585780525505</v>
      </c>
      <c r="F48">
        <f t="shared" si="11"/>
        <v>0.79250386398763528</v>
      </c>
      <c r="G48">
        <f t="shared" si="11"/>
        <v>0.77743431221020087</v>
      </c>
      <c r="H48">
        <f t="shared" si="11"/>
        <v>0.73570324574961365</v>
      </c>
      <c r="I48">
        <f t="shared" si="11"/>
        <v>0.55448222565687788</v>
      </c>
      <c r="J48">
        <f t="shared" si="11"/>
        <v>0.40378670788253479</v>
      </c>
      <c r="K48">
        <f t="shared" si="11"/>
        <v>0.27241112828438951</v>
      </c>
      <c r="L48">
        <f t="shared" si="11"/>
        <v>0.16885625965996909</v>
      </c>
      <c r="M48">
        <f t="shared" si="11"/>
        <v>0.15726429675425038</v>
      </c>
      <c r="N48">
        <f t="shared" si="11"/>
        <v>0.14605873261205565</v>
      </c>
    </row>
    <row r="49" spans="2:14" x14ac:dyDescent="0.25">
      <c r="B49" t="s">
        <v>20</v>
      </c>
      <c r="C49">
        <f>(2*C46*C47)/(C46+C47)</f>
        <v>5.9999999999999991E-2</v>
      </c>
      <c r="D49">
        <f t="shared" ref="D49:N49" si="12">(2*D46*D47)/(D46+D47)</f>
        <v>0.2072072072072072</v>
      </c>
      <c r="E49">
        <f t="shared" si="12"/>
        <v>0.19879518072289157</v>
      </c>
      <c r="F49">
        <f t="shared" si="12"/>
        <v>0.29249011857707513</v>
      </c>
      <c r="G49">
        <f t="shared" si="12"/>
        <v>0.31428571428571428</v>
      </c>
      <c r="H49">
        <f t="shared" si="12"/>
        <v>0.29629629629629628</v>
      </c>
      <c r="I49">
        <f t="shared" si="12"/>
        <v>0.21189336978810663</v>
      </c>
      <c r="J49">
        <f t="shared" si="12"/>
        <v>0.26278069756330624</v>
      </c>
      <c r="K49">
        <f t="shared" si="12"/>
        <v>0.22605836415947389</v>
      </c>
      <c r="L49">
        <f t="shared" si="12"/>
        <v>0.2048059149722736</v>
      </c>
      <c r="M49">
        <f t="shared" si="12"/>
        <v>0.25689948892674619</v>
      </c>
      <c r="N49">
        <f t="shared" si="12"/>
        <v>0.25488873904248144</v>
      </c>
    </row>
    <row r="50" spans="2:14" x14ac:dyDescent="0.25">
      <c r="B50" t="s">
        <v>21</v>
      </c>
      <c r="C50">
        <f>1-C47</f>
        <v>0.96825396825396826</v>
      </c>
      <c r="D50">
        <f t="shared" ref="D50:N50" si="13">1-D47</f>
        <v>0.87830687830687837</v>
      </c>
      <c r="E50">
        <f t="shared" si="13"/>
        <v>0.82539682539682535</v>
      </c>
      <c r="F50">
        <f t="shared" si="13"/>
        <v>0.70634920634920628</v>
      </c>
      <c r="G50">
        <f t="shared" si="13"/>
        <v>0.65079365079365081</v>
      </c>
      <c r="H50">
        <f t="shared" si="13"/>
        <v>0.61904761904761907</v>
      </c>
      <c r="I50">
        <f t="shared" si="13"/>
        <v>0.58994708994709</v>
      </c>
      <c r="J50">
        <f t="shared" si="13"/>
        <v>0.27248677248677244</v>
      </c>
      <c r="K50">
        <f t="shared" si="13"/>
        <v>0.27248677248677244</v>
      </c>
      <c r="L50">
        <f t="shared" si="13"/>
        <v>0.26719576719576721</v>
      </c>
      <c r="M50">
        <f t="shared" si="13"/>
        <v>2.6455026455026731E-3</v>
      </c>
      <c r="N50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canzonieri</dc:creator>
  <cp:lastModifiedBy>federico canzonieri</cp:lastModifiedBy>
  <dcterms:created xsi:type="dcterms:W3CDTF">2020-11-24T10:38:03Z</dcterms:created>
  <dcterms:modified xsi:type="dcterms:W3CDTF">2020-11-24T11:53:48Z</dcterms:modified>
</cp:coreProperties>
</file>