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wb593691\Downloads\"/>
    </mc:Choice>
  </mc:AlternateContent>
  <xr:revisionPtr revIDLastSave="0" documentId="13_ncr:1_{10061580-C2C9-481A-81E6-0EC415824A25}" xr6:coauthVersionLast="47" xr6:coauthVersionMax="47" xr10:uidLastSave="{00000000-0000-0000-0000-000000000000}"/>
  <bookViews>
    <workbookView xWindow="-120" yWindow="-120" windowWidth="29040" windowHeight="15720" activeTab="1" xr2:uid="{00000000-000D-0000-FFFF-FFFF00000000}"/>
  </bookViews>
  <sheets>
    <sheet name="Legend" sheetId="1" r:id="rId1"/>
    <sheet name="Transactions" sheetId="2" r:id="rId2"/>
    <sheet name="Transactions_Cleaned" sheetId="6" r:id="rId3"/>
    <sheet name="Checked_Deals" sheetId="4" state="hidden" r:id="rId4"/>
  </sheets>
  <definedNames>
    <definedName name="SpreadsheetBuilder_1" localSheetId="3" hidden="1">#REF!</definedName>
    <definedName name="SpreadsheetBuilder_1" hidden="1">#REF!</definedName>
    <definedName name="SpreadsheetBuilder_2" localSheetId="3" hidden="1">#REF!</definedName>
    <definedName name="SpreadsheetBuilder_2" hidden="1">#REF!</definedName>
    <definedName name="SpreadsheetBuilder_3"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Y1087" i="2"/>
  <c r="Y104" i="4"/>
  <c r="Q104" i="4"/>
  <c r="Y103" i="4"/>
  <c r="Q103" i="4"/>
  <c r="Y102" i="4"/>
  <c r="Q102" i="4"/>
  <c r="Y101" i="4"/>
  <c r="Q101" i="4"/>
  <c r="Y106" i="4"/>
  <c r="Q106" i="4"/>
  <c r="Y105" i="4"/>
  <c r="Q105" i="4"/>
  <c r="Y100" i="4"/>
  <c r="Q100" i="4"/>
  <c r="Y99" i="4"/>
  <c r="Q99" i="4"/>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98" i="4"/>
  <c r="X98" i="4"/>
  <c r="W98" i="4"/>
  <c r="V98" i="4"/>
  <c r="Q98" i="4"/>
  <c r="Y97" i="4"/>
  <c r="X97" i="4"/>
  <c r="W97" i="4"/>
  <c r="V97" i="4"/>
  <c r="Y96" i="4"/>
  <c r="X96" i="4"/>
  <c r="W96" i="4"/>
  <c r="V96" i="4"/>
  <c r="Y95" i="4"/>
  <c r="X95" i="4"/>
  <c r="W95" i="4"/>
  <c r="V95" i="4"/>
  <c r="Y94" i="4"/>
  <c r="X94" i="4"/>
  <c r="W94" i="4"/>
  <c r="V94" i="4"/>
  <c r="Q94" i="4"/>
  <c r="Y93" i="4"/>
  <c r="X93" i="4"/>
  <c r="W93" i="4"/>
  <c r="V93" i="4"/>
  <c r="Q93" i="4"/>
  <c r="Y92" i="4"/>
  <c r="X92" i="4"/>
  <c r="W92" i="4"/>
  <c r="V92" i="4"/>
  <c r="Q92" i="4"/>
  <c r="Y91" i="4"/>
  <c r="X91" i="4"/>
  <c r="W91" i="4"/>
  <c r="V91" i="4"/>
  <c r="Y90" i="4"/>
  <c r="X90" i="4"/>
  <c r="W90" i="4"/>
  <c r="V90" i="4"/>
  <c r="Y89" i="4"/>
  <c r="X89" i="4"/>
  <c r="W89" i="4"/>
  <c r="V89" i="4"/>
  <c r="Y88" i="4"/>
  <c r="X88" i="4"/>
  <c r="W88" i="4"/>
  <c r="V88" i="4"/>
  <c r="Q88" i="4"/>
  <c r="Y87" i="4"/>
  <c r="X87" i="4"/>
  <c r="W87" i="4"/>
  <c r="V87" i="4"/>
  <c r="Q87" i="4"/>
  <c r="Y86" i="4"/>
  <c r="X86" i="4"/>
  <c r="W86" i="4"/>
  <c r="V86" i="4"/>
  <c r="Q86" i="4"/>
  <c r="Q85" i="4"/>
  <c r="Q84" i="4"/>
  <c r="Q83" i="4"/>
  <c r="Q82" i="4"/>
  <c r="Q81" i="4"/>
  <c r="Q69" i="4"/>
  <c r="Q67" i="4"/>
  <c r="Q66" i="4"/>
  <c r="Q65" i="4"/>
  <c r="Q64" i="4"/>
  <c r="Q58" i="4"/>
  <c r="Q57" i="4"/>
  <c r="Q56" i="4"/>
  <c r="Q50" i="4"/>
  <c r="Q44" i="4"/>
  <c r="Q17" i="4"/>
  <c r="Q16" i="4"/>
  <c r="Q15" i="4"/>
  <c r="Q14" i="4"/>
  <c r="Q13" i="4"/>
  <c r="Q12" i="4"/>
  <c r="Q11" i="4"/>
  <c r="Q10" i="4"/>
  <c r="Q9" i="4"/>
  <c r="Q8" i="4"/>
  <c r="Q7" i="4"/>
  <c r="Q6" i="4"/>
  <c r="Q5" i="4"/>
  <c r="Q4" i="4"/>
  <c r="Q3" i="4"/>
  <c r="Q2" i="4"/>
  <c r="Q2" i="2"/>
  <c r="A2" i="6" l="1" a="1"/>
  <c r="A2"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<sst xmlns="http://schemas.openxmlformats.org/spreadsheetml/2006/main" count="19203" uniqueCount="3868">
  <si>
    <t>This is the excel file with all the cat bond transactions scraped from Artemis. Before scraping, make sure this is saved in your personal desktop and that the file is closed</t>
  </si>
  <si>
    <t>The "Transactions_All" sheet contains all the transactions scraped from the artemis website and the related details in each column. The Descriptions of the columns is avaiable below.</t>
  </si>
  <si>
    <t>Legend of Columns</t>
  </si>
  <si>
    <t>Deal</t>
  </si>
  <si>
    <t>The deal name and tranche (when applicable)</t>
  </si>
  <si>
    <t>Date of issue</t>
  </si>
  <si>
    <t>The date of issuance of the cat bond</t>
  </si>
  <si>
    <t>Issuer</t>
  </si>
  <si>
    <t>The issuer name and tranche (when applicable)</t>
  </si>
  <si>
    <t>Sponsor</t>
  </si>
  <si>
    <t>The entity (typically an insurance company, reinsurer, or government body) that initiates and sponsors the catastrophe bond issuance to transfer risk to investors.</t>
  </si>
  <si>
    <t>Placement / structuring agent/s</t>
  </si>
  <si>
    <t>The financial institutions or intermediaries responsible for structuring the catastrophe bond and placing it with investors. These agents facilitate the issuance process and help in the design and marketing of the bond.</t>
  </si>
  <si>
    <t>Risk modelling / calculation agents</t>
  </si>
  <si>
    <t>Organizations or firms that provide risk assessment and modeling services to estimate the likelihood and potential impact of catastrophic events. They also calculate the payouts based on the occurrence of predefined events.</t>
  </si>
  <si>
    <t>Risks / perils covered</t>
  </si>
  <si>
    <t>The specific types of catastrophic events (e.g., hurricanes, earthquakes, floods) that the catastrophe bond provides coverage for.</t>
  </si>
  <si>
    <t>Size</t>
  </si>
  <si>
    <t>The total amount of capital raised through the issuance of the catastrophe bond, representing the maximum potential payout to the sponsor in the event of a covered loss.</t>
  </si>
  <si>
    <t>Trigger type</t>
  </si>
  <si>
    <t>The mechanism that determines when a payout is made to the sponsor. Usually takes value of either indemnity, parametric, modeled loss, and industry loss triggers.</t>
  </si>
  <si>
    <t>Ratings</t>
  </si>
  <si>
    <t>The credit ratings assigned to the catastrophe bond by rating agencies, reflecting the bond's risk profile and likelihood of default.</t>
  </si>
  <si>
    <t>Maturity</t>
  </si>
  <si>
    <t>The length of time until the catastrophe bond expires and the principal is returned to investors, assuming no triggering events occur. This is the bond's term to maturity.</t>
  </si>
  <si>
    <t>Attachment Probability</t>
  </si>
  <si>
    <t>The probability that the losses from a covered event will reach or exceed the attachment point, triggering a payout under the catastrophe bond.</t>
  </si>
  <si>
    <t>Attachment Point</t>
  </si>
  <si>
    <t>The threshold amount of losses that must be reached for the catastrophe bond to start making payments to the sponsor. This is often expressed as a percentage of the total losses.</t>
  </si>
  <si>
    <t>Multiple Tranche</t>
  </si>
  <si>
    <t>Indicates whether the catastrophe bond issuance is divided into multiple tranches</t>
  </si>
  <si>
    <t>Expected Loss</t>
  </si>
  <si>
    <t>The anticipated average loss that investors might incur over the life of the catastrophe bond (unit is percentage points)</t>
  </si>
  <si>
    <t>Spread</t>
  </si>
  <si>
    <t>The interest rate or coupon paid to investors, typically expressed as a percentage above a reference rate (unit is perentage points)</t>
  </si>
  <si>
    <t>Risk Multiple</t>
  </si>
  <si>
    <t>Spread/ Exepcted Loss</t>
  </si>
  <si>
    <t>Deal Closed</t>
  </si>
  <si>
    <t>takes value of 1 if the deal was closed and 0 if it still is being negotiated</t>
  </si>
  <si>
    <t>IBRD</t>
  </si>
  <si>
    <t>Takes value 1 if the deal was issued by IBRD</t>
  </si>
  <si>
    <t>Description</t>
  </si>
  <si>
    <t xml:space="preserve">The Artemis report of the deal </t>
  </si>
  <si>
    <t>Link</t>
  </si>
  <si>
    <t>The link to the artemis webpage for the deal</t>
  </si>
  <si>
    <t>checked</t>
  </si>
  <si>
    <t>Skyline Re Ltd. (Series 2013-1)</t>
  </si>
  <si>
    <t>The Cincinnati Insurance Company</t>
  </si>
  <si>
    <t>Towers Watson Capital Markets are structuring agent and bookrunner</t>
  </si>
  <si>
    <t>The participating investors undertook their own risk modelling</t>
  </si>
  <si>
    <t>New Madrid earthquake and severe thunderstorms</t>
  </si>
  <si>
    <t>Indemnity</t>
  </si>
  <si>
    <t>NR</t>
  </si>
  <si>
    <t>None</t>
  </si>
  <si>
    <t>Unknown</t>
  </si>
  <si>
    <t>No</t>
  </si>
  <si>
    <t>NA</t>
  </si>
  <si>
    <t>Skyline Re Ltd. 2013 is a private catastrophe bond transaction which is being structured, marketed and privately placed by Towers Watson Capital Markets on behalf of an undisclosed U.S. primary insurance group. The transaction seeks to secure at least $50m of multi-peril reinsurance cover for the sponsoring insurer. Cover is for New Madrid earthquake and severe thunderstorm or tornado risks. A single tranche of Series 2013-1 notes are being issued. The transaction involves a single tranche of notes being privately placed with capital market investors to collateralize an underlying reinsurance policy for The Cincinnati Insurance Company. The deal covers a $100m layer of risk, with a pro-rata limit of $72m which has been collateralized by the $61.2m of notes issued by Skyline Re and the net premium. Cover is on an indemnity trigger basis but the trigger is designed to act like a top or drop excess layer of reinsurance cover. We understand the top coverage layer is for New Madrid quake in specific states while the severe thunderstorm is the drop coverage layer and is on a county basis. The way this is structured suggests that tornado and severe thunderstorm makes up most of the risk associated with the deal. Severe thunderstorm, which includes tornado losses, is on an aggregate basis and applies to the 75 counties with Cincinnati’s highest amount of total insured property values. As we understand it the earthquake coverage is not county limited, rather it applies to any quakes on the New Madrid fault zone causing Cincinnati losses in pre-defined States. For severe thunderstorm risks, loss recovery under the terms of the reinsurance treaty begins when all events in aggregate exceed $125m of storm losses, after a $5m deductible per event. For New Madrid earthquake risks, which provides protection on a per-occurrence basis, insured losses have to exceed $600m before any loss to the Skyline Re cat bond would occur. The deal has a one year risk period. The transaction upsized to $61.2m at close due to demand from investors and the sponsor, Cincinnati Insurance Companies desire to support that demand. TWCM told us that the deal was upsized as far as the sponsors budget would allow. On the pricing of the transaction, Rick Miller from TWCM said that; “Relative to the reinsurance limit, the deal priced at a net rate-on-line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</si>
  <si>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https://www.artemis.bm/deal-directory/skyline-re-ltd-series-2013-1/</t>
  </si>
  <si>
    <t>Vitality Re IV Ltd. (Series 2013-1) Class C</t>
  </si>
  <si>
    <t>Vitality Re IV Ltd. (Series 2013-1)</t>
  </si>
  <si>
    <t>Aetna</t>
  </si>
  <si>
    <t>Goldman Sachs are sole bookrunner and joint structuring agent. BNP Paribas are co-manager and joint structuring agent</t>
  </si>
  <si>
    <t>Milliman Inc.</t>
  </si>
  <si>
    <t>Medical benefit claims levels</t>
  </si>
  <si>
    <t>ERROR</t>
  </si>
  <si>
    <t>Medical benefit ratio index</t>
  </si>
  <si>
    <t>S&amp;P: Class A - 'BBB+', Class B - 'BB+'</t>
  </si>
  <si>
    <t>Yes</t>
  </si>
  <si>
    <t>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</si>
  <si>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https://www.artemis.bm/deal-directory/vitality-re-iv-ltd-series-2013-1/</t>
  </si>
  <si>
    <t>Vitality Re IV Ltd. (Series 2013-1) Class A</t>
  </si>
  <si>
    <t>Vitality Re IV Ltd. (Series 2013-1) Class B</t>
  </si>
  <si>
    <t>Caelus Re 2013 Ltd. (Series 2013-1)</t>
  </si>
  <si>
    <t>Nationwide Mutual Insurance Co.</t>
  </si>
  <si>
    <t>Goldman Sachs, Aon Benfield Securities., and Deutsche Bank Securities are joint bookrunners and structuring agents. BNP Paribas and GC Securities are co-managers</t>
  </si>
  <si>
    <t>AIR Worldwide</t>
  </si>
  <si>
    <t>U.S. hurricane, U.S. earthquake</t>
  </si>
  <si>
    <t>$270,000,000.00</t>
  </si>
  <si>
    <t>S&amp;P: 'BB-'</t>
  </si>
  <si>
    <t>This is the third time Nationwide Mutual has issued a cat bond. It’s first cat bond, Caelus Re Ltd. , was a $250m U.S. hurricane and earthquake deal issued in June 2008. It followed on that deals maturity with Caelus Re II Ltd. , which was $185m in size covering the same perils. This cat bond is being issued by a recently established Cayman Islands domiciled SPV called Caelus Re 2013 Limited which was licensed as an insurer on the 5th February. Caelus Re 2013 Ltd. will seek to issue a single tranche of Series 2013-1 notes which at a preliminary size will look for around $200m of cover. The transaction will provide Nationwide Mutual with a fully-collateralized source of reinsurance on an indemnity and per-occurrence basis for two perils, U.S. hurricanes and U.S. earthquakes (including fire-following and sprinkler leakage). The indemnity trigger is based on the ultimate net loss of Nationwide Mutual and a number of subsidiaries. Details of the transaction name Nationwide Mutual Ins. Co. and Nationwide Insurance Co. of FL as both cedents but we believe it covers a number of their subsidiaries too. The notes have an initial attachment point of $1.90 billion and an initial exhaustion point of $2.20 billion. The actual amount of losses from any event will be based on the paid losses and loss reserves of Nationwide, as adjusted by certain specified factors. S&amp;P said that it expects Nationwide to retain at least a 10% share of the ultimate net loss from any qualifying catastrophe event. The deal runs for 2.75 years, with the first risk period set to begin on 1st June 2013 and the deal runs until 29th February 2016. Each risk period will run until 31st May and there will be a reset at that point. Hurricane cover will be in 29 hurricane exposed states of the U.S. (Alabama, Arkansas, Connecticut, Delaware, Florida, Georgia, Illinois, Indiana, Kentucky, Louisiana, Maine, Maryland, Massachusetts, Mississippi, Missouri, New Hampshire, New Jersey, New York, North Carolina, Ohio, Oklahoma, Pennsylvania, Rhode Island, South Carolina, Tennessee, Texas, Vermont, Virginia and West Virginia, and the District of Columbia) while earthquake is for 48 contiguous states and the District of Columbia. Reporting agencies for each peril are the U.S. National Hurricane Centre and the U.S. Geological Survey. Historical events have been modelled and risk modeller for the deal AIR Worldwide found that only the 1812 New Madrid quake would have caused a 100% loss of principal to the notes. No modelled historic hurricanes would have caused ultimate net losses which reached the attachment point. The initial probability of attachment for the notes is 1.28%, the initial probability of exhaustion is 1.04% and the expected loss is 1.15%. North Carolina, New York, Virgina, Texas and California are the five states which contribute the most to the expected loss by state as they are where the exposure is greatest. Looking at the modelling for this deal the hurricane cover is aimed to provide the greatest protection for Category 3 and 4 events, for earthquake it is magnitude 7.5 to 7.9 quakes which provide the greatest contribution to the expected loss. The deal is predominatly personal-lines coverage based, with some commercial lines business which are small to mid-range in size. Nationwide is actively reducing its hurricane exposure at this time. We’re told by investor sources that they expect the deal to price between 6.75% and 7.75% above the investment yield of U.S. money market funds which will be used for collateral purposes. Update: This cat bond increased in size by 35% to $270m during the marketing phase due to investor demand. The price guidance was reduced as well down to a range of 6% to 6.75%. Update 2: High demand pushed pricing down even further on this cat bond, resulting in a coupon of just 5.25% which leaves Nationwide Mutual with a very good value slice of cat bond cover.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</si>
  <si>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https://www.artemis.bm/deal-directory/caelus-re-2013-ltd-series-2013-1/</t>
  </si>
  <si>
    <t>Everglades Re Ltd. (Series 2013-1)</t>
  </si>
  <si>
    <t>Citizens Property Insurance</t>
  </si>
  <si>
    <t>Goldman Sachs are structuring agent and bookrunner. Loop Capital Markets are co-manager.</t>
  </si>
  <si>
    <t>Florida hurricanes</t>
  </si>
  <si>
    <t>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</si>
  <si>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https://www.artemis.bm/deal-directory/everglades-re-ltd-series-2013-1/</t>
  </si>
  <si>
    <t>Merna Re IV Ltd. (Series 2013-1)</t>
  </si>
  <si>
    <t>State Farm</t>
  </si>
  <si>
    <t>Aon Benfield Securities are sole structuring agent and book runner</t>
  </si>
  <si>
    <t>RMS</t>
  </si>
  <si>
    <t>U.S. earthquake (New Madrid region)</t>
  </si>
  <si>
    <t>$300,000,000.00</t>
  </si>
  <si>
    <t>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</si>
  <si>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https://www.artemis.bm/deal-directory/merna-re-iv-ltd-series-2013-1/</t>
  </si>
  <si>
    <t>Caelus Re 2013 Ltd. (Series 2013-2)</t>
  </si>
  <si>
    <t>Nationwide Mutual is returning to the cat bond market shortly after successful issuance of Caelus Re 2013 Ltd. Series 2013-1 with another series of cat bond notes from the same SPI . Caelus Re 2013 Series 2013-2 is very similar to the recent deal but features a longer term and a riskier layer of Nationwide’s reinsurance program. The transaction seeks to provide another layer of multi-year fully collateralized U.S. hurricane and earthquake reinsurance cover to the sponsoring entities, Nationwide Mutual Insurance Co. and Nationwide Insurance Co. of Florida via a catastrophe bond issuance. The 2013-2 cat bond issuance is seeking to sell $225m of notes to capital market investors. The notes are exposed to hurricanes across the main U.S. hurricane exposed States and earthquakes including fire following across the entire U.S. mainland. The cover that this cat bond provides is on a per-occurrence basis and the structure uses an indemnity trigger. The term of this deal will be four years, one longer than its recent cat bond, which should enable Nationwide to lock-in currently attractive pricing for a longer duration. This 2013-2 tranche of notes is said to be pitched with an attachment point of $1.5 billion and the exhaustion point is set where the 2013-1 notes take over at $1.9 billion, covering a pro-rata amount of losses between those points. We’re told the Caelus Re 2013-2 notes have an initial attachment probability of 1.93% and an expected loss of 1.59%, while the recent 2013-1 cat bond saw a 1.28% attachment probability and 1.15% expected loss. The 2013-2 notes are being marketed with a coupon range of 6.25% to 7.25%. Update: This transaction increased in size to an offering of $320m of notes before close. The pricing finished around the middle ground at 6.85%.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</si>
  <si>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https://www.artemis.bm/deal-directory/caelus-re-2013-ltd-series-2013-2/</t>
  </si>
  <si>
    <t>Bosphorus 1 Re Ltd.</t>
  </si>
  <si>
    <t>Turkish Catastrophe Insurance Pool</t>
  </si>
  <si>
    <t>Munich Re are lead structuring agent. GC Securities are co-structurer and bookrunner.</t>
  </si>
  <si>
    <t>Turkey earthquake</t>
  </si>
  <si>
    <t>$400,000,000.00</t>
  </si>
  <si>
    <t>Parametric</t>
  </si>
  <si>
    <t>S&amp;P: 'BB+'</t>
  </si>
  <si>
    <t>This catastrophe bond is being issued on behalf of the Turkish Catastrophe Insurance Pool, a state backed insurer which pools catastrophe exposure. Bosphorus 1 Re Ltd. is a Bermuda registered special purpose insurer, registered on the island on the 11th January 2013. The transaction seeks to provide the TCIP with a three year source of fully-collateralized earthquake reinsurance cover on a per-occurrence basis. The notes will provide reinsurance cover for earthquakes affecting primarily the Istanbul region of Turkey. The transaction uses a parametric trigger, so the cat bond would be triggered by actual earthquake measurements and ground movement, with RMS providing the risk modelling. Bosphorus 1 Re is seeking to issue a single tranche of Series 2013-1 Class A notes with a preliminary size of $100m. Risk Management Solutions ( RMS ) are the risk modeller for the transaction and will use RMS’s Europe Earthquake Model for Turkey, which rating agency Standard &amp; Poor’s note is the first time this model has been used in a rated cat bond transaction. The reporting agency for the transaction, who will provide actual earthquake measurement data to be input into the RMS model, is Bogazici University’s Kandilli Observatory and Earthquake Research Institute ( KOERI ). The parametric loss trigger is based on data reported by KOERI , or a back-up agency. For an event to qualify as ‘covered’ under the terms of the cat bond it must be an earthquake with a date of loss during the cat bond risk period and it must result in a spectral acceleration greater than 0.1g for at least 10% of the defined calculation locations, as confirmed by the calculation agent. If the data is not available after an event, or does not meet data criteria, the calculation agent will source alternative data from sources such as the USGS ShakeMap. An event index value will be calculated. If the resulting event index value is above the attachment level then a payment will be due to TCIP , how much that payment would be will depend on another calculation of the event index value versus the attachment and exhaustion levels. According to RMS’ risk analysis there have been two historical events which it believes could have reached the index attachment point, one in 1509 and another in 1766, according to S&amp;P. However, S&amp;P notes that due to the uncertainty in historical earthquake data the events actual intensity is hard to confirm from the documentation available at the time. While the cat bond does focus on the capital of Turkey Istanbul for its coverage area, it is not solely focused on Istanbul itself. We understand that the calculation locations are spread around the Istanbul area, including some coastal regions, so a large enough quake outside Istanbul has a remote chance of triggering the parametric factors if 10% of the calculation locations are sufficiently impacted. The probability of attachment for the notes is 1.10%, the probability of exhaustion is 0.91% and the expected loss is 1.01%. On a cumulative basis the probability of attachment for year 1 of the deal is 1.10%, for year 2 2.18% and for year 3 it is 3.25%. We understand from our sources that the initial index attachment level is 2,156 and the initial index exhaustion level is 2,412. The collateral from the sale of the notes will be deposited into a collateral account and then transferred to one or more highly rated U.S. Treasury money-market funds managed by MEAG MUNICH ERGO Kapitalanlagegesellschaft mbH. S&amp;P note that funds in the collateral account were initially invested in a money market fund, MEAG Bosphorus 1/I, set up especially for this transaction and managed by MEAG MUNICH ERGO Kapitalanlagegesellschaft mbH. TCIP will pre-pay 190 days of premium payments into a separate deposit account to ensure scheduled premium payments can be made even if the transaction was stopped before the end of the term if TCIP failed to pay its reinsurance premium. At reset there is the ability for new calculation locations to be added to this deal. This could allow TCIP to broaden the geographic region that the transaction covers by including calculation locations further outside Istanbul, a particularly useful feature in a country such as Turkey where development levels differ depending on location. The transaction is being marketed with a coupon range of 2.75% to 3.25%. Update: The Bosphorus 1 Re Ltd. catastrophe bond has upsized by 150% to now be issuing $250m of notes on behalf of TCIP . The price guidance coupon range has dropped during marketing to below the bottom end of the originally marketed range at 2.50% – 2.75%. Update 2: The Bosphorus cat bond has increased in size again, leaping to $400m in size before it priced. At the same time the pricing dropped to the bottom of the already reduced range to finish at 2.50%. This deal has grown in size by 300% and the pricing has dropped by around 17% while it was marketed, making the reinsurance cover it provides very cost-effective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</si>
  <si>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https://www.artemis.bm/deal-directory/bosphorus-1-re-ltd/</t>
  </si>
  <si>
    <t>Sanders Re Ltd. (Series 2013-1) Class A</t>
  </si>
  <si>
    <t>Sanders Re Ltd. (Series 2013-1)</t>
  </si>
  <si>
    <t>Allstate</t>
  </si>
  <si>
    <t>Deutsche Bank Securities Inc. and Aon Benfield Securities, Inc. are joint bookrunners and structuring agents</t>
  </si>
  <si>
    <t>$200,000,000.00</t>
  </si>
  <si>
    <t>Industry loss index</t>
  </si>
  <si>
    <t>S&amp;P: Class A - 'BB+', Class B - 'BB'</t>
  </si>
  <si>
    <t>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</si>
  <si>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https://www.artemis.bm/deal-directory/sanders-re-ltd-series-2013-1/</t>
  </si>
  <si>
    <t>Sanders Re Ltd. (Series 2013-1) Class B</t>
  </si>
  <si>
    <t>$150,000,000.00</t>
  </si>
  <si>
    <t>Pelican Re Ltd. (Series 2013-1)</t>
  </si>
  <si>
    <t>Louisiana Citizens Property Insurance Corporation</t>
  </si>
  <si>
    <t>Aon Benfield Securities are structuring agent and bookrunner.</t>
  </si>
  <si>
    <t>Louisiana hurricane</t>
  </si>
  <si>
    <t>$140,000,000.00</t>
  </si>
  <si>
    <t>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</si>
  <si>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https://www.artemis.bm/deal-directory/pelican-re-ltd-series-2013-1/</t>
  </si>
  <si>
    <t>Armor Re Ltd. (Series 2013-1)</t>
  </si>
  <si>
    <t>American Coastal Insurance Company</t>
  </si>
  <si>
    <t>Willis Capital Markets &amp; Advisory are sole structuring agent and bookrunner</t>
  </si>
  <si>
    <t>Armor Re Ltd. is a Bermuda domiciled special purpose vehicle, registered on the 3rd of April 2013, according to the public register. It has been registered for the purpose of issuing series of catastrophe bond notes, of which this Series 2013-1 issuance is the first. Armor Re Ltd. is seeking to issue a Series 2013-1 tranche of cat bond notes to secure Florida wind and hurricane protection for Florida focused insurer of commercial residential properties, and first-time cat bond sponsor, American Coastal Insurance Company. With this deal American Coastal Insurance is seeking to secure a source of fully-collateralized reinsurance protection using an indemnity trigger with a one-year risk period. The risk period is expected to run from the 1st June until the end of May 2014. Coverage is for named Florida storms, so tropical cyclones, storms and hurricanes given names by the National Hurricane Center. The protection provided by Armor Re will be from named storms which affect the underlying book of commercial residential property insurance business. The cat bond is being marketed with an initial size of $125m and will provide a percentage of cover on a $200m top-layer of the reinsurance tower. The layer of protection provided by Armor Re Ltd. sits above American Coastal Insurance’s reinsurance tower including reinsurance cover from the Florida Hurricane Catastrophe Facility. These reinsurance layers are inured to the layer that Armor Re covers, we understand, but the private reinsurance layers do not have reinstatement provisions meaning that they can be eroded by storms, with no automatic reinstatement. It appears that depending on whether the sponsor chose to replace an eroded layer of non-reinstating reinsurance, the attachment point for the Armor Re cat bond could effectively be lowered as the reinsurance layers beneath were removed. The notes cover losses between an initial attachment point of $913m ($75m net of reinsurance as there is a $75m layer of retention at the foot of the reinsurance tower) and the exhaustion point of $1.113 billion ($275m net of reinsurance). The initial probability of attachment is 0.42%, initial expected loss is 0.34% and the initial probability of exhaustion is 0.3%. Risk modeller AIR Worldwide performed a historical loss analysis and found that there had not been any individual events or indeed years which would have seen losses reach the attachment point and trigger a loss to noteholders. Because of the composition of the underlying book of business the risk of attachment for this cat bond is relatively remote. The storms that caused the greatest estimate of gross losses, including loss adjustment expense, were the no-name storm of 1928 in Florida causing estimated losses of $291m; the no-name storm of 1926 that impacted Florida and Alabama causing estimated losses of $270.4m; and the no-name storm of 1947 affecting Florida and Louisiana and causing estimated losses of $268m. Those three years are the years with the highest total losses on a modelled basis, no other years with multiple qualifying storms reached the level of losses seen in 1947, according to S&amp;P’s report. In terms of contribution to expected loss, the majority of the risk is attributed to apartments and condominiums, primarily of masonry construction. Palm Beach, Pinellas, Collier, Sarasota and Lee counties in Florida are the top five counties in terms of expected loss. Proceeds from the sale of the cat bond notes will be held in a collateral account and invested in U.S. treasury money-market funds which are highly rated. Bank Of New York Mellon are acting as indenture trustee and reinsurance account trustee. This is a reasonably low-risk cat bond deal. As a result the price guidance is not that high for Florida wind, we’re told Armor Re is being marketed with a coupon range of 4.75% to 5.5% above the return of the money-market funds. S&amp;P notes that credit risk for this deal is mitigated as American Coastal will prepay the quarterly insurance premium for the entire risk period at the deals closing. S&amp;P also notes that if there is a potential covered event, American Coastal will pay servicer fees in advance. These are important points for investors and will help make investors more comfortable with the deal from a new cat bond sponsor. Update: This cat bond grew to $183m during marketing, although it still targets $200m we believe. The pricing guidance on the transaction was reduced down to 4.25% to 5%. Update 2: The pricing closed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</si>
  <si>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https://www.artemis.bm/deal-directory/armor-re-ltd-series-2013-1/</t>
  </si>
  <si>
    <t>Long Point Re III Ltd. (Series 2013-1)</t>
  </si>
  <si>
    <t>Travelers</t>
  </si>
  <si>
    <t>Swiss Re Capital Markets are lead structurer and alongside GC Securities are joint bookrunners. Deutsche Bank Securities and Goldman Sachs are co-managers.</t>
  </si>
  <si>
    <t>U.S. hurricane (Northeastern U.S. states only)</t>
  </si>
  <si>
    <t>S&amp;P: 'BB'</t>
  </si>
  <si>
    <t>$2,000,000,000.00</t>
  </si>
  <si>
    <t>This latest cat bond from Travelers is similar to its 2012 transaction. This deal will see Long Point Re III Ltd. issue a single tranche of Series 2013-1 cat bond notes, which has a preliminary size of $150m, designed to protect it against hurricanes in northeastern U.S. states on an indemnity and per-occurrence basis. The actual beneficiaries of the cat bond protection are the Travelers Indemnity Co., Travelers Casualty and Surety Co., St. Paul Fire and Marine Insurance Co., and The Standard Fire Insurance Co., together with direct and indirect insurance subsidiaries. The covered business is from Travelers personal-lines and commercial-lines insurance business. The commercial-lines business is a mix of Travelers’ select accounts (small business policies) and commercial accounts (midsize business policies). Business units that cover large and unique exposures, complex financial structures, and mobile property have been excluded from the subject business. The covered area is; Connecticut, Delaware, Maine, Maryland, Massachusetts, New Hampshire, New Jersey, New York, Pennsylvania, Rhode Island, Vermont, Virginia, and the District of Columbia. The 2013-1 tranche of cat bond notes are riskier than last years 2012-1 issuance. The 2012 deal had an Ultimate Net Loss ( UNL ) attachment point of $2 billion, while this 2013 cat bond has an attachment point of $1.25 billion and an exhaustion point of $1.8 billion. The is a limit of $20m loss per risk. The attachment probability for the notes will be 1.416% in the first year, while the exhaustion probability will be 0.952% and the expected loss 1.159%. The 2012 deal had an attachment probability of 0.89%, a probability of exhaustion of 0.71% and an expected loss of 0.81%. This 2013-1 deal covers 54.55% of a layer beneath the Long Point Re III Ltd. (Series 2012-1) which attaches at $2 billion of losses. The transaction will have a term of three years, with maturity expected in May 2016. We understand that the reinsurance transaction that underlies this cat bond also includes a clause that will see Travelers retain 10% of any qualifying losses. GC Securities, who acted as joint bookrunner on this transaction, noted that the deal enhanced the protection that Travelers receives from the capital markets through the addition of a number of new features which provide flexibility to the sponsor. This includes an expanded definition of hurricanes, this has been worded to include and storm reported by any agency at any time to be a hurricane and also includes storms which may merge with other systems. This new definition would ensure that the cat bond covered a storm such as hurricane Sandy. We also understand from sources that this Long Point Re III cat bond has provisions for a variable reset which allows the sponsor, Travelers, to adjust the trigger amount as long as the expected loss remains between 1% and 1.5%. If Travelers chose to do that we assume that the coupon that investors will be paid would be adjusted to reflect the increased risk as well. If Travelers choose to use the variable reset the UNL attachment point could move to as low as $930 million. The bond also features a call option allowing Travelers to redeem the cat bond, for a small above par penalty. This would allow the insurer to swap the cover back to traditional reinsurance sources if the pricing was attractive enough to offset the penalty. Standard &amp; Poor’s explained in it’s pre-sale report; “The call option also affects the selection of an attachment point when there is volatility in reinsurance prices. Travelers can redeem the bond at 103% of par after year 1 and at 102% of par after year 2. When prices drop by enough to absorb these penalties and offset their transaction costs, Travelers has an incentive to call the bond. Conversely, when reinsurance prices rise, Travelers would like to see this bond cover as much of its losses as possible. Although its coupon would rise if more risk were pushed into the layer, the magnitude of the coupon adjustment is based on current market conditions. Thus, Travelers would find this bond a comparatively good deal and would want more losses covered by the structure. This means lowering the attachment point and setting the bond’s expected losses at the upper end of the permissible range.” One historical event could have caused a total loss of principal to the notes, 1938’s “Northeast Clipper” that made landfall initially in New York, with losses that would have reached the attachment level. The AIR estimated net loss from this event was $2.566 billion, which would have resulted in a total loss of principal. Long Point Re III will deposit the proceeds from the sale of the notes into a reinsurance trust account. These must be invested in assets according to a stated priority. The first category in which funds must be invested subject to availability is money-market funds domiciled in the U.S. that invest solely in treasury obligations and that are rated ‘ AAA m’ by Standard &amp; Poor’s on the issuance date and are not subject to U.S. or foreign withholding tax. Update: This cat bond deal doubled in size to $300m while marketing and the pricing dropped to the bottom end of the marketed range to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</si>
  <si>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https://www.artemis.bm/deal-directory/long-point-re-iii-ltd-series-2013-1/</t>
  </si>
  <si>
    <t>Sunshine Re Ltd. (Series 2013-1)</t>
  </si>
  <si>
    <t>Florida Municipal Insurance Trust</t>
  </si>
  <si>
    <t>$20,000,000.00</t>
  </si>
  <si>
    <t>Sunshine Re Ltd. is a Bermuda domiciled special purpose insurer established on the 18th April for the purpose of issuing series of catastrophe bond notes. This first Series 2013-1 issuance sees a single $20m tranche of notes being issued to provide the sponsor with a source of fully-collateralized reinsurance protection against Florida named storms. The Sunshine Re cat bond transfers risks associated with named Florida windstorms on a per-occurrence basis over a three-year risk period for FMIT. The $20m tranche of notes has a coupon of 9.25%. Sunshine Re Ltd. has been arranged and issued on behalf of an interesting first time cat bond sponsor, the Florida Municipal Insurance Trust (FMIT). This organisation is the insurer to the Florida League of Cities, which looks after the interests of Florida municipal governments. The cat bond coverage has been designed to dovetail with an existing layer of traditional reinsurance. The transaction effectively sees FMIT take a portion of its penultimate excess-of-loss layer of traditional reinsurance protection and on a pro-rata basis transfer it to the capital markets. The remainder of that reinsurance layer provides one-year protection, so by leveraging the capital markets FMIT has successfully extended that layer of its reinsurance tower to include multi-year protection. TWCM said that the portion of this layer transferred to the capital markets achieved attractive pricing for multi-year collateralized cover. Given the municipal nature of the sponsor, the underlying book of property consists of governmental and municipal buildings, which is interesting as it perhaps offers a small element of diversification when compared to all other Florida wind or hurricane cat bonds which consist of residential homeowners and commercial properties. There was no risk modelling agency used for this deal as investors undertook their own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</si>
  <si>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https://www.artemis.bm/deal-directory/sunshine-re-ltd-series-2013-1/</t>
  </si>
  <si>
    <t>Blue Danube II Ltd. (Series 2013-1)</t>
  </si>
  <si>
    <t>Allianz Argos 14 GmbH</t>
  </si>
  <si>
    <t>Swiss Re Capital Markets and GC Securities are joint arrangers and bookrunners</t>
  </si>
  <si>
    <t>U.S., Caribbean, Central American, Mexican hurricane. U.S., Canadian earthquake</t>
  </si>
  <si>
    <t>$175,000,000.00</t>
  </si>
  <si>
    <t>Modeled Industry Trigger Transaction (MITT) and modelled industry loss</t>
  </si>
  <si>
    <t>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</si>
  <si>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https://www.artemis.bm/deal-directory/blue-danube-ii-ltd-series-2013-1/</t>
  </si>
  <si>
    <t>Residential Reinsurance 2013 Ltd. (Series 2013-1) Class C</t>
  </si>
  <si>
    <t>Residential Reinsurance 2013 Ltd. (Series 2013-1)</t>
  </si>
  <si>
    <t>USAA</t>
  </si>
  <si>
    <t>Goldman Sachs and Swiss Re Capital Markets are joint structuring agents and joint book runners. Deutsche Bank Securities Inc. are co-manager.</t>
  </si>
  <si>
    <t>U.S. hurricane, U.S. earthquake, U.S. severe thunderstorm, U.S. winter storm and California wildfire</t>
  </si>
  <si>
    <t>$50,000,000.00</t>
  </si>
  <si>
    <t>S&amp;P: Class 3 - 'B-' (Class 11 notes not rated)</t>
  </si>
  <si>
    <t>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</si>
  <si>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https://www.artemis.bm/deal-directory/residential-reinsurance-2013-ltd-series-2013-1/</t>
  </si>
  <si>
    <t>Residential Reinsurance 2013 Ltd. (Series 2013-1) Class 3</t>
  </si>
  <si>
    <t>$95,000,000.00</t>
  </si>
  <si>
    <t>Residential Reinsurance 2013 Ltd. (Series 2013-1) Class 11</t>
  </si>
  <si>
    <t>Oak Leaf Re Ltd. (Series 2013-1)</t>
  </si>
  <si>
    <t>Southern Oak Insurance Company</t>
  </si>
  <si>
    <t>?</t>
  </si>
  <si>
    <t>This is the third private catastrophe bond transaction to be issued under the Oak Leaf Re Ltd. Bermuda domiciled special purpose insurer. The deal is being marketed privately to investors and Towers Watson Capital Markets ( TWCM ) is again structuring, arranging and acting as bookrunner on the cat bond transaction, as it did for the other Oak Leaf deals. The Oak Leaf Re 2013-1 deal sees the amount of cover provided grow again (over the 2011 transactions $11.95m and the 2012 transactions $22.78m), we understand that the transaction is looking to secure up to $36m of cover. The transaction actually closed to offer $30.49m of protection to the cedant. The Oak Leaf Re 2013-1 private catastrophe bond has is again a one-year deal and provides the sponsor, a Florida homeowners specialty insurance company and a brokerage client of Towers Watson, with a source of indemnity-based, collateralized catastrophe reinsurance coverage. The 2013 Oak Leaf Re cat bond has had a few changes to its structure to more closely match the cover it provides with the sponsors needs. This year Towers Watson said the cat bond contains three layers of the sponsor’s risk management program, including a reinstatement premium protection layer. In a similar manner to the previous Oak Leaf Re private cat bonds, another layer of the 2013 deal provides both cover for a top layer for severity and an aggregate layer for frequency protection. It has been reported that the sponsor of the Oak Leaf Re cat bonds is Florida based homeowners insurer Southern Oak Insurance Company. That reflects the rumours in the market after the 2012 deal, however we have no way of confirming the sponsors identity yet.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</si>
  <si>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https://www.artemis.bm/deal-directory/oak-leaf-re-ltd-series-2013-1/</t>
  </si>
  <si>
    <t>Tramline Re II Ltd. (Series 2013-1)</t>
  </si>
  <si>
    <t>Amlin AG</t>
  </si>
  <si>
    <t>Aon Benfield Securities are sole structurer and bookrunner</t>
  </si>
  <si>
    <t>U.S earthquake, Canada earthquake</t>
  </si>
  <si>
    <t>$75,000,000.00</t>
  </si>
  <si>
    <t>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</si>
  <si>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https://www.artemis.bm/deal-directory/tramline-re-ii-ltd-series-2013-1/</t>
  </si>
  <si>
    <t>Queen Street VIII Re Ltd.</t>
  </si>
  <si>
    <t>Munich Re</t>
  </si>
  <si>
    <t>Munich Re is structuring the deal. GC Securities are bookrunner</t>
  </si>
  <si>
    <t>U.S. hurricane, Australia cyclone</t>
  </si>
  <si>
    <t>Industry loss index and modelled industry loss index</t>
  </si>
  <si>
    <t>Queen Street VIII Re Limited is a recently registered Bermuda domiciled special purpose insurer which will issue a single tranche of catastrophe bond notes. The sale of the notes will provide a source of fully-collateralized, retrocessional reinsurance protection to Munich Re for the perils of U.S. hurricanes and Australian cyclones. We’re told that the deal is being marketed with a suggested size of $75m, but clearly given the appetite for new cat bond issues that could grow. We understand that the coverage provide by Queen Street VIII Re will be on a per-occurrence basis over three years and that both perils will use a type of industry loss index trigger. The trigger for U.S. hurricane risks is a county and line of business weighted PCS industry loss index, while the trigger for Australian cyclone risks is a weighted modelled industry loss index. Hurricane coverage is for personal, commercial and auto losses in the U.S. states of Alabama, Arkansas, Connecticut, Delaware, District of Columbia, Florida, Georgia, Illinois, Indiana, Kentucky, Louisiana, Maine, Maryland, Massachusetts, Mississippi, Missouri, New Hampshire, New Jersey, New York, North Carolina, Ohio, Oklahoma, Pennsylvania, Rhode Island, South Carolina, Tennessee, Texas, Vermont, Virginia, West Virginia. Australian tropical cyclone coverage is for the whole Commonwealth of Australia, for residential, commercial, agricultural and auto lines of business. Interestingly, these two perils are at their peaks at opposite ends of the year, meaning that for the summer months U.S. hurricane risk will be the main threat, while over the winter Australian cyclones will be the risk that worries investors. The way the deal is structured Australian cyclone risk actually makes up just over half of the first years expected loss calculation. When AIR performend historical event scenario modelling for this deal, one hurricane caused losses to the notes, the 1926 unnamed Florida storm could have caused a loss of 35% of the notes principal. Australian Cyclone Tracy in 1974, the only Australian historical storm that would have threatened the notes, could have caused a complete loss of principal for noteholders on a modelled basis. We’re told that the attachment probability for the notes is 3.91%, the exhaustion probability is 1.88% and the expected loss is 2.72%. The expected coupon price guidance range is from 6.75% to 7.5%. Proceeds of the sale of the notes will be invested in highly rated U.S. treasury or money-market funds Update: The price guidance on this issuance dropped to below the lower end of the marketed range to 6.5% to 7% before the deal priced. Update 2: Before this deal closed the pricing dropped again to finish at the bottom of the adjusted range at 6.5%. The initial expected loss for the notes is 2.72% so pricing was at a multiple of approximately 2.4 times expected losses. Sponsor Munich Re said that investors appreciated the diversifying effect of Australian cyclone risks in this cat bond. Munich Re Board member Thomas Blunck said; “Munich Re has again used the current market environment to acquire coverage for the peak risk US hurricane and included Australian cyclone risk for the first time for protection of our own book. The response by investors has been positive. Investors appreciate the transparent risk/return profile and the diversifying effect of Australian cyclone exposure.” Munich Re explained that the deal provides cover for extreme events with a statistical return period of between 65 and 80 years per event. The Australian cyclone coverage is largely focused on exposures in the territory of Queensland which constitute the majority of the initial expected losses for that peril.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</si>
  <si>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https://www.artemis.bm/deal-directory/queen-street-viii-re-ltd/</t>
  </si>
  <si>
    <t>Ibis Re II Ltd. (Series 2013-1) Class A</t>
  </si>
  <si>
    <t>Ibis Re II Ltd. (Series 2013-1)</t>
  </si>
  <si>
    <t>Assurant</t>
  </si>
  <si>
    <t>Aon Benfield Securities Inc. and Swiss Re Capital Markets are joint structuring agents. Aon Benfield Securities Inc., Swiss Re Capital Markets, and Goldman, Sachs &amp; Co. are joint bookrunners and joint lead managers.</t>
  </si>
  <si>
    <t>U.S. hurricane</t>
  </si>
  <si>
    <t>County-weighted industry loss index</t>
  </si>
  <si>
    <t>S&amp;P: Class A - 'BB+', Class B - 'BB-', Class C - 'B'</t>
  </si>
  <si>
    <t>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</si>
  <si>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https://www.artemis.bm/deal-directory/ibis-re-ii-ltd-series-2013-1/</t>
  </si>
  <si>
    <t>Ibis Re II Ltd. (Series 2013-1) Class B</t>
  </si>
  <si>
    <t>$40,000,000.00</t>
  </si>
  <si>
    <t>Ibis Re II Ltd. (Series 2013-1) Class C</t>
  </si>
  <si>
    <t>$110,000,000.00</t>
  </si>
  <si>
    <t>Green Fields II Capital Ltd. (Series 2013-1)</t>
  </si>
  <si>
    <t>Groupama</t>
  </si>
  <si>
    <t>Swiss Re Capital Markets</t>
  </si>
  <si>
    <t>European windstorm (France only)</t>
  </si>
  <si>
    <t>Green Fields Capital II Limited is an Irish domiciled SPV . In this transaction it will issue a single tranche of Series 2013-1 Class A notes, which has a preliminary size of €150m, with the aim of collateralizing the counterparty reinsurance agreement with Swiss Re who then ultimately provide the reinsurance protection to Groupama. With this cat bond Groupama is looking for a multi-year source, of fully collateralized reinsurance protection for certain French windstorm risks. The transaction will provide cover for some of Groupama’s residential, commercial, industrial and agricultural book of business across all of France. The notes will be exposed to losses from windstorms affecting the covered area of France and Corsica. The deal will have a 3 and a half year term to the end of December 2016. The deal will provide Groupama with coverage for French windstorm risks on a per-occurrence basis and will use an industry loss index trigger based on Cresta zone level European windstorm loss data from PERILS AG for the covered area. Much of the risk is in western France, as you might expect given European windstorms tendencies to travel in across the Bay of Biscay before hitting west or northwest France. By line of business, agricultural and residential lines make up the bulk of the expected losses, accounting for 84% of the first years expected loss. The transaction uses an index trigger with an attachment level of 573m index points and an exhaustion level of 745m index points. The single tranche of notes has an attachment probability of 1.08%, an exhaustion probability of 0.66% and an expected loss of 0.85%. We’re told that the notes are being marketed with a coupon guidance price range of 2.75% to 3.25%. The transaction features a variable reset mechanism, which allows for the one year probability of attachment to be reset to a maximum of 1.6%. That would mean that the interest spread paid to investors would be changed so investors would be compensated for an increased, or reduced, risk of attachment. Green Fields II Capital will deposit the proceeds from the sale of the notes into a separate collateral account. It will then invest the collateral in European Bank for Reconstruction and Development Notes which are putable on the defined payment dates. We understand that when the risk modeller for this cat bond, RMS , ran historical storms through its model to analyse the potential for the notes to be triggered, none of the historical windstorms reached the index trigger point. We’re also told that simulated modelling showed that it could take a significant windstorm loss in France to breach the trigger on this deal, hence the relatively low coupon. Update: This deal increased in size by almost 87% to €280m (US$365m). At the same time the price guidance was reduced to the bottom end of the original range, 2.75%, an 8.3% drop in pricing from the original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</si>
  <si>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https://www.artemis.bm/deal-directory/green-fields-ii-capital-ltd-series-2013-1/</t>
  </si>
  <si>
    <t>Tradewynd Re Ltd. (Series 2013-1)</t>
  </si>
  <si>
    <t>AIG</t>
  </si>
  <si>
    <t>Aon Benfield Securities and GC Securities are joint structurers. Aon Benfield Securities and BNP Paribas are joint bookrunners</t>
  </si>
  <si>
    <t>U.S., Caribbean, Gulf of Mexico named storms. U.S., D.C., Canada earthquake</t>
  </si>
  <si>
    <t>$125,000,000.00</t>
  </si>
  <si>
    <t>S&amp;P: 'B+'</t>
  </si>
  <si>
    <t>Tradewynd Re Ltd. is a Bermuda domiciled SPI established to issue series of cat bond notes to benefit AIG’s various subsidiaries with catastrophe bond protection from the capital markets. In this first issuance from Tradewynd Re, a single tranche of Series 2013-1 Class 1 notes is being offered with a preliminary size of $100m, we understand. The cat bond notes will be used to collateralize a source of multi-year reinsurance protection for AIG companies. The deal allows for new subsidiaries or affiliates acquired by AIG during the term of the transaction to be included under the protection, as of the start of a new annual risk period, provided the ceded business is substantially similar to the subject business. The protection will be for named storms (so tropical storms and hurricanes) and also for earthquake risks. The earthquake protection also includes ensuing damage caused by ground-shaking, including fire following, sprinkler leakage, liquefaction, tsunami and ensuing flood that result in claims or liability in the covered area. The protection afforded is on a per-occurrence basis and the transaction uses an indemnity trigger based on AIG’s ultimate net losses. The transaction will cover AIG for a five-year risk period. The covered area for named storms is: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as well as the Gulf of Mexico and the Caribbean (Bahamas, U.S. Virgin Islands, Bermuda, Puerto Rico, St. Maarten, St. Martin, Jamaica, Barbados, Cayman Islands, Dominican Republic, Trinidad and Tobago, Dominica, Grenada, Guadeloupe, Haiti, British Virgin Islands, Martinique, Montserrat, Netherlands Antilles, Aruba, St. Kitts and Nevis, Anguilla, St. Lucia, St. Vincent and the Grenadines, Turks and Caicos, Antigua and Barbuda and St. Barts. The covered area for earthquakes is for all 50 states of the U.S., the District of Colombia and Canada. The transaction features a broad trigger, according to S&amp;P, meaning that events which occur outside of the covered area, but that cause losses within the covered area, can qualify under the terms of the cat bond. This is a useful addition given the explicit inclusion of risks such as tsunami, as it means AIG’s losses from a tsunami affecting the U.S. coastline from an earthquake that could be thousands of miles away would still be covered. The Tradewynd Re cat bond covers a diverse and unusual book of AIG’s insurance business. Some of the lines of business covered are extremely unusual in the cat bond market or even completely new to cat bonds and have never been included in deals before. The subject business includes AIG policies which have exposure to losses caused by physical damage and time element coverages and contingent time element coverages, according to S&amp;P. Time element coverages are largely business interruption related, items such as expenses, interruption costs, interest costs etc. This really broadens the potential for loss under the terms of the deal from a major catastrophe event, and makes the transaction about much more than just physical damage caused by an event, as the majority of cat bonds have always tended to be. Specific lines of business included are; commercial property, energy and engineering, aerospace, marine, the physical damage component of AIG’s programs division, and the property components of AIG’s personal lines operations. The personal lines book includes residential coverage across the U.S. and Caribbean as well as items such as high net worth residential, auto, yacht and fine art. The energy and engineering part of the commercial book includes items such as oil refining, chemical operations, power generation, utilities and power plants, mining above and below ground, construction coverage and offshore oil rig coverage for exploration and production of oil and natural gas. That’s an extremely broad book of business when you consider that the average cat bond includes commercial and personal residential properties, perhaps auto lines of business and some industrial risks. Including so many different lines of business makes it impossible to use any trigger other than an indemnity one and it is likely only now that investors have become so comfortable with indemnity triggers in cat bonds that a transaction like this has now become possible. Interestingly, S&amp;P mentions some coverages which are not included in the AIR Worldwide risk modelling for the deal. It cites damage to airplanes, marine and inland marine cargo, onshore oil rigs, and clean-up costs from pollution caused by covered perils. That last item, clean-up costs from pollution, is particularly interesting as with oil, energy and chemical risks included in the deal it suggests an element of spill liability is covered here too. The explicit inclusion of the Gulf of Mexico is another important factor in this deal given the subject business includes energy and engineering risks such as oil exploration and drilling and the subject business also includes cargo, hull and recreational marine risks. This may be the first catastrophe bond to provide coverage for risks in the Gulf of Mexico itself. Commercial property lines of business contribute the largest percentage to the deals expected loss, at 61.3%, consumer lines are next at 29.4% of expected losses, followed by energy at 5.2% and specialty at 4.2%. The transaction, at its current size of $125m, will cover 25% of AIG’s losses between an attachment point of $4.5 billion and an exhaustion point of $5 billion. AIG is required to retain 5% of the ultimate net losses. The initial probability of attachment is 1.60%, expected loss is 1.43% and probability of exhaustion is 1.30%. The notes began marketing offering investors an interest spread guidance range of 7.25% to 8.25%. This Tradewynd Re cat bond features a variable reset feature which would allow the sponsor to adjust the protection the notes provide it. The attachment level can be adjusted within specified bounds, allowing the cover to move up or down the reinsurance tower and the interest spread would then be adjusted to compensate investors for either the increased or reduced risk. At each annual reset, of which there are four, the attachment probability must be between 1.2% and 2.2% and the interest spread paid to investors will fluctuate up or down accordingly, depending on AIG’s coverage needs. Based on AIR’s historical loss analysis, there have been two earthquakes which would have caused the Tradewynd Re cat bond to default. The 1906 San Francisco earthquake would result in $6.76 billion in losses and the 1812 New Madrid quake would result in $5.64 billion, both causing a full loss of investor principal. The analysis showed that there have been no named storms which would have caused a loss of principal, with the closest in terms of modelled ultimate net losses being $3.51 billion from the 1926 Great Miami Hurricane, $3.37 billion from the 1938 Great New England Hurricane, and $2.64 billion from Hurricane Andrew. The proceeds from the sale of the notes issued by Tradewynd Re will be deposited in a collateral account and invested in highly rated U.S. Treasury money-market funds. In a press release, AIG explained; “A diversified portfolio of risks is reinsured under the transaction. Commercial lines coverages include commercial property, energy and engineered risks, marine and aviation. Consumer lines coverages include high net worth residential, auto, yacht and fine art. To fund its potential obligations to AIG , Tradewynd Re Ltd. issued a five-year, $125 million single tranche catastrophe bond.” AIG seems committed to the catastrophe bond market as a source of reinsurance protection, saying; “AIG is a leader in the insurance-linked securities market, sponsoring $2 billion of cat bonds in the last three years. With this transaction, AIG is pleased to further advance capital market participation in insurance risks.” Update: The tranche of notes offered by Tradewynd Re has grown by 25% to $125m while marketing. At the same time the pricing has moved to the upper end of the original range, to 8.25%, which suggests that investors have demanded a higher coupon for this slightly unusual cat bond as it does contain some less well modelled exposures. That’s a multiple of 5.78.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</si>
  <si>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https://www.artemis.bm/deal-directory/tradewynd-re-ltd-series-2013-1/</t>
  </si>
  <si>
    <t>Mythen Re Ltd. (Series 2013-1)</t>
  </si>
  <si>
    <t>Swiss Re</t>
  </si>
  <si>
    <t>Swiss Re Capital Markets are sole bookrunner</t>
  </si>
  <si>
    <t>$100,000,000.00</t>
  </si>
  <si>
    <t>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</si>
  <si>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https://www.artemis.bm/deal-directory/mythen-re-ltd-series-2013-1/</t>
  </si>
  <si>
    <t>Mona Lisa Re Ltd. (Series 2013-2)</t>
  </si>
  <si>
    <t>Renaissance Re and DaVinci Re</t>
  </si>
  <si>
    <t>Aon Benfield Securities and Goldman Sachs are structuring agents and bookrunners</t>
  </si>
  <si>
    <t>U.S. and Puerto Rico named storms. U.S. earthquakes</t>
  </si>
  <si>
    <t>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</si>
  <si>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https://www.artemis.bm/deal-directory/mona-lisa-re-ltd-series-2013-2/</t>
  </si>
  <si>
    <t>Sullivan Re Ltd. (Series 2013-1)</t>
  </si>
  <si>
    <t>NJM Insurance</t>
  </si>
  <si>
    <t>N/A</t>
  </si>
  <si>
    <t>U.S. named storms</t>
  </si>
  <si>
    <t>$60,000,000.00</t>
  </si>
  <si>
    <t>Towers Watson Capital Markets has arranged a private placement cat bond for a first-time sponsor and entrant to the insurance-linked securities market, the New Jersey Manufacturers Insurance Group ( NJM Insurance ). Sullivan Re Ltd. Is a Bermuda domiciled special purpose insurer, registered in early July, for the purpose of issuing series of catastrophe bond notes for NJM . This first Class A tranche of Series 2013-1 cat bond notes issued by Sullivan Re came to market in July and will count towards Q3 2013 issuance figures. The Sullivan Re cat bond provides NJM with a three-year, fully-collateralized source of reinsurance protection for a single layer of its reinsurance program. The cat bond covers 20% of a $300m xs $300m reinsurance program for NJM . The cover provided by Sullivan Re is on a per-occurrence basis and the cat bond is structured using an indemnity trigger, linked to NJM’s losses in New Jersey and Pennsylvania. The Sullivan Re cat bond provides New Jersey Manufacturers with protection for losses caused by physical damage resulting from named storms to certain New Jersey and Pennsylvania personal line homeowners and auto insurance portfolios over a three year duration. The notes issued by Sullivan Re will not be listed on any stock exchange, but that doesn’t prevent them being actively, and widely traded in the secondary cat bond market. TWCM told Artemis that as with their other privately placed cat bond transactions, such as Oak Leaf Re, Sunshine Re and Skyline Re, the issued notes can be traded through TWCM itself or any other secondary cat bond brokerage. The Sullivan Re transaction uses U.S. Treasuries for collateral, as is typical of the majority of cat bonds. The transaction priced at 3.75% above the return of the U.S. Treasuries, a slight reduction from the initial pricing guidance demonstrating the demand shown for the transaction by investors. The Sullivan Re cat bond has been placed with a broad mix of global investors, both large and small and with differing strategies, according to TWCM . The investors self-modelled the risks of the transaction, meaning that no risk modelling costs for the transaction are passed on to the sponsor, helping to further reduce frictional costs on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</si>
  <si>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https://www.artemis.bm/deal-directory/sullivan-re-ltd-series-2013-1/</t>
  </si>
  <si>
    <t>MetroCat Re Ltd. (Series 2013-1)</t>
  </si>
  <si>
    <t>First Mutual Transportation Assurance Co. (NYC MTA)</t>
  </si>
  <si>
    <t>GC Securities is lead manager, joint structuring agent, and sole bookrunner and Goldman Sachs is co-senior manager and joint structuring agent</t>
  </si>
  <si>
    <t>Storm surge (named storm induced)</t>
  </si>
  <si>
    <t>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</si>
  <si>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https://www.artemis.bm/deal-directory/metrocat-re-ltd-series-2013-1/</t>
  </si>
  <si>
    <t>Northshore Re Limited (Series 2013-1)</t>
  </si>
  <si>
    <t>AXIS Capital Holdings Ltd. subsidiaries</t>
  </si>
  <si>
    <t>Aon Benfield Securities is structurer and bookrunner</t>
  </si>
  <si>
    <t>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</si>
  <si>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https://www.artemis.bm/deal-directory/northshore-re-limited-series-2013-1/</t>
  </si>
  <si>
    <t>Kane SAC Limited (Series 2013-1)</t>
  </si>
  <si>
    <t>Texas hurricane</t>
  </si>
  <si>
    <t>Kane, the global independent insurance manager, has launched a private catastrophe bond issuance platform and a first series of notes has been issued. The private catastrophe bond notes have been issued through the Kane SAC Limited Note Program, a platform Kane has established to assist private ILS sponsors. Kane SAC Limited (Kane SAC ), a subsidiary of Kane, today announced the issuance of US$9,523,770 Series 1-2013 Notes and the launch of the Kane SAC Limited Note Program, its new independent private catastrophe bond platform. The first issuance from the platform of $9,523,770 Series 1-2013 have been listed on the Bermuda Stock Exchange as well, making this the first issuance of ILS notes by a segregated account company to be listed on the BSX . Kane SAC is a Bermuda exempted company registered as a Class 3 insurer and as a Class C insurer under the Insurance Act 1978 (as amended) and as a segregated accounts company registered under the Segregated Accounts Companies Act 2000 (as amended). Kane told us that the $9,523,770 Series 1-2013 notes issued by Kane SAC Limited are exposed to U.S. North American wind (hurricane risks). The notes have a one year risk period, being due on the 5th of July 2014 but extendable until 1st August 2019 (presumably for loss development). The notes use an indemnity trigger based on the incurred losses under the ceded portfolio of risk that is included in the deal. The notes which have been listed on the Bermuda Stock Exchange feature the Texas Windstorm Insurance Association ( TWIA ) as the ceding insurer, meaning that the U.S. wind risk will be Texas-based from TWIA’s portfolio of risk, likely from the coastal region of Texas where hurricane impacts can be most severe. The notes have been structured as a zero coupon bond, which suggests that this transaction has been undertaken to suit an investor or collateralized source of capacity, which participated in TWIA’s recent mid-year reinsurance renewals but had a mandate to invest in insurance-linked securities with secondary liquidity, rather than just a collateralized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</si>
  <si>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https://www.artemis.bm/deal-directory/kane-sac-limited-series-2013-1/</t>
  </si>
  <si>
    <t>Nakama Re Ltd. (Series 2013-1)</t>
  </si>
  <si>
    <t>Zenkyoren</t>
  </si>
  <si>
    <t>Aon Benfield Securities are structuring agent and bookrunner</t>
  </si>
  <si>
    <t>Japan earthquake</t>
  </si>
  <si>
    <t>With Nakama Re Ltd., a Bermuda domiciled SPV , Zenkyoren is looking to expand the reinsurance protection it receives from the capital markets. Zenkyoren is sponsor and cedent to this transaction, directly reinsuring itself through a contract with Namaka Re which will be collateralized through the sale of cat bond notes to investors. The Series 2013-1 issuance will seek to secure Zenkyoren at least $150m of cover for earthquakes across Japan and its islands and the protection will also cover it for tidal wave, fire, flood and sprinkler damage caused by earthquakes. This first issuance of $150m of notes will provide Zenkyoren with protection on a per occurrence basis and the trigger is an indemnity arrangement based on ultimate net loss suffered by Zenkyoren. The term of the Nakama Re cat bond is said to be for a three-year risk period. The transaction has a very high attachment point, according to our sources, which in turn equates into a relatively low risk cat bond which will protect Zenkyoren against the most severe earthquakes hitting Japan. The cat bond attachment point is at 1,650,000,000,000 JPY of losses to Zenkyoren (which is just over $16.9 billion) and the exhaustion point is at 1,750,000,000,000 JPY (or just under $17.93 billion). This does mean that Zenkyoren has a lot of room to upsize this cat bond if it wanted it to cover more of this layer of its reinsurance programme. The attachment probability is said to be 0.94% and the expected loss is 0.9%. We’re told that Nakama Re will be marketed with an expected coupon in the range of 2.5% to 3%, which reflects the remote risk associated with this deal. Given the high attachment point for this transaction it would take the most severe earthquakes to cause a loss to the holders of notes in Nakama Re. Even the 2011 Tohoku earthquake would have been unlikely to cause sufficient losses to affect this cat bond, had it been in place at the time. Update: The Nakama Re cat bond doubled in size while marketing. At the same time the pricing moved to the middle of the originally marketed range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</si>
  <si>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https://www.artemis.bm/deal-directory/nakama-re-ltd-series-2013-1/</t>
  </si>
  <si>
    <t>Atlas IX Capital Limited (Series 2013-1) Class A</t>
  </si>
  <si>
    <t>Atlas IX Capital Limited (Series 2013-1)</t>
  </si>
  <si>
    <t>SCOR Global Life SE</t>
  </si>
  <si>
    <t>Aon Benfield Securities are structuring the deal and also a joint-bookrunner, alongside BNP Paribas and Natixis.</t>
  </si>
  <si>
    <t>Extreme mortality</t>
  </si>
  <si>
    <t>Mortality index</t>
  </si>
  <si>
    <t>S&amp;P: Class B - 'BB'</t>
  </si>
  <si>
    <t>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</si>
  <si>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https://www.artemis.bm/deal-directory/atlas-ix-capital-limited-series-2013-1/</t>
  </si>
  <si>
    <t>Atlas IX Capital Limited (Series 2013-1) Class B</t>
  </si>
  <si>
    <t>Calypso Capital II Ltd. (Series 2013-1) Class A</t>
  </si>
  <si>
    <t>Calypso Capital II Ltd. (Series 2013-1)</t>
  </si>
  <si>
    <t>AXA Global P&amp;C</t>
  </si>
  <si>
    <t>Swiss Re Capital Markets are lead-structurer and bookrunner. Natixis are assisting with structuring and a joint-bookrunner. BNP Paribas and Aon Benfield Securities are both acting as joint-bookrunners</t>
  </si>
  <si>
    <t>EQECAT</t>
  </si>
  <si>
    <t>European windstorm</t>
  </si>
  <si>
    <t>S&amp;P: Class A - 'BB-', Class B - 'B+'</t>
  </si>
  <si>
    <t>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</si>
  <si>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https://www.artemis.bm/deal-directory/calypso-capital-ii-ltd-series-2013-1/</t>
  </si>
  <si>
    <t>Calypso Capital II Ltd. (Series 2013-1) Class B</t>
  </si>
  <si>
    <t>Calypso Capital II Ltd. (Series 2013-1) Class at</t>
  </si>
  <si>
    <t>Calypso Capital II Ltd. (Series 2013-1) Class as</t>
  </si>
  <si>
    <t>Galileo Re Ltd. (Series 2013-1)</t>
  </si>
  <si>
    <t>Catlin</t>
  </si>
  <si>
    <t>Willis Capital Markets &amp; Advisory are structuring agent and bookrunner</t>
  </si>
  <si>
    <t>U.S. named storms, U.S. earthquake, Canada earthquake, European windstorm</t>
  </si>
  <si>
    <t>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</si>
  <si>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https://www.artemis.bm/deal-directory/galileo-re-ltd-series-2013-1/</t>
  </si>
  <si>
    <t>Residential Reinsurance 2013 Ltd. (Series 2013-2) Class 1</t>
  </si>
  <si>
    <t>Residential Reinsurance 2013 Ltd. (Series 2013-2)</t>
  </si>
  <si>
    <t>U.S. tropical storms, U.S. earthquakes, severe thunderstorms, winter storms and wildfires in California</t>
  </si>
  <si>
    <t>S&amp;P: Class 4 - 'BB-'. Class 1 notes unrated</t>
  </si>
  <si>
    <t>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</si>
  <si>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https://www.artemis.bm/deal-directory/residential-reinsurance-2013-ltd-series-2013-2/</t>
  </si>
  <si>
    <t>Residential Reinsurance 2013 Ltd. (Series 2013-2) Class 4</t>
  </si>
  <si>
    <t>Residential Reinsurance 2013 Ltd. (Series 2013-2) Class 1notes</t>
  </si>
  <si>
    <t>Tradewynd Re Ltd. (Series 2013-2) Class 1-A</t>
  </si>
  <si>
    <t>Tradewynd Re Ltd. (Series 2013-2)</t>
  </si>
  <si>
    <t>Swiss Re Capital Markets are structuring agent and bookrunner. AIG Global Capital Markets Securities is placement agent</t>
  </si>
  <si>
    <t>U.S., Caribbean, Gulf of Mexico named storms. U.S., Canada earthquake</t>
  </si>
  <si>
    <t>With Tradewynd Re 2013-2 AIG is seeking at least $100m of protection against a diverse portfolio of risks. The transaction is structured into four tranches of notes, two of which have a one-year term the other two providing cover for three-years. In this way AIG is seeking a mix of single and multi-year, fully-collateralized reinsurance protection. All four tranches provide indemnity protection on a per-occurrence basis, we understand. According to sources the cover provided by Tradewynd Re 2013-2 will be for very similar types of business as the 2013-1 issuance. Due to the unmodelled nature of some of the risks, AIG is said to be providing additional information to enable investors to better model and assess the risks within the cat bond, as well as an analysis of exposure information. Data has also been provided to the three main risk modelling firms, RMS, AIR and EQECAT, to enable them to also analyse the risks and provide advice to clients. The inclusion of unmodelled, or less well modelled, risks within a catastrophe bond demands a greater level of data provision. Investors need to be able to get comfortable with the risks they are taking on and the only way to do that is to have a clear picture of the risks and exposure bundled within the deal, enabling them to analyse and model the transaction more fully. The transaction is targeting a size of at least $100m through the issuance of four tranches of notes. All four tranches will provide cover for named storms (so tropical, subtropical and hurricanes) in the U.S., Caribbean and Gulf of Mexico, as well as earthquake risks in the U.S. and Canada. All four tranches will use an indemnity trigger and provide per-occurrence protection. A Class 1-A tranche of notes will provide one-year protection, from January to the end of December 2014. This tranche has an attachment probability of 1.3%, an expected loss of 1.16% and an exhaustion probability of 1.02%. They attach at $5 billion of losses and provide a percentage of cover up to an exhaustion point of $5.5 billion we’re told. These notes are being offered with a coupon guidance range of 6% to 6.75% we understand. A Class 1-B tranche is also one-year in duration, covering AIG for 2014. These are a little riskier, with an attachment probability of 1.67%, an expected loss of 1.47% and an exhaustion probability of 1.3%. They attach at $4.5 billion of losses and cover up to an exhaustion point of $5 billion. According to sources these notes are being offered with a coupon guidance range of 6.75% to 7.5%. A Class 3-A tranche provide three-year cover, from January 2014 to the end of December 2016. They cover the same layer of risk as the Class 1-A, attaching at $5 billion of losses to AIG and exhausting at $5.5 billion. The attachment probability is 1.3%, expected loss is 1.16% and exhaustion probability is 1.02%. These notes are being offered with a price guide range of 6.25% to 7%. The final Class 3-B tranche is also a three-year cover, from Jan 2014 to end of Dec 2016. These cover the same layer of risk as the Class 1-B tranche, losses from at $4.5 billion up to $5 billion, so have an attachment probability of 1.67%, an expected loss of 1.47% and an exhaustion probability of 1.3%. The price guidance for these notes is 7% to 7.75%. The two three-year tranches both feature a variable reset mechanism, we’re told, a popular feature allowing the sponsor to elect to increase the probability of attachment and expected loss, within defined bounds, as well as increasing the interest spread in line with the changes. We’re unsure what the boundaries are for the allowed changes but understand the notes could only become riskier, not less risky if a variable reset is elected by AIG. We understand that the covered book of business is similar to Tradewynd Re 2013-1, so includes both personal lines consumer policies as well as commercial insurance lines of business. The personal lines book includes lines such as residential coverage, high net worth personal lines, auto physical damage, yacht and fine art and collections and excess and surplus business. The commercial book covers diverse risks from commercial property, to energy risks, engineering risks, marine, aerospace and some of AIG’s program business. Similarly to Tradewynd 2013-1, this cat bond covers named storms in the Gulf of Mexico, plus energy risks, which suggests coverage for offshore energy platforms and associated covered assets. Update 1: One of the four tranches of notes has been withdrawn from the issuance and the other three now have preliminary sizes which in total add up to $180m. The riskier of the 1-year tranches of notes, Class 1-B, has been withdrawn from the offering. The Class 1-A tranche, which provides 1-year protection, from January to the end of December 2014 has a preliminary size of $30m we understand. These notes launched with a coupon guidance range of 6% to 6.75% , but that range has now tightened to 6% to 6.25%. The Class 3-A tranche, which provides 3-year cover, from January 2014 to the end of December 2016 has a preliminary size of $75m. These cover the same layer of risk as the Class 1-A notes. This tranche was launched with a price guide range of 6.25% to 7% which has now tightened to 6.25% to 6.5%. Finally, the Class 3-B tranche, also a three-year cover, from Jan 2014 to end of Dec 2016, has a preliminary size of $75m. This tranche would have provided cover for the same layer as the withdrawn Class 1-B notes. The price guidance for these notes when the deal launched was 7% to 7.75%, but this tranche has also see pricing tighten to 7% to 7.25%. Update 2: The Tradewynd Re 2013-2 cat bond has now grown in size again to offer $400m of notes from the remaining three tranches. At the same time the pricing has been set to the top end of the narrowed range. The tranches now look as follows: The Class 1-A tranche has more than tripled from to $100m we understand. The price guidance was set at 6.25%. The Class 3-A tranche has more than doubled to $160m in size. The price guidance has now been set at 6.5%. Finally, the Class 3-B tranche has almost doubled to $140m. The price guidance has been set at 7.25%. Update 3: Pricing moved again on this transaction, with two tranches dropping to the bottom of initial pricing guidance. Latest: Class 1-A – still $100m in size and pricing unchanged at 6.25%. Class 3-A – still $160m in size. But price guidance reduced to the lower end of the originally marketed range, at 6.25%. Class 3-B – still $140m. Price guidance reduced down to the lower end of the original range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</si>
  <si>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https://www.artemis.bm/deal-directory/tradewynd-re-ltd-series-2013-2/</t>
  </si>
  <si>
    <t>Tradewynd Re Ltd. (Series 2013-2) Class 1-B</t>
  </si>
  <si>
    <t>Tradewynd Re Ltd. (Series 2013-2) Class 3-A</t>
  </si>
  <si>
    <t>Tradewynd Re Ltd. (Series 2013-2) Class 3-B</t>
  </si>
  <si>
    <t>Loma Reinsurance (Bermuda) Ltd. (Series 2013-1) Class A</t>
  </si>
  <si>
    <t>Loma Reinsurance (Bermuda) Ltd. (Series 2013-1)</t>
  </si>
  <si>
    <t>Argo Group</t>
  </si>
  <si>
    <t>Swiss Re Capital Markets are structuring agent and bookrunner</t>
  </si>
  <si>
    <t>U.S tropical cyclones, U.S earthquake, U.S. severe thunderstorm</t>
  </si>
  <si>
    <t>Indemnity &amp; industry loss</t>
  </si>
  <si>
    <t>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</si>
  <si>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https://www.artemis.bm/deal-directory/loma-reinsurance-bermuda-ltd-series-2013-1/</t>
  </si>
  <si>
    <t>Loma Reinsurance (Bermuda) Ltd. (Series 2013-1) Class B</t>
  </si>
  <si>
    <t>Loma Reinsurance (Bermuda) Ltd. (Series 2013-1) Class C</t>
  </si>
  <si>
    <t>VenTerra Re Ltd. (Series 2013-1)</t>
  </si>
  <si>
    <t>QBE Insurance Group Ltd. subsidiaries</t>
  </si>
  <si>
    <t>Aon Benfield Securities are joint structuring agent and bookrunner. Munich Re is a joint structuring agent.</t>
  </si>
  <si>
    <t>U.S. earthquake, Australia cyclone, Australia earthquake</t>
  </si>
  <si>
    <t>S&amp;P: Class A - 'BB'</t>
  </si>
  <si>
    <t>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</si>
  <si>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https://www.artemis.bm/deal-directory/venterra-re-ltd-series-2013-1/</t>
  </si>
  <si>
    <t>Queen City Re Ltd. (Series 2013-1)</t>
  </si>
  <si>
    <t>American Modern Insurance Group, Inc.</t>
  </si>
  <si>
    <t>Munich Re is structuring the deal. Willis Capital Markets &amp; Advisory is bookrunner</t>
  </si>
  <si>
    <t>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</si>
  <si>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https://www.artemis.bm/deal-directory/queen-city-re-ltd-series-2013-1/</t>
  </si>
  <si>
    <t>Windmill I Re Ltd. (Series 2013-1)</t>
  </si>
  <si>
    <t>Achmea Reinsurance Company N.V.</t>
  </si>
  <si>
    <t>Aon Benfield Securities acted as structuring agent and placement agent</t>
  </si>
  <si>
    <t>Aon Benfield Analytics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</si>
  <si>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variable rate note program and the €40m tranche of Series 2013-1 notes on the BSX occurred late yesterday, with both being listed under Section V as Insurance Linked Securities. The notes cover €40m of European windstorm risk and are structured on an indemnity trigger basis. That makes the Windmill I Re cat bond the first indemnity European windstorm catastrophe bond on record, yet another milestone for the ILS market in 2013. The covered area for the transaction is the Netherlands, Belgium, France, Germany, Portugal, Spain and the UK. It is predominantly Dutch windstorm cover however, as the other countries make up a very small contribution to the cat bonds expected loss. The cover afforded by Windmill I Re runs for a three-year risk period which began on the 1st January and runs to the end of December 2016. The €40m Windmill I Re Ltd. Series 2013-1 Class A Principal At-Risk Variable Rate Notes were priced at 3.25% above the return on the underlying money market fund collateral. The ceding party was Achmea Reinsurance Company NV who ceded risk from the Achmea group Dutch non- life companies property portfolios to Windmill I Re where the risk was transformed and issued as securities. Aon Benfield Securities structured the cat bond transaction and placed the deal. The Windmill I Re cat bond was a private offering, likely to a small group of investors, although Aon Benfield Securities will have arranged the sale of the notes. To reduce costs on the transaction Aon Benfield Analytics provided risk modelling and will be the reset agent for the cat bond which removed the need for a third-party modelling firm. The underlying collateral for the transaction was invested in Euro-denominated government money market funds, which further streamlined the issuance according to Aon. Also, the notes were not submitted for rating, further reducing frictional costs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</si>
  <si>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https://www.artemis.bm/deal-directory/windmill-i-re-ltd-series-2013-1/</t>
  </si>
  <si>
    <t>Kane SAC Limited (Series 2014-1)</t>
  </si>
  <si>
    <t>U.S. earthquake</t>
  </si>
  <si>
    <t>$50,120,000.00</t>
  </si>
  <si>
    <t>Kane SAC Limited (Kane SAC ), a subsidiary of Kane, has announced the issuance of the $50.12m Series 1-2014 notes through its independent private catastrophe bond platform, the Kane SAC Limited Note Program. The series of notes, which has been formed through the transformation of a segregated account have a term of just over one year, being due on the 7th April 2015. The $50.12m 1-2014 series of private cat bond notes have been listed on the Bermuda Stock Exchange. Appleby Securities (Bermuda) Ltd. acted as the listing sponsor for this private cat bond issuance. Kane told Artemis that the underlying peril in this transaction is U.S. earthquake risk and that the deal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</si>
  <si>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https://www.artemis.bm/deal-directory/kane-sac-limited-series-2014-1/</t>
  </si>
  <si>
    <t>Vitality Re V Ltd. (Series 2014-1) Class A</t>
  </si>
  <si>
    <t>Vitality Re V Ltd. (Series 2014-1)</t>
  </si>
  <si>
    <t>Goldman Sachs is co-structuring agent and lead bookrunner. BNP Paribas is co-structuring agent.</t>
  </si>
  <si>
    <t>Medical benefit ratio (indemnity)</t>
  </si>
  <si>
    <t>S&amp;P: Class A - 'BBB+(sf)', Class B - 'BB+(sf)'</t>
  </si>
  <si>
    <t>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</si>
  <si>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https://www.artemis.bm/deal-directory/vitality-re-v-ltd-series-2014-1/</t>
  </si>
  <si>
    <t>Vitality Re V Ltd. (Series 2014-1) Class B</t>
  </si>
  <si>
    <t>Dodeka I</t>
  </si>
  <si>
    <t>Aon Benfield acted as advisor</t>
  </si>
  <si>
    <t>U.S. multiple perils</t>
  </si>
  <si>
    <t>$25,000,000.00</t>
  </si>
  <si>
    <t>Dodeka I is a private catastrophe bond transaction, issued by ILS investment manager Twelve Capital on behalf of an unnamed cedent as a way to acquire transformed risk for its more liquid investment strategies. Dodeka I is a $25m (including the premium) zero-coupon private cat bond issued under a programme using a transformer vehicle. The notes are exposed to multi-peril U.S. risks and have a one-year term. The Dodeka I private cat bond is a transformed industry loss warranty, so uses an industry loss trigger based on Property Claim Services ( PCS ) catastrophe report data. For Twelve Capital this private cat bond serves a purpose of creating assets which qualify to be invested in by its more liquid securities vehicles and mandates. With the risk into listed securities it allows the risk to be more easily priced and makes it more accessible to a broader audience, including the potential for secondary liquidity. Twelve Capital said that the Dodeka I notes will initially be held within its own ILS fund strategies, but in future it might seek to sell them on the secondary market. Aon Benfield acted as advisor for the private cat bond transaction. The risk is transformed and the Dodeka I notes issued using the Kane SAC Limited private cat bond platform, which is operated by global independent insurance manager Kane. Artemis understands that this deal will incept in a few days (as at time of publishing, 15th Jan 2014) and the $25m of notes issued for this Dodeka I private cat bond will be listed on the Bermuda Stock Exchange ( BSX ) to enhance the notes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</si>
  <si>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t>
  </si>
  <si>
    <t>Omamori</t>
  </si>
  <si>
    <t>Tokio Millennium Re AG</t>
  </si>
  <si>
    <t>Tokio Solution Management and GC Securities as placement agent.</t>
  </si>
  <si>
    <t>RMS is calculatin agent</t>
  </si>
  <si>
    <t>Second event U.S. earthquakes and named storms</t>
  </si>
  <si>
    <t>Omamori is Tokio Millennium Re AG’s first catastrophe bond. It has been issued as a private cat bond transaction, using the Tokio Tensai platform and facilitated by Tokio Solution Management Ltd. The actual issuer is Shima Reinsurance Ltd., the reinsurance transformer vehicle of the Tokio Solutions operated cat bond issuance platform, on behalf of the segregated account Omamori. Omamori are Japanese amulets, believed to provide good luck and protection to their keepers. The Omamori deal uses an industry loss index featuring PCS reported loss estimates disaggregated using RMS ’ Paradex model, with payout factors applied by county. The cover provided by the cat bond is second event and on an annual aggregate basis. The Omamori private cat bond provides Tokio Millennium Re AG with a source of fully-collateralized second event retrocessional reinsurance protection against U.S. earthquakes and named storms. GC Securities acted as placing agent for the Omamori private cat bond transaction, helping the Omamori transaction to gain the support of a panel of investors. Assisting Tokio Solution and GC Securities with this issuance are Mayer Brown as Deal Counsel, Bank of New York Mellon as Trustee and Settlement Agent, and CD&amp;P as Bermuda Counsel. The $25m Omamori catastrophe bond notes will be listed on the Bermuda Stock Exchange, which likely reflects the fact that these private cat bond notes have secondary liquidity and can be traded.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</si>
  <si>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https://www.artemis.bm/deal-directory/omamori/</t>
  </si>
  <si>
    <t>Skyline Re Ltd. (Series 2014-1)</t>
  </si>
  <si>
    <t>Jardine Lloyd Thompson Capital Markets are structuring agent and bookrunner</t>
  </si>
  <si>
    <t>Participating investors undertook their own risk modelling</t>
  </si>
  <si>
    <t>U.S. earthquake and severe thunderstorms</t>
  </si>
  <si>
    <t>The 2014 Skyline Re cat bond deal sees Cincinnati Insurance returning to the capital markets for an increased source of reinsurance protection. The 2014 Skyline Re cat bond is not just larger in size than the 2013 issuance, it is also Cincinnati’s first multi-year deal, providing it with three years of cover compared to the 1 year Skyline 2013. So, the Skyline Re 2014-1 cat bond provides Cincinnati Insurance with a three-year source of fully-collateralized reinsurance protection for certain of its earthquake and severe convective storm (thunderstorm, tornado and hail) risks. The cat bond has been cleverly structured to provide Cincinnati Insurance with per-occurrence protection for its earthquake risks and annual aggregate protection for its severe thunderstorm risks. Skyline Re 2014-1 uses an indemnity trigger, as did the insurer’s 2013 cat bond deal. The coverage provided by this cat bond is broader than in the Skyline Re 2013 deal. Earthquake coverage is for a larger territorial area, the 2013 deal covered only the New Madrid quake zone, although the 2014 deal does not cover California. The severe convective storm coverage is regional, as was the Skyline 2013 deal, but it provides cover for a larger area in the 2014 issuance. Steve Johnston, President and CEO of Cincinnati Financial, commented on the coverage provided by Skyline Re 2014; “The coverage applies to severe convective storm losses in selected areas as well as supplemental coverage in the event of an earthquake.” Coverage has been expanded in the 2014 Skyline Re catastrophe bond in a number of ways. The earthquake coverage has been expanded by adding a number of additional states to the deal, so providing earthquake cover for more than just the New Madrid quake zone, which is where the 2013 cat bond was focused. Johnston explained; “In addition to the coverage provided last year related to the New Madrid fault line, it includes several states in the Pacific Northwest.” The coverage for severe convective storms (so thunderstorm, tornado and wind from convective storms as well as hail) was also expanded geographically. The 2013 Skyline Re cat bond had a county focused coverage approach, where as the 2014 deal expands to offer protection across full states. Johnston elaborated; “For both coverages, convective storm and earthquake, the geography related to the coverage was expanded for 2014. The program now generally covers entire states where we have significant amounts of insured property risks instead of just selected counties.” Finally, Johnston gave some detail on the indemnity trigger, a fact not revealed previously about the Skyline Re 2014 cat bond. As we wrote in our article announcing the Skyline Re 2014 cat bond a few weeks ago, the indemnity trigger provides cover on a per-occurrence basis for earthquake risks and annual aggregate for severe thunderstorm. Johnston revealed on the call that the indemnity trigger sits at $160m, with each event having a $5m deductible. Johnston said; “The storm aggregate coverage provides loss recovery once losses for all events in aggregate exceed $160 million after a $5 million deductible per event.” The transaction was launched with initial price guidance of 15% to 16%. This was revised as investor demand for the transaction built up and was reduced to 14% to 15%. Final pricing for the notes was a coupon of 14%, right at the bottom end of the reduced range. That’s effectively a 10% decline in transaction pricing from the middle of the launch guidance range. The risk modelling for this transaction was undertaken by the investors. The investors are provided with a considerable amount of information, these transaction are not really light on documentation and supporting materials despite them often being referred to as cat bond lites, to allow them to do this. JLT Capital Markets acted as both structuring agent and bookrunner for this transaction. The Skyline Re 2014-1 cat bond transaction officially closed on the 23rd January.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</si>
  <si>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https://www.artemis.bm/deal-directory/skyline-re-ltd-series-2014-1/</t>
  </si>
  <si>
    <t>Queen Street IX Re Ltd.</t>
  </si>
  <si>
    <t>Munich Re is structuring the deal. GC Securities are sole bookrunner</t>
  </si>
  <si>
    <t>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</si>
  <si>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https://www.artemis.bm/deal-directory/queen-street-ix-re-ltd/</t>
  </si>
  <si>
    <t>Dodeka II</t>
  </si>
  <si>
    <t>U.S. named storm and U.S. earthquake</t>
  </si>
  <si>
    <t>Dodeka II, issued by Twelve Capital on behalf of an unnamed cedent, is a $25m zero-coupon bond that expires in December 2014, so covering approximately six and a half months. The deal covers U.S. wind and earthquake risks and the trigger is an industry loss with reporting provided by Property Claim Services ( PCS ). The novel deal covers second event risk, with two trigger scenarios arranged in a unique structure. The first trigger scenario being the occurrence of an earthquake within the first 3 months of the deal and at least one windstorm over duration of the bond. The second trigger scenario is the occurrence of at least two U.S. windstorms over the duration of the bond up to the maturity date. Twelve Capital said that the unique structure adds a new element to the catastrophe bond market. The firm explained; “This structure is unique given it combines two different type of events corresponding to two specific time segments. It enriches the liquid cat bond space by adding alternative to the limited second event cat bond capacity.” Twelve Capital said that the private catastrophe bond structure is playing an increasingly important role within Twelve Capital’s work. These deals, Dodeka II is the second following Dodeka I which was issued in January, are helping Twelve Capital to extend the range of insurance linked investment opportunities within the firms portfolios. “We have a great network in the (re)insurance sector, and we have the in-house expertise to transfer insurance risk into liquid niche transactions of a manageable size,” commented Dr. Roman Muraviev, Director at Twelve Capital. The Dodeka II cat bond was issued using the Kane SAC Limited private cat bond platform, which is operated by global independent insurance manager Kane. As with the first Dodeka deal, this latest issuance has had the notes issued on the Bermuda Stock Exchange ( BSX ) thus enhancing the notes liquidity and giving Twelve Capital improved options and transparency to trade the notes on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</si>
  <si>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t>
  </si>
  <si>
    <t>Kizuna Re II Ltd. Class A</t>
  </si>
  <si>
    <t>Kizuna Re II Ltd.</t>
  </si>
  <si>
    <t>Tokio Marine &amp; Nichido Fire Insurance Co. Ltd.</t>
  </si>
  <si>
    <t>Aon Benfield Securities are sole structuring agent and bookrunner</t>
  </si>
  <si>
    <t>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</si>
  <si>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t>
  </si>
  <si>
    <t>Kizuna Re II Ltd. Class B</t>
  </si>
  <si>
    <t>$45,000,000.00</t>
  </si>
  <si>
    <t>Gator Re Ltd.</t>
  </si>
  <si>
    <t>American Strategic Insurance Group</t>
  </si>
  <si>
    <t>Willis Capital Markets &amp; Advisory are sole structurer and bookrunner</t>
  </si>
  <si>
    <t>U.S. named storms and severe thunderstorm</t>
  </si>
  <si>
    <t>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</si>
  <si>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https://www.artemis.bm/deal-directory/gator-re-ltd/</t>
  </si>
  <si>
    <t>East Lane Re VI Ltd. (Series 2014-1)</t>
  </si>
  <si>
    <t>Chubb</t>
  </si>
  <si>
    <t>Goldman Sachs and GC Securities are joint structuring agents and bookrunners. Citigroup and Deutsche Bank are joint bookrunners. Willis Capital Markets &amp; Advisory is co-manager.</t>
  </si>
  <si>
    <t>U.S. named storms, earthquakes, severe thunderstorms and winter storms</t>
  </si>
  <si>
    <t>$3,000,000,000.00</t>
  </si>
  <si>
    <t>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</si>
  <si>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https://www.artemis.bm/deal-directory/east-lane-re-vi-ltd-series-2014-1/</t>
  </si>
  <si>
    <t>Merna Re V Ltd.</t>
  </si>
  <si>
    <t>Aon Benfield Securities is sole structuring agent and bookrunner</t>
  </si>
  <si>
    <t>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</si>
  <si>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https://www.artemis.bm/deal-directory/merna-re-v-ltd/</t>
  </si>
  <si>
    <t>Riverfront Re Ltd. (Series 2014-1)</t>
  </si>
  <si>
    <t>Great American Insurance Group</t>
  </si>
  <si>
    <t>Aon Benfield Securities and Goldman Sachs are joint structuring agents and bookrunner.</t>
  </si>
  <si>
    <t>U.S. and Canada named storms, earthquakes, severe thunderstorms and winter storms</t>
  </si>
  <si>
    <t>Invalid period value</t>
  </si>
  <si>
    <t>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</si>
  <si>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https://www.artemis.bm/deal-directory/riverfront-re-ltd-series-2014-1/</t>
  </si>
  <si>
    <t>Citrus Re Ltd. (Series 2014-1)</t>
  </si>
  <si>
    <t>Heritage Property and Casualty Insurance Co.</t>
  </si>
  <si>
    <t>Willis Capital Markets &amp; Advisory are sole structuring agent and bookrunner.</t>
  </si>
  <si>
    <t>U.S. named storms (Florida only initially)</t>
  </si>
  <si>
    <t>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</si>
  <si>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https://www.artemis.bm/deal-directory/citrus-re-ltd-series-2014-1/</t>
  </si>
  <si>
    <t>Lion I Re Ltd.</t>
  </si>
  <si>
    <t>Assicurazioni Generali S.p.A.</t>
  </si>
  <si>
    <t>GC Securities is lead structuring agent and bookrunner. Munich Re is co-structuring agent. Aon Benfield Securities is joint bookrunner</t>
  </si>
  <si>
    <t>Fitch</t>
  </si>
  <si>
    <t>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</si>
  <si>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https://www.artemis.bm/deal-directory/lion-i-re-ltd/</t>
  </si>
  <si>
    <t>Kilimanjaro Re Ltd. (Series 2014-1) Class A</t>
  </si>
  <si>
    <t>Kilimanjaro Re Ltd. (Series 2014-1)</t>
  </si>
  <si>
    <t>Everest Re</t>
  </si>
  <si>
    <t>Aon Benfield Securities is sole structuring agent and bookrunner.</t>
  </si>
  <si>
    <t>U.S. named storms, U.S. earthquakes</t>
  </si>
  <si>
    <t>S&amp;P: Class A - 'BB-', Class B - 'BB-'</t>
  </si>
  <si>
    <t>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</si>
  <si>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https://www.artemis.bm/deal-directory/kilimanjaro-re-ltd-series-2014-1/</t>
  </si>
  <si>
    <t>Kilimanjaro Re Ltd. (Series 2014-1) Class B</t>
  </si>
  <si>
    <t>Citrus Re Ltd. (Series 2014-2)</t>
  </si>
  <si>
    <t>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</si>
  <si>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https://www.artemis.bm/deal-directory/citrus-re-ltd-series-2014-2/</t>
  </si>
  <si>
    <t>Everglades Re Ltd. (Series 2014-1)</t>
  </si>
  <si>
    <t>Citigroup is sole structuring agent and bookrunner. BofA Merrill Lynch is joint bookrunner.</t>
  </si>
  <si>
    <t>$1,500,000,000.00</t>
  </si>
  <si>
    <t>S&amp;P: 'B'</t>
  </si>
  <si>
    <t>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</si>
  <si>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https://www.artemis.bm/deal-directory/everglades-re-ltd-series-2014-1/</t>
  </si>
  <si>
    <t>Armor Re Ltd. (Series 2014-1)</t>
  </si>
  <si>
    <t>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</si>
  <si>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https://www.artemis.bm/deal-directory/armor-re-ltd-series-2014-1/</t>
  </si>
  <si>
    <t>Sanders Re Ltd. (Series 2014-1) Class B</t>
  </si>
  <si>
    <t>Sanders Re Ltd. (Series 2014-1)</t>
  </si>
  <si>
    <t>Aon Benfield Securities, Goldman Sachs and Deutsche Bank are joint structuring agents and joint bookrunners.</t>
  </si>
  <si>
    <t>U.S. named storms (excluding Florida), U.S. earthquake (CA, NY, WA)</t>
  </si>
  <si>
    <t>S&amp;P: Class A - 'BB+', Class B - 'BB+', Class C - 'BB+', Class D - 'BB'</t>
  </si>
  <si>
    <t>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</si>
  <si>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https://www.artemis.bm/deal-directory/sanders-re-ltd-series-2014-1/</t>
  </si>
  <si>
    <t>Sanders Re Ltd. (Series 2014-1) Class C</t>
  </si>
  <si>
    <t>Sanders Re Ltd. (Series 2014-1) Class D</t>
  </si>
  <si>
    <t>Sanders Re Ltd. (Series 2014-1) Class A</t>
  </si>
  <si>
    <t>Market Re Ltd. (Series 2014-1)</t>
  </si>
  <si>
    <t>Florida named storms</t>
  </si>
  <si>
    <t>$10,000,000.00</t>
  </si>
  <si>
    <t>The Market Re 2014-1 cat bond is a $10m privately placed catastrophe bond, which provides the unnamed sponsor with two years of fully-collateralized catastrophe reinsurance protection on an indemnity basis for losses from named storms affecting its Florida book of business. The Market Re 2014-1 cat bond is the first issuance through a new vehicle established by JLTCM alongside partners including Bermuda-headquartered ILS management and transformation specialist Horseshoe Group which aims to make the capital markets more accessible to issuers seeking to offer smaller sized cat bonds. The first transaction on the Market Re platform follows the form of other privately placed cat bonds that the JLTCM team have arranged, with the modelling being performed by the ILS investment managers rather than a third-party firm to reduce costs. The Market Re 2014-1 cat bond was well received by investors and the platform will help investors to increase their access to transactions and risks, JLTCM told Artemis.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</si>
  <si>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https://www.artemis.bm/deal-directory/market-re-ltd-series-2014-1/</t>
  </si>
  <si>
    <t>Aozora Re Ltd. (Series 2014-1) Class A</t>
  </si>
  <si>
    <t>Aozora Re Ltd. (Series 2014-1)</t>
  </si>
  <si>
    <t>Sompo Japan and Nipponkoa Insurance Company</t>
  </si>
  <si>
    <t>GC Securities is sole structuring agent and bookrunner.</t>
  </si>
  <si>
    <t>Japan typhoon</t>
  </si>
  <si>
    <t>S&amp;P: Class B - ‘BB(sf)’</t>
  </si>
  <si>
    <t>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</si>
  <si>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https://www.artemis.bm/deal-directory/aozora-re-ltd-series-2014-1/</t>
  </si>
  <si>
    <t>Aozora Re Ltd. (Series 2014-1) Class B</t>
  </si>
  <si>
    <t>Nakama Re Ltd. (Series 2014-1) Class 1</t>
  </si>
  <si>
    <t>Nakama Re Ltd. (Series 2014-1)</t>
  </si>
  <si>
    <t>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</si>
  <si>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https://www.artemis.bm/deal-directory/nakama-re-ltd-series-2014-1/</t>
  </si>
  <si>
    <t>Nakama Re Ltd. (Series 2014-1) Class 2</t>
  </si>
  <si>
    <t>Sanders Re Ltd. (Series 2014-2)</t>
  </si>
  <si>
    <t>Aon Benfield Securities and Swiss Re Capital Markets are joint structuring agents and bookrunners.</t>
  </si>
  <si>
    <t>Florida named storms, earthquakes, severe thunderstorms</t>
  </si>
  <si>
    <t>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</si>
  <si>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https://www.artemis.bm/deal-directory/sanders-re-ltd-series-2014-2/</t>
  </si>
  <si>
    <t>Residential Reinsurance 2014 Ltd. (Series 2014-1) Class 10</t>
  </si>
  <si>
    <t>Residential Reinsurance 2014 Ltd. (Series 2014-1)</t>
  </si>
  <si>
    <t>Goldman Sachs and Swiss Re Capital Markets are joint structuring agents and bookrunners. Deutsche Bank is co-manager.</t>
  </si>
  <si>
    <t>U.S. tropical cyclones, earthquakes, severe thunderstorms, winter storms, wildfire, meteorite impact, volcanic eruption</t>
  </si>
  <si>
    <t>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</si>
  <si>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https://www.artemis.bm/deal-directory/residential-reinsurance-2014-ltd-series-2014-1/</t>
  </si>
  <si>
    <t>Residential Reinsurance 2014 Ltd. (Series 2014-1) Class 13</t>
  </si>
  <si>
    <t>$1,651,000,000.00</t>
  </si>
  <si>
    <t>Residential Reinsurance 2014 Ltd. (Series 2014-1) Class 5</t>
  </si>
  <si>
    <t>Alamo Re Ltd. (Series 2014-1) Class A</t>
  </si>
  <si>
    <t>Alamo Re Ltd. (Series 2014-1)</t>
  </si>
  <si>
    <t>Texas Windstorm Insurance Association (TWIA)</t>
  </si>
  <si>
    <t>GC Securities is sole structuring agent and bookrunner</t>
  </si>
  <si>
    <t>Texas named storms</t>
  </si>
  <si>
    <t>The Texas Windstorm Insurance Association’s cat bond has been launched to the market and is to be issued by Bermuda registered special purpose insurer Alamo Re Ltd. TWIA is using German reinsurer Hannover Re as the ceding reinsurer in the transaction, so TWIA enters into a reinsurance agreement with Hannover Re while it enters into a retrocession agreement with Alamo Re Ltd. In this cat bond issuance Alamo Re Ltd. is set to issue and sell to investors a single tranche of Series 2014-1 notes to collateralize the retrocessional agreement with Hannover Re and ultimately the reinsurance agreement with TWIA . The single tranche of notes are sized at $300m at launch, although that could grow if TWIA sticks to its $400m target, and have a three-year term, with maturity expected at 1st June 2017. The Alamo Re 2014-1 catastrophe bond will provide three years of reinsurance protection, ultimately to TWIA , on an annual aggregate basis using an indemnity trigger based on TWIA’s ultimate net losses suffered in the covered area. The protection is for Texas named storms, meaning that the Alamo Re cat bond will cover TWIA for losses from hurricanes and tropical storms. Only named storms that affect Texas and cause an ultimate net loss to TWIA of more than $50m will qualify as covered under the terms of the Alamo Re cat bond, we’re told. That means that TWIA , while gaining the aggregate benefit of protection for frequent smaller windstorms affecting Texas, will not see its aggregate eroded by the smallest of storms. Using the named storm definition for tropical cyclones also means that perils such as hail and tornadoes which occur due to tropical storm systems will also qualify if they cause a sufficiently large loss to TWIA . The Alamo Re 2014-1 cat bond will trigger at the private reinsurance layer attachment point of $1.9 billion and will provide cover up to the layer exhaustion point of $3.25 billion. This means the cat bond will provide reinsurance for a percentage of TWIA’s losses within the private reinsurance layer. It also means that should TWIA choose to it could upsize the cat bond even further than the $400m if it should deem it more cost-effective than traditional reinsurance protection. The $300m of notes being issued by Alamo Re Ltd. in this Series 2014-1 deal have an attachment probability of 3.8%, an expected loss of 2.84% and an exhaustion probability of 2.09%, Artemis understands. The notes are being marketed with coupon price guidance of 6.5% to 7%. Update 1: Further details have emerged thanks to the rating report from Fitch Ratings. Fitch’s article on the deal discusses the covered portfolio of business, which the rating agency says is located across the 14 first-tier coastal counties of Texas (as well as a small portion of Harris County). The subject business represents $84.4 billion (as of Dec. 31, 2013) of total insured value. The subject business consists of 85% residential and 15% commercial properties, with a minimal amount of exposure to mobile homes. The exposures covered by the Alamo Re cat bond are concentrated in Galveston and Brazoria counties, which between them represent 50% of the total insured value. Galveston is 30% of the insured values at risk, Brazoria 20%, Nueces 18%, Jefferson 12% and Cameron 6%, Artemis understands. Interestingly, the percentage of insurable value is not the same as the percentage contribution to expected losses by county. Galveston alone contributes 50% of the Alamo Re cat bonds expected loss, Artemis understands, while Nueces is 16%, Brazoria 11% and Jefferson 7% of the deals expected loss. Fitch Ratings notes that there have been 37 hurricanes that have made landfall in Texas since 1900. In 2008, the combined impacts of hurricane Ike and hurricane Dolly would have eroded the Alamo Re cat bond principal by 26%. Hurricane Rita from 2005 would not have caused any losses. Four historical no name hurricanes prior to 1933 would have caused a 100% loss of principal on a modelled basis. The Alamo Re cat bond features an optional variable reset facility which will allow TWIA to adjust the attachment level of the notes within a pre-defined range of attachment probability. The deals initial attachment probability is 3.8% and at reset TWIA can opt to reset that to anywhere in the range of 4.4% to 1.75%, so the notes could become riskier or indeed less risky. Investors will be compensated for any increase or decrease in risk level assumed as the risk interest spread will be recalculated to reflect any change in exceedance probability. Fitch noted a number of aspects about the Alamo Re cat bond which are unmodelled, or not included in the modelling performed by AIR Worldwide. Firstly, the modelling did not include costs associated to debris removal, however this was implicit in the claims data history. The model only simulates hurricane activity making landfall, which means it understates losses related to named storms or hurricanes that degrade prior to landfall. That is quite important as losses from storms which do not reach hurricane status could be sufficient to qualify and begin to erode the aggregate attachment layer during an annual period. Also it’s not clear whether the model would have analysed the risks of tornadoes or hail resulting from named storms, which we understood to be covered by this cat bond as TWIA has expressed a desire to have a cat bond which provided protection against these smaller, or related perils that the tropical storm season can bring to Texas. Fitch notes that investors will be exposed to any basis risk between the modelled results and the actual ultimate net losses suffered by TWIA . There has always been an element of basis risk between modelled results and actual losses in cat bonds but this does seem to be widening with the more recent trends to expand the protection provided. Fitch also notes that there is a risk that transforming reinsurer Hannover Re could not pay its retrocessional premiums which are a component of the coupon payment. This is an extremely remote risk given Hannover Re’s size, standing in the reinsurance market and stability. Update 2: The Alamo Re cat bond has upsized to TWIA ’s targeted $400m. At the same time as upsizing the price guidance on the Alamo Re cat bond notes has been lowered and narrowed to a range of 6.35% to 6.5%. Update 3: At final pricing the Alamo Re cat bond has priced at the low-end of the reduced range, to offer its investors a coupon of 6.35%. Update 4, June 2nd 2015: TWIA elected to use the variable reset to adjust the attachment probability of Alamo Re 2014-1, in order to arrange its reinsurance programme to take into account new purchases and the two Alamo Re 2015-1 cat bond tranches. Fitch initially rated the Alamo Re Ltd. series 2014-1 class A notes at ‘Bsf’ when the deal was issued, but after the annual reset, which saw the modeled attachment probability lowered to 2.09% from its initial annual attachment probability of 3.80%, the 2014-1 notes have now been upgraded to ‘B+sf’. Any cat bond with an attachment probability below 3.015% on Fitch’s Insurance Linked Securities Calibration Table is rated as ‘B+sf’ or higher. At the reset, risk modeller AIR also recalculated the risk interest spread for the 2014-1 class A notes to 5.24%, a decrease from the initial spread of 6.35%. Using the variable reset allows TWIA to move the attachment level of the Alamo Re 2014-1 class A notes up to $3.2 billion, from the initial attachment level of $1.9 billion. At the same time TWIA elected to increase the notes insurance percentage to 50% of its respective layer, up from approximately 30%. Now, after the reset, TWIA has the Alamo Re 2014-1 Class A notes positioned in between the Series 2015-1 Class A and Class B notes, with all three tranches having a 50% co-participation alongside traditional reinsurance.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</si>
  <si>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https://www.artemis.bm/deal-directory/alamo-re-ltd-series-2014-1/</t>
  </si>
  <si>
    <t>Alamo Re Ltd. (Series 2014-1) Class B</t>
  </si>
  <si>
    <t>Oak Leaf Re Ltd. (Series 2014-1) Class A</t>
  </si>
  <si>
    <t>Oak Leaf Re Ltd. (Series 2014-1)</t>
  </si>
  <si>
    <t>This is the fourth Oak Leaf Re private cat bond that the Jardine Lloyd Thompson Capital Markets ( JLTCM ) Inc. team, part of reinsurance broker JLT Towers Re, has arranged and placed for this unnamed Florida homeowners specialty insurance company sponsor and the largest Oak Leaf cat bond to date. As with the previous Oak Leaf cat bond deals, the Series 2014-1 transaction is being issued through Oak Leaf Re Ltd., a Bermuda domiciled special purpose insurer. The JLTCM team arranged the first $11.95m private placement of cat bond notes through the Oak Leaf Re 2011-1 transaction, then helped the sponsor double the cover it secured from the cat bond market with Oak Leaf Re 2012-1 coming in at $22.78m, before growing the deal again to $30.49m in 2013 with Oak Leaf Re Ltd. . The $44.035m Oak Leaf Re 2014-1 private cat bond provides the cedant with a one-year source of fully-collateralized catastrophe reinsurance protection for losses to its Florida book of business, incurred from Florida named storms, using an indemnity trigger. The cat bond is split into three tranches of notes, each attaching at different levels of loss to the cedant. The Oak Leaf transaction structures are unique in that the three tranches fulfill very different protection requirements for the cedant. The Class A tranche, which is $36.8m in size, provides both severity and aggregate protection in a top and drop mutli-section structure. The Class C tranche of notes, $2.125m in size, provides multi-section cover at a much lower level in the cedants reinsurance tower. The final tranche of Class D notes, $5.11m in size, provides reinstatement premium protection for the cedant. JLTCM told Artemis that it was the larger Class A tranche of notes which upsized, growing approximately 30% during the offering period for this cat bond. Across the three tranches of notes the final pricing was approximately 6% to 10% below the original guidance, demonstrating investors appetite for the notes. Rick Miller told Artemis that the pricing achieved for the Oak Leaf Re 2014-1 private cat bond was; “Materially lower than seen last year for the expiring program.” As with all of the JLTCM private cat bonds there was no third-party risk modelling agency contracted for the deal and the investors performed their own analysis of the risks and modelling for the bond, developing their own unique views of the risk, hence there is no single attachment probability or expected loss that can be disclosed.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</si>
  <si>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https://www.artemis.bm/deal-directory/oak-leaf-re-ltd-series-2014-1/</t>
  </si>
  <si>
    <t>Oak Leaf Re Ltd. (Series 2014-1) Class C</t>
  </si>
  <si>
    <t>Oak Leaf Re Ltd. (Series 2014-1) Class D</t>
  </si>
  <si>
    <t>Queen Street X Re Ltd.</t>
  </si>
  <si>
    <t>Munich Re is structuring the deal. Deutsche Bank Securities is bookrunner.</t>
  </si>
  <si>
    <t>Not Issued</t>
  </si>
  <si>
    <t>Note: The Queen Street X Re Ltd. cat bond issuance was not completed. It was withdrawn as the capacity and price targets could not be met, we understand. Queen Street X Re Limited is an Irish domiciled special purpose vehicle, the second in the series to be located in Europe closer to the reinsurers home territory. Munich Re is again seeking further capital markets participation in its retro program at a similar attachment probability to its previous two Queen Street cat bonds. We’re told that the deal is being marketed without a target size at this time. With this Queen Street X Re cat bond Munich Re is seeking a source of fully-collateralized retrocessional reinsurance protection from U.S. hurricanes and Australian cyclones. The protection provided by Queen Street X Re will be on a per-occurrence basis, as were the previous two Queen Street’s, and the same triggers will be used, a county and line of business weighted PCS industry loss index for U.S. hurricanes and a postcode as well as line of business weighted modelled industry loss index for Australian cyclone risks. The retrocessional coverage from Queen Street X Re will benefit Munich Re for three hurricane seasons, up to the end of 2016 and to May 2017 for Australian cyclone risks, so covering three cyclone seasons which run from November to April. The probabilities of attachment, exhaustion and expected loss for Queen Street X Re are very similar to the previous two cat bonds from Munich Re, which makes it a useful deal for pricing comparison purposes. The initial attachment probability is said to be 3.92%, the exhaustion probability is 1.91% and the expected loss 2.72%. The expected loss is identical to Queen Street IX and Queen Street VIII . As we understand it, there are no significant historical hurricane or cyclone events which would have caused a sufficient industry loss to trigger this cat bond, showing that it is a remote risk. We’re told that U.S. hurricane risk contributes just over half of this cat bonds expected loss, where as the Queen Street IX was slightly more exposed to Australian cyclones. The price guidance on the Queen Street X Re Ltd. cat bond is reflective of the decline in catastrophe reinsurance pricing globally, with this deal launching with guidance of 4.75% to 5.5%. That compares to final pricing of 6.5% for Queen Street VIII Re a year ago and 5.5% for Queen Street IX Re in February. The multiple tells the story of catastrophe bond market pricing declining over the last twelve months. A year ago, Queen Street VIII had a multiple of 2.4 times expected loss. In February the multiple dropped to 2.02 times expected losses. Now, the latest deal if it priced at a mid-point could see the multiple of expected loss to coupon drop below 2 times which is low for any cat bond. Update 1: According to sources the Queen Street X Re Ltd. catastrophe bond is expected to price at the top end of guidance, at 5.5%. Update 2: The Queen Street X Re Ltd. cat bond issuance was not completed. It was withdrawn as the capacity and price targets could not be met,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</si>
  <si>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https://www.artemis.bm/deal-directory/queen-street-x-re-ltd/</t>
  </si>
  <si>
    <t>Market Re Ltd. (Series 2014-2) Class A</t>
  </si>
  <si>
    <t>Market Re Ltd. (Series 2014-2)</t>
  </si>
  <si>
    <t>Market Re 2014-2 was structured, arranged and marketed by JLT Capital Markets, who continues to provide smaller, or new cedants with a way to access the capital markets through catastrophe bonds. At $31.825m, this second Market Re private cat bond issue is much larger than the first, showing that the Market Re platform already looks to be gaining traction so soon after its launch in May. This second Market Re 2014-2 private cat bond provides its sponsor with a one year source of indemnity-based collateralized catastrophe reinsurance coverage for its Florida book of business for the peril of named storms. The transaction features two tranches of notes. A $4.525m Class A tranche of notes provides the cedant with multi-section reinsurance coverage of a top/drop nature. A $27.3m Class B tranche of notes provides second-event protection to the cedant. The transaction is again achieved in a zero coupon format, like so many other JLTCM arranged private cat bonds, with investors performing their own risk analysis in order to become comfortable with the risks involved. Insurance-linked securities investors will see the Market Re development as a positive for the market, with the potential to bring a significant additional chunk of investment capacity to those investors seeking catastrophe bond opportunities. With JLTCM targeting smaller sponsors, or those new to cat bonds, any risk capital committed is likely additional to the typical cat bond market pipeline of 144A broadly marketed deals. Therefore these private issuance facilities have the potential to help the overall ILS market grow, particularly important in the current market environment.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</si>
  <si>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https://www.artemis.bm/deal-directory/market-re-ltd-series-2014-2/</t>
  </si>
  <si>
    <t>Market Re Ltd. (Series 2014-2) Class B</t>
  </si>
  <si>
    <t>World Bank – CCRIF 2014-1</t>
  </si>
  <si>
    <t>Caribbean Catastrophe Risk Insurance Facility (CCRIF)</t>
  </si>
  <si>
    <t>GC Securities and Munich Re are co-structuring agents. GC Securities are sole placement agent.</t>
  </si>
  <si>
    <t>Caribbean hurricane and earthquake</t>
  </si>
  <si>
    <t>Parametric modelled loss</t>
  </si>
  <si>
    <t>The World Bank has issued (perhaps directly sponsored) its first catastrophe bond, according to reports, in a $30m deal designed to provide hurricane and earthquake reinsurance protection to the Caribbean Catastrophe Risk Insurance Facility ( CCRIF ). The issuance will provide the CCRIF with a fully-collateralized source of reinsurance protection against hurricanes and earthquakes impacting its 16 member island nations. The deal provides three years of protection to the CCRIF . The 16 current members of the CCRIF are: Anguilla, Antigua &amp; Barbuda, Bahamas, Barbados, Belize, Bermuda, Cayman Islands, Dominica, Grenada, Haiti, Jamaica, St. Kitts &amp; Nevis, St. Lucia, St. Vincent &amp; the Grenadines, Trinidad &amp; Tobago, Turks &amp; Caicos Islands. This is not a typical catastrophe bond issuance. No special purpose insurer has been used as an issuing vehicle, as would be more typical of a cat bond deal. The World Bank’s Treasury unit has its own bond issuance platform, the Global Debt Issuance Facility and these catastrophe linked notes have been issued directly by the World Bank as a series of unsecured general obligation bonds. In the past a $30m top layer of the CCRIF’s catastrophe reinsurance program had been transferred to the capital markets in a catastrophe swap form, it would appear that this cat bond is to replace that layer. The way the CCRIF provides its protection to its members means that this cat bond will contain some risk of storm surge, as well as wind from tropical cyclones, as well as the earthquake risk. The CCRIF takes parameters of an event and applies them to member government exposure information to determine a loss estimate. The issuance uses a parametric modelled loss arrangement, the same as the underlying trigger for the CCRIF’s reinsurance program. The $30m of cover is assumed to be the same layer of the reinsurance program which was previously transferred to the capital markets in a catastrophe swap form. The catastrophe bond, or notes, can be triggered on an annual aggregate basis, so provide protection for losses from multiple events as well as a single large event. We do not have attachment probabilities at this time. The transaction sees the World Bank enter into a catastrophe swap with the CCRIF mirroring the terms of the cat bond. If the bond is triggered by a referenced natural hazard, hence the parametric trigger, then the principal of the bond will be reduced by an amount determined under the bond terms and an equivalent amount will be paid to CCRIF under the swap. The World Bank is standing between the investors in the cat bond, which the FT reports to be specialist insurance-linked securities funds, catastrophe funds, hedge funds and other investment companies. We understand that the notes have been issued in such a way as to be transferable in the secondary market, meaning they can have liquidity and the investors holding them will be able to sell them through secondary broking desks. The catastrophe bond is the first issuance through the World Bank’s newly created Capital-at-Risk Notes Program and was issued by the International Bank for Reconstruction and Development ( IBRD ). The notes will pay investors a coupon of LIBOR plus 6.3% to 6.5%. Note: As this transaction does not use an SPI , as would be more typical of most cat bonds, the name we have given it of ‘World Bank – CCRIF 2014-1’ is our own naming, not an official series name.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</si>
  <si>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https://www.artemis.bm/deal-directory/world-bank-ccrif-2014-1/</t>
  </si>
  <si>
    <t>Kane SAC Limited (Series 2014-2)</t>
  </si>
  <si>
    <t>Global independent insurance management firm Kane has completed another private catastrophe bond issuance through its Kane SAC Limited Note Program, with a $7.32m Series 2014-2 renewal of the Series 2013-1 transaction issued a year ago. This is the third privately placed and issued cat bond lite type deal to come out of the Kane SAC (Segregated Accounts Company) Program on the insurance managers platform and we’re told it renews the first deal on the platform, albeit at a slightly smaller size than the $9,523,770 2013-1 issue. The $7.32m of private cat bond notes issued in the Kane SAC Series 2014-2 deal have been listed on the Bermuda Stock Exchange, with Appleby Securities (Bermuda) acting as listing sponsor. The 2014-2 notes were admitted to listing on the 10th July, according to the BSX announcement, and have a due date of the 10th June 2015, so having around an 11 month term, much like the 2013-1 deal which matured recently and that this transaction renews. Kane told Artemis that the deal covers U.S. hurricane risks and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</si>
  <si>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https://www.artemis.bm/deal-directory/kane-sac-limited-series-2014-2/</t>
  </si>
  <si>
    <t>Market Re Ltd. (Series 2014-4) Class A</t>
  </si>
  <si>
    <t>Market Re Ltd. (Series 2014-4)</t>
  </si>
  <si>
    <t>The Market Re 2014-4 transaction sees a new peril and new trigger being issued through the Market Re platform. The Series 2014-4 deal features two tranches of notes, a Class A tranche of $22m and a Class B trance at $8m, being issued. The $30m of notes combined will provide the unnamed sponsor with a two-year source of fully-collateralized reinsurance cover for North American earthquake risks. The Market Re 2014-4 cat bond features a parametric trigger, the first such trigger under the new platform. Cover from the cat bond notes is on a per-occurrence basis. “We continue to see the momentum of deals increasing. Both cedants and investors are recognizing the opportunity and value of transacting via cat bonds,” said Michael Popkin, Managing Director and Co-Head of Insurance-Linked Securities at Jardine Lloyd Thompson Capital Markets. “With each transaction, we are expanding the number of investors who are familiar with the Market Re platform.” “Market Re allows us to customize risk transfer for our clients and then convert these into cat bonds in a scalable way that makes it efficient for cedants and investors alike,” added Rick Miller, Managing Director and Co-Head of Insurance-Linked Securities at Jardine Lloyd Thompson Capital Markets. “The Market Re transactions are definitely enabling us to open up the cat bond market to more cedants.” The cedant in this case requested the tranches approach to the cat bond, so resulting in the issuance of both Class A and Class B notes. Both tranches are identical in every way except for size, but this is how the cedant requested it which we would assume is to better fit within their overall reinsurance programme tower. Both tranches of notes will pay investors a coupon of 4%, according to JLTCM . Another factor with Market Re which the sponsors of cat bonds are appreciating is the anonymity, according to JLTCM . “Market Re allows for a cedant to remain anonymous, which is the case here. This is one of the other advantages of Market Re, which cedants are finding valuable,” said Michael Popkin. Also of note is the fact that the cedant funded the interest upfront, so ensuring the payment will always be there for investors and removing any question of credit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</si>
  <si>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https://www.artemis.bm/deal-directory/market-re-ltd-series-2014-4/</t>
  </si>
  <si>
    <t>Market Re Ltd. (Series 2014-4) Class B</t>
  </si>
  <si>
    <t>Hoplon II Insurance Ltd. Class A</t>
  </si>
  <si>
    <t>Hoplon II Insurance Ltd.</t>
  </si>
  <si>
    <t>MyLotto24</t>
  </si>
  <si>
    <t>Swiss Re Capital Markets are sole structuring agent and bookrunner</t>
  </si>
  <si>
    <t>Lottery jackpot risk</t>
  </si>
  <si>
    <t>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</si>
  <si>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https://www.artemis.bm/deal-directory/hoplon-ii-insurance-ltd/</t>
  </si>
  <si>
    <t>Hoplon II Insurance Ltd. Class B</t>
  </si>
  <si>
    <t>Dodeka III</t>
  </si>
  <si>
    <t>U.S. multi-peril</t>
  </si>
  <si>
    <t>This is the fourth private catastrophe bond transaction to complete from ILS manager Twelve Capital’s Dodeka series of deals. The numbering convention is out of sync as deal IV completed more quickly than this Dodeka III transaction. Dodeka III is a zero coupon, including the premium, privately placed catastrophe bond. The Dodeka III deal is just $10m in size and the underlying risk is not from a reinsurance contract, rather it is from an industry loss warranty ( ILW ) derivative contract which is transformed into a cat bond for Twelve Capital. Dodeka III provides coverage for U.S. all natural perils, so including risk such as U.S. wind risks, U.S. earthquake, U.S. severe thunderstorms, U.S. winter storms and wildfire. As the private cat bond has been transformed from an ILW the deal features an industry loss index, with Property Claim Services ( PCS ) acting as the reporting agency and providing data on industry losses. The Dodeka III deal has a one year term, having been completed on the 1st August and with coverage running until maturity on the 31st July 2015. Dodeka III is a third-event cover, meaning that for the deal to be triggered during the term of the cat bond three (or more) qualifying catastrophe events which cause a market loss above a pre-defined level must occur. This is actually the only third-event catastrophe bond in the outstanding market at this time. The Dodeka III cat bond will pay an equivalent of a high-single digit return to investors, somewhere between 5% and 10%, which is higher than many recent catastrophe bond issues. The Dodeka III private catastrophe bond, like the previous three Dodeka deals, was issued through the Kane SAC Limited private cat bond platform, which is operated by global independent insurance manager Kane. The $10m of Dodeka III private cat bond notes will be listed on the Bermuda Stock exchange, enhancing their liquidity and providing Twelve Capital with improved options and additional transparency to trade the notes on the secondary market. The notes will also be priced by a number of ILS broker desks, giving the market visibility of their pricing and increasing options for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</si>
  <si>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https://www.artemis.bm/deal-directory/dodeka-iii/</t>
  </si>
  <si>
    <t>Golden State Re II Ltd. (Series 2014-1)</t>
  </si>
  <si>
    <t>California State Compensation Insurance Fund</t>
  </si>
  <si>
    <t>Workers compensation claims resulting from California earthquakes</t>
  </si>
  <si>
    <t>Modelled loss</t>
  </si>
  <si>
    <t>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</si>
  <si>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https://www.artemis.bm/deal-directory/golden-state-re-ii-ltd-series-2014-1/</t>
  </si>
  <si>
    <t>LI Re (Series 2014-1)</t>
  </si>
  <si>
    <t>Property catastrophe risks</t>
  </si>
  <si>
    <t>This private ILS transaction saw Kaith Re a Bermuda Class 3 insurer and segregated accounts company, owned by Hannover Re, on behalf of its segregated cell LI Re, transform a property catastrophe reinsurance contract from an unknown cedent into an insurance-linked security which was sold to a single ILS investor. The underlying reinsurance contract does not cover Hannover Re’s risks, rather this deal sees Hannover Re utilising the transformation facilities that its Class 3 insurer provides to offer a cedent a private cat bond facility to effect the deal, between the cedent and the investor. The LI Re ILS issuance program and the $10.37m of Series 2014-1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</si>
  <si>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https://www.artemis.bm/deal-directory/li-re-series-2014-1/</t>
  </si>
  <si>
    <t>Kilimanjaro Re Ltd. (Series 2014-2)</t>
  </si>
  <si>
    <t>U.S and Canada earthquake</t>
  </si>
  <si>
    <t>$500,000,000.00</t>
  </si>
  <si>
    <t>S&amp;P: ‘BB-(sf)’</t>
  </si>
  <si>
    <t>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</si>
  <si>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https://www.artemis.bm/deal-directory/kilimanjaro-re-ltd-series-2014-2/</t>
  </si>
  <si>
    <t>Ursa Re Ltd. (Series 2014-1) Class A</t>
  </si>
  <si>
    <t>Ursa Re Ltd. (Series 2014-1)</t>
  </si>
  <si>
    <t>California Earthquake Authority</t>
  </si>
  <si>
    <t>Swiss Re Capital Markets is sole structuring agent and bookrunner</t>
  </si>
  <si>
    <t>California earthquake</t>
  </si>
  <si>
    <t>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</si>
  <si>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https://www.artemis.bm/deal-directory/ursa-re-ltd-series-2014-1/</t>
  </si>
  <si>
    <t>Ursa Re Ltd. (Series 2014-1) Class B</t>
  </si>
  <si>
    <t>Residential Reinsurance 2014 Ltd. (Series 2014-2)</t>
  </si>
  <si>
    <t>U.S. tropical storms, earthquakes, severe thunderstorms, winter storms, wildfire, meteorite impact, volcanic eruption</t>
  </si>
  <si>
    <t>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</si>
  <si>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https://www.artemis.bm/deal-directory/residential-reinsurance-2014-ltd-series-2014-2/</t>
  </si>
  <si>
    <t>Tramline Re II Ltd. (Series 2014-1)</t>
  </si>
  <si>
    <t>U.S. named storm, U.S. earthquake, European windstorm</t>
  </si>
  <si>
    <t>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</si>
  <si>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https://www.artemis.bm/deal-directory/tramline-re-ii-ltd-series-2014-1/</t>
  </si>
  <si>
    <t>Chesterfield Financial Holdings LLC (Series 2014-1)</t>
  </si>
  <si>
    <t>Reinsurance Group of America</t>
  </si>
  <si>
    <t>Credit Agricole Securities was sole placement agent</t>
  </si>
  <si>
    <t>Embedded value securitization of life insurance mortality and lapse risk</t>
  </si>
  <si>
    <t>S&amp;P: Class A - ‘A-(sf)’</t>
  </si>
  <si>
    <t>This deal, which launched in November proposing the sale of a $200m tranche of notes but grew in size due to demand from investors, allows RGA to realise some of the profits which were embedded in a defined portfolio of life reinsurance business. The transaction covers a closed block of policies assumed by RGA Reinsurance Company, a wholly owned indirect subsidiary of RGA , between 2006 and 2010. The net proceeds made from the sale of the notes will be used by RGA for general corporate purposes. Chesterfield Financial Holdings LLC , a Delaware domiciled company established by RGA , issued and sold to investors $300m of 4.5% Class A notes. The transaction has a term of 20 years (maturity due in December 2034) but the single tranche of Class A notes have an average life of 4.7 years. Being able to recognise value and monetise it from portfolios of insurance risk is one of the use-cases of securitization and embedded value life deals remain an underutilised technique to achieve this. There had been an expectation that European life insurers may embrace embedded value securitisation deals as a way to improve capital in the face of Solvency II, but that has yet to be seen. Principal repayment on these embedded value notes is linked to the future profits of the covered closed block of yearly renewable term reinsurance business, which consists of around 600 reinsurance treaties underwritten by RGA Re from over 100 separate life insurance groups. Investors will receive regular quarterly interest payments and return of principal as long as the expected return of profits and performance of the closed book is as modelled and expected. A rise in mortality experience is the main factor that could erode the performance of the closed book, however these notes are not directly linked to mortality experience or a mortality trigger, making them a similar but different structure to a mortality catastrophe bond. Standard &amp; Poor’s noted in the transaction pre-sale report that pandemic is the major risk that could impact the notes. Major pandemics, such as a repeat of the 1918 Spanish flu, could cause a default for the notes such as a missed interest payment, but the risk is generally considered to be relatively low with this securitization. RGA , through an intermediary holding company, formed Chesterfield Financial Holdings LLC and its wholly owned life insurance company subsidiary Chesterfield Reinsurance Company for the purpose of this transaction. Towers Watson provided independent third-party analysis of the cash flows under various scenarios for the notes. Credit Agricole Securities, a subsidiary of Credit Agricole Corporate and Investment Bank, was the structuring lead and sole book runner on the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</si>
  <si>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https://www.artemis.bm/deal-directory/chesterfield-financial-holdings-llc-series-2014-1/</t>
  </si>
  <si>
    <t>Tradewynd Re Ltd. (Series 2014-1) Class 1-B</t>
  </si>
  <si>
    <t>Tradewynd Re Ltd. (Series 2014-1)</t>
  </si>
  <si>
    <t>Swiss Re Capital Markets are joint structuring agent and lead bookrunner, Aon Benfield Securities are joint structuring agent, Deutsche Bank Securities are joint lead manager and AIG Global Capital Markets Securities is placement agent</t>
  </si>
  <si>
    <t>U.S., Canada, Mexico, Caribbean, Gulf of Mexico, D.C. named storms. U.S., Canada, Mexico, Caribbean, D.C. earthquakes</t>
  </si>
  <si>
    <t>Fitch: Class 1-B - (B)sf, Class 3-A - (BB-)sf, Class 3-B - (B)sf</t>
  </si>
  <si>
    <t>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</si>
  <si>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https://www.artemis.bm/deal-directory/tradewynd-re-ltd-series-2014-1/</t>
  </si>
  <si>
    <t>Tradewynd Re Ltd. (Series 2014-1) Class 3-A</t>
  </si>
  <si>
    <t>Tradewynd Re Ltd. (Series 2014-1) Class 3-B</t>
  </si>
  <si>
    <t>Nakama Re Ltd. (Series 2014-2) Class 1</t>
  </si>
  <si>
    <t>Nakama Re Ltd. (Series 2014-2)</t>
  </si>
  <si>
    <t>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</si>
  <si>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https://www.artemis.bm/deal-directory/nakama-re-ltd-series-2014-2/</t>
  </si>
  <si>
    <t>Nakama Re Ltd. (Series 2014-2) Class 2</t>
  </si>
  <si>
    <t>Leine Re</t>
  </si>
  <si>
    <t>Gebäudeversicherung Bern (GVB)</t>
  </si>
  <si>
    <t>GC Securities was sole placement agent</t>
  </si>
  <si>
    <t>Swiss property catastrophe risks</t>
  </si>
  <si>
    <t>This private catastrophe bond or ILS bond transaction again sees Hannover Re acting as risk transformer and ILS facilitator using its Kaith Re, a Bermuda Class 3 insurer and segregated accounts company. In this deal Kaith Re, on behalf of its segregated cell Leine Re, transformed a (presumably property catastrophe) reinsurance contract from an unknown cedent into an insurance-linked security which was sold to a single ILS investor CHF 70m (approx. $71m) of notes. The underlying reinsurance contract does not cover Hannover Re’s risks, rather this deal sees Hannover Re acting as a risk transformer using its Class 3 insurer and segregated accounts vehicle Kaith Re to offer a cedent a private cat bond or ILS facility to effect the deal, between cedent and investor. The Leine Re ILS issuance program and the CHF 70m of notes issued have been listed on the Bermuda Stock Exchange. CHF 70m (approximately $71m) of securities were listed on the Bermuda Stock Exchange ( BSX ) under the listing classification Section V as insurance related securities which were issued by Kaith Re Ltd. acting in respect of a Segregated Account named as Leine Re. The CHF 70m of ILS notes are due for maturity on the 15th January 2015. The segregated account, “Leine Re”, was set up on the 19th November 2014, for the purpose of issuing the Notes and entering into a retrocession agreement with Hannover Re, a Trust Deed and other related agreements and activities. It’s possible that the Leine Re notes cover a renewal deal with the protection beginning on the 1st January and running for one year, given the notes due date of 15th Jan 2016, however again we cannot confirm. Update 1: The recent CHF 70m ($71m) Leine Re private catastrophe bond transaction, which was issued through Hannover Re’s Kaith Re Ltd. segregated accounts company, was ultimately ceded by and benefits Swiss canton insurer Gebäudeversicherung Bern ( GVB ). A press release from Guy Carpenter’s capital markets arm, GC Securities, which acted as the sole placement for the issuance of the Leine Re private cat bond, reveals some new information including the fact that Swiss insurer GVB is ultimately the beneficiary of the protection the cat bond provides. GVB is a private property insurer established by law to provide mandatory insurance coverage against fire and weather-related damage for all buildings in the canton of Bern. The completion of the Leine Re private cat bond is the first time that the insurer has used the cat bond market to manage its risks. The notes issued by Kaith Re Ltd., through its segregated account Leine Re, have been placed under Regulation S as Principal At-Risk Variable Rate Notes, with a due date of January 15, 2016. The notes have a notional principal at CHF70,000,000 and this is the first ever Swiss franc-denominated catastrophe bond to be issued. Kaith Re is a Bermuda exempted company registered as a Class 3 insurer and a segregated account company owned by German reinsurer Hannover Re. Kaith Re Ltd. is increasingly being used for facilitating private catastrophe bond issuance and risk transformation for ILS deals as Hannover Re positions itself as one of the leading ILS facilitators. In the case of the Leine Re private cat bond, Kaith Re acted on behalf of the segregated account Leine Re to issue the notes and ultimately provide capital markets protection to GVB via the Swiss Franc-Denominated Private Catastrophe Bond (“Gurten”). The private cat bond’s protection is positioned alongside traditional reinsurance cover on each layer of GVB’s traditional reinsurance program. The transaction provides one year of annual aggregate cover to GVB on identical coverage terms to its traditional reinsurance program terms. Interestingly, the deal involved two of the world’s leading ILS managers from Switzerland, LGT ILS Partners Ltd. and Schroders Investment Management [Switzerland] AG. These key investors were involved early in the issuance process, which streamlined the implementation of the cat bond. The end result was to efficiently provide GVB with a source of capital markets-backed reinsurance protection covering Swiss natural peril catastrophe risk, which GC Securities said is “highly competitive” compared to its traditional reinsurance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</si>
  <si>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https://www.artemis.bm/deal-directory/leine-re/</t>
  </si>
  <si>
    <t>LI Re (Series 2014-2)</t>
  </si>
  <si>
    <t>Property catastrophe risk</t>
  </si>
  <si>
    <t>This private cat bond deal saw Kaith Re, a Bermuda Class 3 insurer and segregated accounts company owned by Hannover Re, on behalf of its segregated cell and bond program LI Re, transform a property catastrophe reinsurance contract from an unknown cedent into an insurance-linked security which was sold to a single ILS investor as a series 2014-2 tranche of notes. The underlying reinsurance contract does not cover Hannover Re’s risks, rather this deal sees Hannover Re acting as a risk transformer using its Class 3 insurer and segregated accounts vehicle Kaith Re to offer a cedent a private cat bond facility to effect the deal, between cedent and investor. The LI Re ILS issuance program and the $5m of Series 2014-2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</si>
  <si>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https://www.artemis.bm/deal-directory/li-re-series-2014-2/</t>
  </si>
  <si>
    <t>Vitality Re VI Ltd. (Series 2015-1) Class A</t>
  </si>
  <si>
    <t>Vitality Re VI Ltd. (Series 2015-1)</t>
  </si>
  <si>
    <t>Goldman Sachs is structuring agent and lead bookrunner. BNP Paribas is co-manager.</t>
  </si>
  <si>
    <t>S&amp;P: Class A - ‘BBB+'(sf), Class B - ‘BB+'(sf)</t>
  </si>
  <si>
    <t>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</si>
  <si>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https://www.artemis.bm/deal-directory/vitality-re-vi-ltd-series-2015-1/</t>
  </si>
  <si>
    <t>Vitality Re VI Ltd. (Series 2015-1) Class B</t>
  </si>
  <si>
    <t>Valins I Limited</t>
  </si>
  <si>
    <t>Aurigen Reinsurance</t>
  </si>
  <si>
    <t>BNP Paribas was structuring and placement agent.</t>
  </si>
  <si>
    <t>Oliver Wyman</t>
  </si>
  <si>
    <t>Valins I Limited, a Bermuda domiciled special purpose vehicle, has issued and privately placed $175m ( CAD $210m) of embedded value life insurance linked notes, in the second life insurance securitization featuring Canadian risk. Part of the proceeds have been used to redeem the Vecta I Ltd. notes, perhaps due to the new transaction providing a more efficient and cheaper source of capital. The remainder of the proceeds are to be used for general corporate purposes. “This transaction further extends and diversifies Aurigen’s capital structure”, said Alan Ryder, President and CEO of Aurigen Capital Limited. “The transaction demonstrates Aurigen’s leadership, innovation and access to the capital markets. Its creative structure enables ongoing access to capital funding to continue the development of our business.” The life ILS issuance was sponsored by Aurigen Reinsurance Limited ( ARL ) and covers a closed block of Canadian life insurance policies reinsured by ARL between 2008 and 2013. ARL enters into a retrocession agreement with Valins I Limited, which then issues and sells the notes to fund it. The Valins I notes are linked to the future profits of the subject business, which consists of twenty-six life reinsurance treaties underwritten by Aurigen Reinsurance Company, an affiliate, from twelve cedent life insurance companies. So if the subject business does not perform principal repayment can be cut, which effectively means that the notes main risk is linked to the mortality experience of the block of closed life business, although policy lapse risk is also involved. The transaction benefits Aurigen by allowing it to securitize the mortality and lapse risk associated with the defined block of reinsured life policies as well as being able to monetise the cash flows associated with life insurance and mortality business upfront. The Valins I Limited notes have a 6-year term and offer the investors a floating rate coupon set at three month CDOR plus 3.65%. The offering structure differs a little to the previous Vecta I deal, by allowing for the issuance to be increased and the notes to be extended, which provides Aurigen with additional flexibility to add future new business to the structure and provides continuous access to capital funding to support its growth. The Valins I Limited transaction was issued with the help of BNP Paribas who acted as structuring and placement agent, while Oliver Wyman provided independent third-party risk analysis. The Valins I Limited Notes have been offered as a Private Placement and have not been 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</si>
  <si>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https://www.artemis.bm/deal-directory/valins-i-limited/</t>
  </si>
  <si>
    <t>Kane SAC Limited – Hereford</t>
  </si>
  <si>
    <t>U.S. property catastrophe risks</t>
  </si>
  <si>
    <t>This private cat bond transaction was issued through the Kane SAC Limited Note Program and was listed on the Bermuda Stock Exchange for secondary liquidity or investor mandate purposes. The Hereford Segregated Account has issued $16.82m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</si>
  <si>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https://www.artemis.bm/deal-directory/kane-sac-limited-hereford/</t>
  </si>
  <si>
    <t>Kane SAC Limited – Muirfield</t>
  </si>
  <si>
    <t>This private cat bond transaction was issued through the Kane SAC Limited Note Program and was listed on the Bermuda Stock Exchange for secondary liquidity or investor mandate purposes. The Muirfield Segregated Account has issued $26.68m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</si>
  <si>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https://www.artemis.bm/deal-directory/kane-sac-limited-muirfield/</t>
  </si>
  <si>
    <t>Kane SAC Limited – Troon</t>
  </si>
  <si>
    <t>Industry loss trigger</t>
  </si>
  <si>
    <t>This private cat bond transaction was issued through the Kane SAC Limited Note Program and was listed on the Bermuda Stock Exchange for secondary liquidity or investor mandate purposes. The Troon Segregated Account has issued $27.53m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</si>
  <si>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https://www.artemis.bm/deal-directory/kane-sac-limited-troon/</t>
  </si>
  <si>
    <t>Kane SAC Limited – Exeter</t>
  </si>
  <si>
    <t>This private cat bond transaction was issued through the Kane SAC Limited Note Program and was listed on the Bermuda Stock Exchange for secondary liquidity or investor mandate purposes. The Exeter Segregated Account has issued $54.81m of notes to investors to collateralize an underlying property catastrophe reinsurance contract. The notes provide protection for U.S. property catastrophe risks and are triggered on an industry loss basis. These notes mature on the 15th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</si>
  <si>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https://www.artemis.bm/deal-directory/kane-sac-limited-exeter/</t>
  </si>
  <si>
    <t>Galileo Re Ltd. (Series 2015-1)</t>
  </si>
  <si>
    <t>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</si>
  <si>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https://www.artemis.bm/deal-directory/galileo-re-ltd-series-2015-1/</t>
  </si>
  <si>
    <t>Atlas IX Capital Limited (Series 2015-1)</t>
  </si>
  <si>
    <t>SCOR Global P&amp;C SE</t>
  </si>
  <si>
    <t>U.S. named storm, U.S. and Canada earthquake</t>
  </si>
  <si>
    <t>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</si>
  <si>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https://www.artemis.bm/deal-directory/atlas-ix-capital-limited-series-2015-1/</t>
  </si>
  <si>
    <t>Dodeka I – 2015</t>
  </si>
  <si>
    <t>This is the latest private ILS deal issued for Swiss ILS investment manager Twelve Capital. Twelve Capital issued a number of Dodeka private cat bond transactions in 2014, as the ILS fund manager found a need to generate liquid securities out of reinsurance transactions it had collateralized. By using the Kane SAC private ILS platform, operated by global independent insurance manager Kane, Twelve Capital can acquire transformed risk for its more liquid investment strategies and funds, even when the cat bond market alone is not providing the risk it needs. This is useful for generating diversification, as well as for meeting specific mandates for liquidity either within its own multi-investor funds or as specified by a single investors mandate. A new Kane SAC program was listed on the Bermuda Stock Exchange, the ILS Note Program, and the first series of notes from a segregated account, named Dodeka I – 2015 was also listed. The Dodeka I – 2015 series of ILS notes have a due date of February 3rd 2016, so signify a one year transaction it seems. The exact size of the issuance is noted as $20.695m. All of the previous Dodeka private cat bonds were transformed from industry-loss warranty ( ILW ) derivative contracts and so used PCS industry loss triggers. We don’t know as yet what the underlying structure is here, but it is likely to again be an ILW as they do provide the simplest transactional features for transformation making them the most cost-effective way to acquire risk in a liquid securities form. By listing the $20.7m of Dodeka I – 2015 notes on the Bermuda Stock exchange Twelve Capital can enhance the notes liquidity, providing the ILS manager with improved options and additional transparency to trade the notes on the secondary cat bond market. As a result the notes will also be able to be priced by a number of ILS broker desks, giving the market visibility of their pricing and increasing options for liquidity and transferability should Twelve Capital need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</si>
  <si>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https://www.artemis.bm/deal-directory/dodeka-i-2015/</t>
  </si>
  <si>
    <t>Kane SAC Limited (Series 2015-1)</t>
  </si>
  <si>
    <t>The Kane SAC Limited Note Program has facilitated another private catastrophe bond issuance, with the issuance of a $50.2m 2015-1 series of insurance-linked notes that have also been listed on the Bermuda Stock Exchange ( BSX ). The $50.2m of notes have been issued using a Kane SAC Limited Series 1-2015 Segregated Account. The notes have been listed on the BSX as insurance related securities, and have a due date of 7th April 2016. This looks like it might be a renewal of the $50.12m Kane SAC Limited issuance that came to market just over a year ago. That transaction, a U.S. earthquake linked indemnity private cat bond, also had a due date of 7th April. We don’t have any details on the perils at risk from the underlying reinsurance contract in this Kane SAC Limited (Series 2015-1) issuance, or the trigger type at this time. We will update you should that information become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</si>
  <si>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https://www.artemis.bm/deal-directory/kane-sac-limited-series-2015-1/</t>
  </si>
  <si>
    <t>East Lane Re VI Ltd. (Series 2015-1)</t>
  </si>
  <si>
    <t>U.S. named storms, earthquakes, severe thunderstorms, winter storms, wildfires, volcanic eruption, meteorite impact</t>
  </si>
  <si>
    <t>S&amp;P: 'BB(sf)'</t>
  </si>
  <si>
    <t>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</si>
  <si>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https://www.artemis.bm/deal-directory/east-lane-re-vi-ltd-series-2015-1/</t>
  </si>
  <si>
    <t>Merna Re Ltd. (Series 2015-1)</t>
  </si>
  <si>
    <t>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</si>
  <si>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https://www.artemis.bm/deal-directory/merna-re-ltd-series-2015-1/</t>
  </si>
  <si>
    <t>Kizuna Re II Ltd. (Series 2015-1)</t>
  </si>
  <si>
    <t>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</si>
  <si>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https://www.artemis.bm/deal-directory/kizuna-re-ii-ltd-series-2015-1/</t>
  </si>
  <si>
    <t>Manatee Re Ltd. (Series 2015-1)</t>
  </si>
  <si>
    <t>SafePoint Insurance Company</t>
  </si>
  <si>
    <t>U.S. named storm (Florida initially)</t>
  </si>
  <si>
    <t>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</si>
  <si>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https://www.artemis.bm/deal-directory/manatee-re-ltd-series-2015-1/</t>
  </si>
  <si>
    <t>Queen Street X Re Limited (2015)</t>
  </si>
  <si>
    <t>Munich Re is structuring the deal. Deutsche Bank Securities is sole bookrunner.</t>
  </si>
  <si>
    <t>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</si>
  <si>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https://www.artemis.bm/deal-directory/queen-street-x-re-limited-2015/</t>
  </si>
  <si>
    <t>Sanders Re Ltd. (Series 2015-1)</t>
  </si>
  <si>
    <t>Aon Benfield Securities and Deutsche Bank Securities are joint structuring agents and bookrunners. Goldman Sachs are co-manager.</t>
  </si>
  <si>
    <t>U.S. named storms (excluding Florida), U.S. earthquake (CA, NY, SC, WA), volcanic eruption (excluding Florida), meteorite impact (excluding Florida)</t>
  </si>
  <si>
    <t>Note: This Sanders Re cat bond issuance was pulled from the market as investors would not come bid within the price guidance. The understanding is that investors felt they were not being compensated sufficiently for the 7 year term. Reports suggest Allstate secured the protection in the traditional reinsurance market instead, although at what length of term remains uncertain. With Sanders Re Ltd. (Series 2015-1) Allstate is seeking $130m of protection, for itself and affiliates, over an extended 7-year term for the perils of U.S. named storms (excluding Florida), U.S. earthquake (CA, NY, SC, WA), volcanic eruption (excluding Florida) and meteorite impact (excluding Florida). The inclusion of volcanic eruption and meteorite impact is new, Allstate has not included them in its cat bonds before, showing that the insurer is watching what other primary insurers package into their deals ( USAA and more recently Chubb). It is interesting that the insurer has excluded Florida from those perils, it has done so before for U.S. wind, particularly as a meteorite impact on Florida could potentially cause damage and losses across a much wider swathe of the United States. However the meteorite and volcanic risk is again a very low contribution to expected losses for the deal. The risk period of 7 years is perhaps the most telling factor, as Allstate seeks to lock in coverage over a longer term. The cat bond features redemption clauses, allowing Allstate to redeem the issued notes early for a premium, meaning that should the reinsurance and ILS market change dynamic again the insurer can close this deal down if better options emerge. The coverage provided by the Sanders Re 2015-1 Class C notes will be on a per-occurrence basis and the deal utilises a state-weighted PCS index of personal and auto losses, Artemis understands. The cat bond notes attach at an index level of $3.624 billion of losses and exhaust coverage at $4.07 billion. That equates to an initial base-case attachment probability of 1.08%, an exhaustion probability of 0.87% and an expected loss of 0.97%. In terms of pricing for the notes, sources said that it is being offered with a coupon range of 362.5 bps (3.625%) to 387.5 bps (3.875%). This is the first cat bond we can recall seeing priced down to a half a basis point, perhaps reflecting pricing moving less than in previous years as the market approaches a floor level, where every half a point gained counts. At the lowest end of that pricing range the coupon would work out to be a multiple of 3.7 times the base expected loss. The transaction features a variable reset, allowing Allstate to adjust the coverage provided slightly, no surprise given the long duration of the protection from this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</si>
  <si>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https://www.artemis.bm/deal-directory/sanders-re-ltd-series-2015-1/</t>
  </si>
  <si>
    <t>Citrus Re Ltd. (Series 2015-1) Class A</t>
  </si>
  <si>
    <t>Citrus Re Ltd. (Series 2015-1)</t>
  </si>
  <si>
    <t>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</si>
  <si>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https://www.artemis.bm/deal-directory/citrus-re-ltd-series-2015-1/</t>
  </si>
  <si>
    <t>Citrus Re Ltd. (Series 2015-1) Class B</t>
  </si>
  <si>
    <t>Citrus Re Ltd. (Series 2015-1) Class C</t>
  </si>
  <si>
    <t>Pelican III Re Ltd. (Series 2015-1)</t>
  </si>
  <si>
    <t>Louisiana named storm</t>
  </si>
  <si>
    <t>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</si>
  <si>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https://www.artemis.bm/deal-directory/pelican-iii-re-ltd-series-2015-1/</t>
  </si>
  <si>
    <t>Cranberry Re Ltd. (Series 2015-1)</t>
  </si>
  <si>
    <t>Massachusetts Property Insurance Underwriting Association</t>
  </si>
  <si>
    <t>Massachusetts named storm, severe thunderstorm &amp; winter storm</t>
  </si>
  <si>
    <t>Fitch: 'Bsf'</t>
  </si>
  <si>
    <t>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</si>
  <si>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https://www.artemis.bm/deal-directory/cranberry-re-ltd-series-2015-1/</t>
  </si>
  <si>
    <t>Benu Capital Limited Class A</t>
  </si>
  <si>
    <t>Benu Capital Limited</t>
  </si>
  <si>
    <t>AXA Global Life</t>
  </si>
  <si>
    <t>Swiss Re Capital Markets is lead structuring agent &amp; joint bookrunner. Natixis is co-structuring agent &amp; joint bookrunner. BNP Paribas and Aon Benfield Securities are joint bookrunners.</t>
  </si>
  <si>
    <t>Excess mortality (France, Japan, U.S.)</t>
  </si>
  <si>
    <t>S&amp;P: Class A - 'BB+sf', Class B - 'BBsf'</t>
  </si>
  <si>
    <t>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</si>
  <si>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https://www.artemis.bm/deal-directory/benu-capital-limited/</t>
  </si>
  <si>
    <t>Benu Capital Limited Class B</t>
  </si>
  <si>
    <t>LI Re (Series 2015-1)</t>
  </si>
  <si>
    <t>In this latest LI Re private cat bond, LI Re (Series 2015-1), $3.75m of notes have been issued by Kaith Re Ltd., acting on behalf of its segregated account LI Re. As with the previous deals it sees Hannover Re working on behalf of a cedent and likely a single investor as a transformer and private cat bond service provider, taking a collateralized reinsurance contract and securitizing it through Kaith Re. The $3.75m of Series 2015-1 notes issued in this private cat bond deal have a due date of 30th April 2016, suggesting it is an April renewal deal. As with the other LI Re private cat bonds we assume that these cover property catastrophe risks, but details of the exact nature of the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</si>
  <si>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https://www.artemis.bm/deal-directory/li-re-series-2015-1/</t>
  </si>
  <si>
    <t>Alamo Re Ltd. (Series 2015-1) Class A</t>
  </si>
  <si>
    <t>Alamo Re Ltd. (Series 2015-1)</t>
  </si>
  <si>
    <t>Fitch: Class A - ‘B+sf’, Class B - ‘BB-sf’</t>
  </si>
  <si>
    <t>$2,600,000,000.00</t>
  </si>
  <si>
    <t>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</si>
  <si>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https://www.artemis.bm/deal-directory/alamo-re-ltd-series-2015-1/</t>
  </si>
  <si>
    <t>Alamo Re Ltd. (Series 2015-1) Class B</t>
  </si>
  <si>
    <t>Everglades Re II Ltd. (Series 2015-1)</t>
  </si>
  <si>
    <t>S&amp;P: Class A - 'BB(sf)'</t>
  </si>
  <si>
    <t>$6,256,000,000.00</t>
  </si>
  <si>
    <t>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</si>
  <si>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https://www.artemis.bm/deal-directory/everglades-re-ii-ltd-series-2015-1/</t>
  </si>
  <si>
    <t>Long Point Re III Ltd. (Series 2015-1)</t>
  </si>
  <si>
    <t>Swiss Re Capital Markets is sole structuring agent and with Deutsche Bank Securities joint bookrunners. Aon Benfield Securities is co-manager.</t>
  </si>
  <si>
    <t>U.S. tropical cyclone, earthquake, severe thunderstorm, winter storm (Northeastern U.S. states only)</t>
  </si>
  <si>
    <t>Fitch: Class A - 'BB- sf'</t>
  </si>
  <si>
    <t>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</si>
  <si>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https://www.artemis.bm/deal-directory/long-point-re-iii-ltd-series-2015-1/</t>
  </si>
  <si>
    <t>Market Re Ltd. (Series 2015-1)</t>
  </si>
  <si>
    <t>This Market Re 2015-1 cat bond provides the sponsoring cedant, which remains unnamed, with a one year source of fully-collateralized catastrophe reinsurance protection for its Florida book of business. The Market Re 2015-1 cat bond provides reinsurance coverage specifically for Florida named storms, with its protection afforded on an indemnity trigger basis. The Market Re platform, launched in 2014, is JLTCM’s own issuance vehicle that seeks to make accessing the capital markets cheaper for smaller deals and sponsors, with this 2015-1 transaction being the fourth issuance to use it to 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</si>
  <si>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https://www.artemis.bm/deal-directory/market-re-ltd-series-2015-1/</t>
  </si>
  <si>
    <t>Residential Reinsurance 2015 Ltd. (Series 2015-1) Class 10</t>
  </si>
  <si>
    <t>Residential Reinsurance 2015 Ltd. (Series 2015-1)</t>
  </si>
  <si>
    <t>Goldman Sachs and Swiss Re Capital Markets are joint structuring agents and bookrunners. Deutsche Bank is joint bookrunner</t>
  </si>
  <si>
    <t>U.S. tropical cyclones, earthquakes, severe thunderstorm, winter storm, wildfire, volcanic eruption, meteorite impact</t>
  </si>
  <si>
    <t>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</si>
  <si>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https://www.artemis.bm/deal-directory/residential-reinsurance-2015-ltd-series-2015-1/</t>
  </si>
  <si>
    <t>Residential Reinsurance 2015 Ltd. (Series 2015-1) Class 11</t>
  </si>
  <si>
    <t>Dodeka V</t>
  </si>
  <si>
    <t>Another private catastrophe bond transaction has been brought to market by ILS investment manager Twelve Capital, with an $18.88m Dodeka V deal issued through the Kane SAC Limited vehicle completing recently. As usual details are scarce, due to the private nature of the Dodeka transactions. Swiss headquartered ILS fund manager Twelve Capital uses the Dodeka private cat bond series as a way to generate liquid securities out of reinsurance transactions it had collateralized. Twelve Capital uses the Kane SAC private ILS platform, operated by global independent insurance manager Kane, to acquire transformed risk for its more liquid investment strategies and funds, which can be useful for useful for generating diversification, as well as for meeting specific mandates for liquidity either within its own multi-investor funds or as specified by a single investors mandate. Given the timing of the deal, as completing and being listed on the Bermuda Stock Exchange on the 28th May, Dodeka V will involve the securitisation of a June reinsurance renewal deal. As such it’s likely to involve U.S. property catastrophe risks, given the typical focus of the June renewal season for ILS managers like Twelve. Dodeka V represents a segregated account of the Kane SAC Limited private cat bond issuance vehicle. The $18.88m of notes have a due date of the 22nd December 2015, so represent a six month reinsurance contract. All of the previous Dodeka private cat bonds were transformed from industry-loss warranty ( ILW ) contracts, so used PCS industry loss triggers covering U.S. natural perils. We can’t confirm what the underlying structure is with Dodeka V, but it is likely to again be an ILW as they provide the simplest transactional features for transformation, making them the most cost-effective way to acquire risk in a liquid securitised form. By listing the $18.8m of Dodeka V notes on the Bermuda Stock exchange Twelve Capital can enhance their liquidity, providing the ILS manager with improved options and additional transparency to trade the notes on the secondary cat bond market. As a result the notes can be priced by ILS broker desks, giving the market visibility of their pricing and increasing options for liquidity and transferability.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</si>
  <si>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t>
  </si>
  <si>
    <t>Compass Re II Ltd. (Series 2015-1)</t>
  </si>
  <si>
    <t>Rewire Holdings LLC is sole structuring agent. SDDCO Brokerage Advisors LLC is sole placement agent (bookrunner).</t>
  </si>
  <si>
    <t>Multiple</t>
  </si>
  <si>
    <t>U.S. wind</t>
  </si>
  <si>
    <t>Fitch: 'B+sf'</t>
  </si>
  <si>
    <t>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</si>
  <si>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https://www.artemis.bm/deal-directory/compass-re-ii-ltd-series-2015-1/</t>
  </si>
  <si>
    <t>Oak Leaf Re Ltd. (Series 2015-1) Class A</t>
  </si>
  <si>
    <t>Oak Leaf Re Ltd. (Series 2015-1)</t>
  </si>
  <si>
    <t>The protection provided by the $53.03m of Oak Leaf Re 2015-1 cat bond notes is available on both a per-occurrence and aggregate basis and the transaction structure features an indemnity trigger. As with the previous Oak Leaf Re deals, the cat bond is structured as a zero coupon transaction. There are a number of interesting features in the Oak Leaf Re cat bond which are worth noting. The deal has been structured into three tranches, including one which is multi-section and covers both severity and frequency losses for the cedant. Another of the three classes of notes is designed to provide reinstatement premium protection ( RPP ), which is an interesting addition that would be attractive to many sponsors. The Class A tranche, which includes $47m of notes covering $50m of limit, provides both severity and frequency protection. In other words, this tranche provides either per-occurrence or aggregate protection and features a shared limit. The Class C tranche, which includes $1.77m of notes, and is a private layer of per-occurrence cover. It sits low down in the reinsurance towers, so is a riskier tranche providing a higher premium to the investors. Being private we don’t have any further details of this tranche. The final Class D tranche, of $4.26m of notes covering $4.5m of limit, provides single-shot per-occurrence protection. This tranche provides the reinstatement premium protection ( RPP ), effectively the cedant pays upfront for the protection to cover the need to pay for a reinstatement of cover. In terms of pricing, being a private transaction and a zero coupon bond these notes do not have a coupon that is exactly comparable with most cat bond issuance. We understand the Class A tranche priced at a 6% net rate-on-line, relative to the limit, while the Class D tranche priced at 5.33%, again relative to the limit. We don’t have that detail for the private layer tranche.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</si>
  <si>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https://www.artemis.bm/deal-directory/oak-leaf-re-ltd-series-2015-1/</t>
  </si>
  <si>
    <t>Oak Leaf Re Ltd. (Series 2015-1) Class C</t>
  </si>
  <si>
    <t>Oak Leaf Re Ltd. (Series 2015-1) Class D</t>
  </si>
  <si>
    <t>Market Re Ltd. (Series 2015-3) Class A</t>
  </si>
  <si>
    <t>Market Re Ltd. (Series 2015-3)</t>
  </si>
  <si>
    <t>The Jardine Lloyd Thompson Capital Markets ( JLTCM ) team has completed another transaction using its own platform to issue a $31.074m Market Re Ltd. (Series 2015-3) privately placed catastrophe bond for an unnamed sponsor. This Market Re Ltd. (Series 2015-3) private catastrophe bond is a renewal of a maturing transaction. It will provide the unnamed cedant with a one-year source of fully-collateralized catastrophe reinsurance protection for its Florida book of business. Reinsurance protection is for the peril of Florida named storm risks and the transaction is structured using an indemnity trigger, to more closely match it with other forms of reinsurance the cedant benefits from. The transaction saw the Market Re vehicle, JLTCM’s own issuance vehicle that seeks to make accessing the capital markets cheaper for smaller deals and sponsors, issuing two tranches of Series 2015-3 notes which were marketed and sold to ILS investors. The two tranches provide the cedant with different kinds of reinsurance cover. The first tranche, Class A, is sized at $6.699m of notes and provides both frequency and severity protection, so is structured on an aggregate basis. The second Class B tranche is $24.375m in size and provides per-occurrence protection to the cedant. We understand that the Class A tranche has grown in this years renewal transaction. Structured as zero coupon bonds, the two tranches represent $7.5m of limit for the Class A notes and $25m of limit for the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</si>
  <si>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https://www.artemis.bm/deal-directory/market-re-ltd-series-2015-3/</t>
  </si>
  <si>
    <t>Market Re Ltd. (Series 2015-3) Class B</t>
  </si>
  <si>
    <t>Dodeka VI</t>
  </si>
  <si>
    <t>Swiss headquartered ILS investment fund manager Twelve Capital has completed another private catastrophe bond deal, with a $19.087m Dodeka VI transaction listing on the Bermuda Stock Exchange today. Dodeka VI has, as usual, been issued through the Kane SAC Limited vehicle. Dodeka VI represents a segregated account of the Kane SAC Limited private cat bond issuance vehicle. The $19.078m of notes have a due date of the 20th January 2016, so represent just over a six month reinsurance contract. As with all the other Dodeka deals, it is likely that this is a transformed industry-loss warranty ( ILW ) contracts, using a PCS industry loss triggers and so covering U.S. natural perils. We can’t confirm, but our understanding of all the prior Dodeka’s is that this is the model Twelve Capital are following. ILW’s perhaps represent the simplest transactional features for transformation, making them the most cost-effective way to acquire risk in a liquid securitised form for fund managers like Twelve Capital. The $19.078m of Dodeka VI notes have been listed on the Bermuda Stock exchange. In this way the liquidity of the notes is enhanced, providing Twelve Capital with improved options and additional transparency to trade the notes on the secondary cat bond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</si>
  <si>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t>
  </si>
  <si>
    <t>Market Re Ltd. (Series 2015-2)</t>
  </si>
  <si>
    <t>The $70.509m Market Re 2015-2 cat bond has been brought to market for an unknown Florida based primary insurer sponsor. The first-time sponsor is new to catastrophe bonds. The bond will provide the cedant with a one-year source of fully-collateralized catastrophe reinsurance protection for its Florida book of business. The reinsurance protection is for Florida named storm risks and runs for a one-year period. The deal features a single tranche of Class A notes, structured on an indemnity trigger basis, with the cat bond providing the cedant with per-occurrence protection. Interestingly, this is the first Market Re cat bond which has been used by the cedant as a way to reduce its participation in the Florida Hurricane Catastrophe Fund. This is a trend that has been seen in 2015 as the cost of ILS risk capital has dropped below the cost of maintaining a full FHCF cover, allowing cedants to replace some FHCF cover with cat bonds or other ILS products. Market Re 2015-2 has been designed specifically to provide FHCF replacement cover. As is typical of many private cat bonds Market Re 2015-2 has been structured as a zero coupon bond. The $70.509m of Class A notes represent $75,410,695.19 of limit, which equates to around 6.5% Net rate-on-line against this limit.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</si>
  <si>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https://www.artemis.bm/deal-directory/market-re-ltd-series-2015-2/</t>
  </si>
  <si>
    <t>Panda Re Ltd. (Series 2015-1)</t>
  </si>
  <si>
    <t>China Property and Casualty Reinsurance Company (China Re)</t>
  </si>
  <si>
    <t>GC Securities was sole structuring agent and bookrunner</t>
  </si>
  <si>
    <t>Participating investors undertook their own risk modelling. RMS is reset agent</t>
  </si>
  <si>
    <t>China earthquake</t>
  </si>
  <si>
    <t>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</si>
  <si>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https://www.artemis.bm/deal-directory/panda-re-ltd-series-2015-1/</t>
  </si>
  <si>
    <t>Dodeka VII</t>
  </si>
  <si>
    <t>Dodeka VII has, like the rest of the series, been issued using the Kane SAC Limited segregated accounts company vehicle. Dodeka VII represents a single segregated account of vehicle, which has been securitised into private cat bond form. The $18.899m of notes have a due date of the 20th July 2016, so represent an annual reinsurance contract. Again, we’re assuming that this is a transformed industry-loss warranty ( ILW ) contract, using a PCS industry loss trigger and so covering U.S. natural catastrophe perils. It’s impossible to 100% confirm this, but all the prior Dodeka’s have followed this model. ILW’s offer a simpler transaction, in terms of features, making them ripe for transformation and perhaps the most cost-effective way to acquire risk in a liquid securitised form for ILS fund managers like Twelve Capital. By listing the $18.899 of Dodeka VII notes on the Bermuda Stock Exchange, the liquidity of the notes can be enhanced. This provides Twelve Capital with improved options and additional transparency to trade the notes on the secondary cat bond market should it choose.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</si>
  <si>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t>
  </si>
  <si>
    <t>Kane SAC Limited – Tralee</t>
  </si>
  <si>
    <t>This private ILS transaction involves a named segregated account from the Kane SAC Limited issuance vehicle. The roughly $17.6m of at risk notes that have been issued have a due date of the 20th July 2017, meaning this represents a two-year reinsurance contract. These segregated account deals issued through the Kane SAC vehicles often relate to quota share reinsurance contracts, with the notes being preference shares issued by the vehicle. Interestingly, the Tralee segregated account’s at risk notes are denominated in Japanese Yen. This could mean a number of things, perhaps that the transaction covers Japanese perils, that it has been arranged specifically for a Japanese investor, or that it has been arranged for an ILS fund’s JPY denominated share class. It’s not possible to confirm at this time. The Tralee segregated account notes amount to JPY 2,161,455,130, which converts to just slightly over USD $17.6m. The notes have been admitted for listing on the Bermuda Stock Exchange ( BSX ). As with so many of these private deals, Tralee likely involves an ILS fund manager, or reinsurer operated third-party capital unit, underwriting a reinsurance transaction on a fully-collaterallized basis and then using the Kane SAC notes platform to transform it into a liquid, transferable security form. Given the timing of the issuance of the Tralee transaction, it’s likely that it relates to a July 1st reinsurance renewal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</si>
  <si>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https://www.artemis.bm/deal-directory/kane-sac-limited-tralee/</t>
  </si>
  <si>
    <t>Hotaru</t>
  </si>
  <si>
    <t>Tokio Solution Management facilitated the transaction</t>
  </si>
  <si>
    <t>Shima Reinsurance Ltd. (Shima Re), acting on behalf of its segregated account named Hotaru, has issued approximately $47.67m of securities which are due 7th August 2017, so likely represent an underlying two-year duration reinsurance contract. Interestingly, the securities issued by Shima Re on behalf of the Hotaru segregated account are Japanese Yen denominated. The JPY 5,850,000,000 of notes convert to approximately $47.67m at today’s exchange rate. The transaction that these securitised cat bond notes represent is likely a July reinsurance renewal deal, possibly a quota share as is often the way with private ILS transactions using segregated accounts, with a two-year term. Being denominated in JPY, the Hotaru private cat bond could benefit a Japanese sponsor, perhaps Tokio Millennium Re or even its parent Tokio Marine Group. Alternatively it could be for a Japanese investor, or perhaps an ILS manager with a Japanese denominated insurance-linked investment fund. It’s impossible to confirm at this time. A previous transaction from Shima Re, the $25m Omamori private cat bond from January 2014, was sponsored by Tokio Millennium Re AG itself, so it will be interesting to see whether Hotaru serves a similar purpose or not. The Tokio Tensai™ cat bond issuance platform was set up by Tokio Solution Management Ltd. in cooperation with reinsurance broker Guy Carpenter’s capital markets and cat bond specialist team GC Securities in 2013. We can’t confirm the brokers involvement in this Hotaru deal at this time, but it would seem likely given its cooperation on the Tensai platform. Update: We now know that the underlying risk for the Hotaru private cat bond was Japanese earthquake exposures. Tokio Millennium Re AG, Bermuda branch, acted as a fronting entity so the risk was ceded by it to Shima Re. Tokio Solution Management facilitated the transaction and acts as insurance manager of Shima Reinsurance Ltd. Appleby Securities (Bermuda) Limited acted as listing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</si>
  <si>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t>
  </si>
  <si>
    <t>Acorn Re Ltd. (Series 2015-1)</t>
  </si>
  <si>
    <t>Hannover Rück SE / Oak Tree Assurance, Ltd.</t>
  </si>
  <si>
    <t>GC Securities is sole structuring agent and lead bookrunner. Citigroup is joint bookrunner.</t>
  </si>
  <si>
    <t>Fitch: 'BBsf'</t>
  </si>
  <si>
    <t>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</si>
  <si>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https://www.artemis.bm/deal-directory/acorn-re-ltd-series-2015-1/</t>
  </si>
  <si>
    <t>Kane SAC Limited – Series Ax Notes</t>
  </si>
  <si>
    <t>A new private catastrophe bond issuance has completed and listed in Bermuda using the Kane SAC Limited Note Program. $9.722m of Kane SAC Limited – Series Ax Notes were listed on the Bermuda Stock Exchange ( BSX ). It’s the sixth listed issuance to use the Kane SAC private ILS and cat bond note platform, operated by global independent insurance management firm Kane, in 2015. Kane was also responsible for facilitating another four private cat bonds under the Dodeka series from ILS manager Twelve Capital. This $9.722m of notes have been issued by Kane SAC Limited using a Series Ax Notes account. The notes have been listed on the BSX as insurance related securities, and have a due date of 10th June 2016. Kane also listed a new program under its Kane SAC Limited issuance vehicle yesterday as well. The ILS Note Program II is likely the program that the Series Ax Notes have been issued under. As usual, we don’t have any additional information on the perils at risk from the underlying reinsurance contract in this issuance, or the trigger type at this time. We will update you should that information become available. Typically these deals involve peak catastrophic perils and with triggers either an industry loss or indemnity structure. Platforms such as the Kane SAC Limited Note Program enables investors and ILS managers a chance to access risk in securitized form more cheaply and from smaller transactions than the main 144A cat bond market allows.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</si>
  <si>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https://www.artemis.bm/deal-directory/kane-sac-limited-series-ax-notes/</t>
  </si>
  <si>
    <t>Bellemeade Re Ltd. (Series 2015-1) Class B-1</t>
  </si>
  <si>
    <t>Bellemeade Re Ltd. (Series 2015-1)</t>
  </si>
  <si>
    <t>United Guaranty (AIG)</t>
  </si>
  <si>
    <t>AIG and BNP Paribas were co-managers. Credit Suisse was structuring agent and sole bookrunner.</t>
  </si>
  <si>
    <t>Mortgage insurance risks</t>
  </si>
  <si>
    <t>The Bellemeade Re Ltd. transaction, which listed on the Bermuda Stock Exchange ( BSX ) on the 29th July, is essentially an ILS or capital markets based reinsurance securitization deal, not a mortgage loan securitization like those that gained such a tainted profile during the financial crisis. It is not securitizing mortgage loans or credit risk, as has been reported elsewhere in the financial press, rather it provides reinsurance protection to AIG subsidiary United Guaranty Corporation for the risk of seeing a dramatic increase in mortgage insurance payouts. The deal does mean that United Guaranty has transferred risks that are ultimately linked to the default rates on the mortgage loans it provides, of course, as the insurance policies pay out when a borrower defaults or cannot make a repayment. United Guaranty, ultimately the cedent or sponsor here, largely provides mortgage insurance to borrowers who do not have large deposits to put down on homes, hence some of the mortgage population in the U.S. that could be considered higher risk, or less prime. As a result, with a large portfolio of insurance policies that pay out when homeowners default on mortgage payments or miss payments and make a claim on their mortgage insurance, United Guaranty and AIG need reinsurance capacity for that exposure. Bellemeade Re Ltd. is a Bermuda domiciled special purpose insurance ( SPI ) vehicle that was registered in June, designed to facilitate a collateralized reinsurance transaction for United Guaranty and AIG , through the securitization of the risk and sale of notes to investors. Bellemeade Re entered into a reinsurance agreement with United Guaranty, which will see it assume the mortgage insurance loss risks associated with an insurance portfolio for mortgage loans amounting to around $32.4 billion. The reinsurance protection that Bellemeade Re provides to United Guaranty is on an aggregate basis. Bellemeade Re has issued and sold $298.89m of Series 2015-1 insurance-linked notes to investors, transferring the risk of mortgage insurance losses on to them and receiving collateralized reinsurance protection in return. The notes are said to cover a percentage of losses within layers of the mortgage insurance portfolio. It’s important to understand that it’s the risk of AIG subsidiary United Guaranty suffering mortgage insurance losses, above a specified attachment level, associated with these loans that is being reinsured and transferred, not the loans themselves or loan repayment risks. As the Bellemeade Re structure is a typical ILS , effectively the same as a property catastrophe bond, the Bellemeade Re notes feature a trigger. The deal has been structured as an indemnity bond, with three different payout levels and three tranches of notes issued. All three tranches of notes have a 10 year term, with a 5 year call option. Final maturity is scheduled for the 25th July 2025. This Series 2015-1 issuance from Bellemeade Re Ltd. involved the issuance of a $14.429m Class B-1 tranche, a $140.168m Class M-1 tranche and a $144.291m Class M-2 tranche of notes. In terms of pricing, the notes pay a spread above 1 month Libor. The Class B-1 notes are the riskier and pay 6.3%, Class M-1 pays 2.5%, making them the least risky and Class M-2 pay 4.3%. Investors are taking on the risk that United Guaranty suffers mortgage insurance losses above a certain level during each risk period. At this time we don’t have any details on the attachment levels or the probabilities of attachment and expected losses associated with the notes. So this is an indemnity reinsurance transaction, with any losses to be borne by the capital markets investors in the Bellemeade Re notes tied to the amount of mortgage insurance losses suffered. The notes will provide fully-collateralized reinsurance protection for United Guaranty’s mortgage insurance risks. The collateral will be held in trust, as with all ILS and cat bond deals. We understand that the Bellemeade Re notes were broadly marketed, but predominantly to investors who would understand mortgage insurance risk meaning that much of the ILS market may not have seen this deal. The Bellemeade Re Ltd. transaction was placed as a standard Rule 144a offering to a broad group of money managers and mortgage specialist hedge funds, we understand. The three tranches of notes have been collateralized with highly rated U.S. Treasury funds, we understand, as is typical of ILS transactions. We’re told that AIG itself and BNP Paribas acted as co-managers for this transaction, while Credit Suisse was the sole bookrunner.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</si>
  <si>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https://www.artemis.bm/deal-directory/bellemeade-re-ltd-series-2015-1/</t>
  </si>
  <si>
    <t>Bellemeade Re Ltd. (Series 2015-1) Class M-1</t>
  </si>
  <si>
    <t>Bellemeade Re Ltd. (Series 2015-1) Class M-2</t>
  </si>
  <si>
    <t>Bosphorus Ltd. (Series 2015-1)</t>
  </si>
  <si>
    <t>Munich Re are lead structurer. Swiss Re Capital Markets are co-structurer. GC Securities are sole bookrunner.</t>
  </si>
  <si>
    <t>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</si>
  <si>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https://www.artemis.bm/deal-directory/bosphorus-ltd-series-2015-1/</t>
  </si>
  <si>
    <t>Ursa Re Ltd. (Series 2015-1)</t>
  </si>
  <si>
    <t>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</si>
  <si>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https://www.artemis.bm/deal-directory/ursa-re-ltd-series-2015-1/</t>
  </si>
  <si>
    <t>PennUnion Re Ltd. (Series 2015-1)</t>
  </si>
  <si>
    <t>Amtrak</t>
  </si>
  <si>
    <t>GC Securities &amp; Goldman Sachs are joint structuring agents and bookrunners</t>
  </si>
  <si>
    <t>U.S. storm surge &amp; wind from named storm, U.S. earthquake</t>
  </si>
  <si>
    <t>S&amp;P: 'BB-(sf)'</t>
  </si>
  <si>
    <t>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</si>
  <si>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https://www.artemis.bm/deal-directory/pennunion-re-ltd-series-2015-1/</t>
  </si>
  <si>
    <t>Kilimanjaro Re Ltd. (Series 2015-1) Class D</t>
  </si>
  <si>
    <t>Kilimanjaro Re Ltd. (Series 2015-1)</t>
  </si>
  <si>
    <t>Aon Securities is sole structuring agent and bookrunner</t>
  </si>
  <si>
    <t>U.S., Canada, Puerto Rico, D.C. names storm and earthquake</t>
  </si>
  <si>
    <t>nr</t>
  </si>
  <si>
    <t>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</si>
  <si>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https://www.artemis.bm/deal-directory/kilimanjaro-re-ltd-series-2015-1/</t>
  </si>
  <si>
    <t>Kilimanjaro Re Ltd. (Series 2015-1) Class E</t>
  </si>
  <si>
    <t>$325,000,000.00</t>
  </si>
  <si>
    <t>Residential Reinsurance 2015 Ltd. (Series 2015-2) Class 3</t>
  </si>
  <si>
    <t>Residential Reinsurance 2015 Ltd. (Series 2015-2)</t>
  </si>
  <si>
    <t>U.S. tropical cyclones, earthquakes (plus fire following), severe thunderstorm, winter storm, wildfire, volcanic eruption, meteorite impact</t>
  </si>
  <si>
    <t>S&amp;P: - 'B-(sf)'</t>
  </si>
  <si>
    <t>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</si>
  <si>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https://www.artemis.bm/deal-directory/residential-reinsurance-2015-ltd-series-2015-2/</t>
  </si>
  <si>
    <t>Nakama Re Ltd. (Series 2015-1) Class 1</t>
  </si>
  <si>
    <t>Nakama Re Ltd. (Series 2015-1)</t>
  </si>
  <si>
    <t>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</si>
  <si>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https://www.artemis.bm/deal-directory/nakama-re-ltd-series-2015-1/</t>
  </si>
  <si>
    <t>Nakama Re Ltd. (Series 2015-1) Class 2</t>
  </si>
  <si>
    <t>Vita Capital VI Limited (Series 2015-1)</t>
  </si>
  <si>
    <t>Vita Capital VI Limited</t>
  </si>
  <si>
    <t>Swiss Re are sole structuring agent and bookrunner</t>
  </si>
  <si>
    <t>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</si>
  <si>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https://www.artemis.bm/deal-directory/vita-capital-vi-limited-series-2015-1/</t>
  </si>
  <si>
    <t>Queen Street XI Re dac</t>
  </si>
  <si>
    <t>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</si>
  <si>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https://www.artemis.bm/deal-directory/queen-street-xi-re-dac/</t>
  </si>
  <si>
    <t>Resilience Re Ltd. (Series 15121A)</t>
  </si>
  <si>
    <t>Willis Capital Markets &amp; Advisory acted as structuring agent and bookrunner</t>
  </si>
  <si>
    <t>The first listed private catastrophe bond transaction from Willis Capital Markets &amp; Advisory’s Resilience Re Ltd. issuance platform. On the 31st December 2015 a $57 million private catastrophe bond issue from Resilience Re was listed on the Bermuda Stock Exchange ( BSX ), sitting under a newly listed Resilience Re Ltd. ILS Note Program. This is the first private cat bond, or cat bond lite, issued through the Resilience Re platform that we have heard of. The transaction features a $57 million ($56.99988m to be precise) tranche of Series 15121A (a naming convention we assume refers to the year 2015, month 12, deal 1, Class A) principal-at-risk notes, which were accepted for listing on the BSX on the 31st December 2015. The notes appear to have a risk period of one year, with maturity scheduled for the 9th January 2017. Resilience Re was designed with property catastrophe risks in mind and while we can’t confirm, it is likely safe to assume that this $57 million Series 15121A issuance provides a cedent with reinsurance protection for certain catastrophe risk exposures. It’s also likely safe to assume that this Resilience Re transaction is part of a reinsurance renewal. The Resilience Re platform was designed with reinsurance placements in mind, so that cedents could leverage the capital markets seamlessly alongside traditional placements.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</si>
  <si>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https://www.artemis.bm/deal-directory/resilience-re-ltd-series-15121a/</t>
  </si>
  <si>
    <t>Atlas IX Capital DAC (Series 2016-1)</t>
  </si>
  <si>
    <t>Aon Benfield Securities is sole structuring agent and joint-bookrunner. GC Securities is joint-bookrunner. BNP Paribas and Natixis are co-managers.</t>
  </si>
  <si>
    <t>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</si>
  <si>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https://www.artemis.bm/deal-directory/atlas-ix-capital-dac-series-2016-1/</t>
  </si>
  <si>
    <t>Galileo Re Ltd. (Series 2016-1) Class A</t>
  </si>
  <si>
    <t>Galileo Re Ltd. (Series 2016-1)</t>
  </si>
  <si>
    <t>XL Insurance (Bermuda) Ltd.</t>
  </si>
  <si>
    <t>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</si>
  <si>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https://www.artemis.bm/deal-directory/galileo-re-ltd-series-2016-1/</t>
  </si>
  <si>
    <t>Galileo Re Ltd. (Series 2016-1) Class B</t>
  </si>
  <si>
    <t>Galileo Re Ltd. (Series 2016-1) Class C</t>
  </si>
  <si>
    <t>Vitality Re VII Ltd. (Series 2016-1) Class A</t>
  </si>
  <si>
    <t>Vitality Re VII Ltd. (Series 2016-1)</t>
  </si>
  <si>
    <t>Goldman Sachs is sole bookrunner and co-structuring agent. BNP Paribas and Munich Re are co-managers and co-structuring agents</t>
  </si>
  <si>
    <t>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</si>
  <si>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https://www.artemis.bm/deal-directory/vitality-re-vii-ltd-series-2016-1/</t>
  </si>
  <si>
    <t>Vitality Re VII Ltd. (Series 2016-1) Class B</t>
  </si>
  <si>
    <t>Citrus Re Ltd. (Series 2016-1) Class D-50</t>
  </si>
  <si>
    <t>Citrus Re Ltd. (Series 2016-1)</t>
  </si>
  <si>
    <t>Willis Capital Markets &amp; Advisory are sole structuring agent &amp; bookrunner</t>
  </si>
  <si>
    <t>U.S. named storms (Florida &amp; Hawaii only initially)</t>
  </si>
  <si>
    <t>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</si>
  <si>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https://www.artemis.bm/deal-directory/citrus-re-ltd-series-2016-1/</t>
  </si>
  <si>
    <t>Citrus Re Ltd. (Series 2016-1) Class E-50</t>
  </si>
  <si>
    <t>Caelus Re IV Ltd. (Series 2016-1)</t>
  </si>
  <si>
    <t>Goldman Sachs, Aon Securities &amp; Deutsche Bank Securities are joint structuring agents &amp; bookrunners. BofA Merrill Lynch, BNP Paribas &amp; GC Securities are co-managers</t>
  </si>
  <si>
    <t>U.S. named storm, earthquake, severe thunderstorm, winter storm, wildfire, meteorite impact, volcanic eruption</t>
  </si>
  <si>
    <t>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</si>
  <si>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https://www.artemis.bm/deal-directory/caelus-re-iv-ltd-series-2016-1/</t>
  </si>
  <si>
    <t>Espada Reinsurance Limited (Series 2016-1)</t>
  </si>
  <si>
    <t>U.S. tropical cyclones, earthquakes, severe thunderstorm, winter storm, wildfire, volcanic eruption, meteorite impact, other perils</t>
  </si>
  <si>
    <t>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</si>
  <si>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https://www.artemis.bm/deal-directory/espada-reinsurance-limited-series-2016-1/</t>
  </si>
  <si>
    <t>Manatee Re Ltd. (Series 2016-1) Class A</t>
  </si>
  <si>
    <t>Manatee Re Ltd. (Series 2016-1)</t>
  </si>
  <si>
    <t>Rewire Holdings LLC is sole structuring agent. SDDCO Brokerage Advisors LLC is sole bookrunner. GC Securities is co-manager</t>
  </si>
  <si>
    <t>U.S. named storm (Florida &amp; Louisiana initially)</t>
  </si>
  <si>
    <t>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</si>
  <si>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https://www.artemis.bm/deal-directory/manatee-re-ltd-series-2016-1/</t>
  </si>
  <si>
    <t>Manatee Re Ltd. (Series 2016-1) Class B</t>
  </si>
  <si>
    <t>Manatee Re Ltd. (Series 2016-1) Class C</t>
  </si>
  <si>
    <t>Akibare Re Ltd. (Series 2016-1)</t>
  </si>
  <si>
    <t>Mitsui Sumitomo Insurance Co. Ltd.</t>
  </si>
  <si>
    <t>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</si>
  <si>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https://www.artemis.bm/deal-directory/akibare-re-ltd-series-2016-1/</t>
  </si>
  <si>
    <t>Aozora Re Ltd. (Series 2016-1)</t>
  </si>
  <si>
    <t>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</si>
  <si>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https://www.artemis.bm/deal-directory/aozora-re-ltd-series-2016-1/</t>
  </si>
  <si>
    <t>Merna Re Ltd. (Series 2016-1)</t>
  </si>
  <si>
    <t>The Merna Re 2016-1 cat bond transaction has been privately marketed to a select group of insurance-linked securities (ILS) funds and investors, we understand, hence details of the transaction itself remain limited. We’re told this was partly a response to the softened reinsurance pricing that State Farm could have accessed instead of a cat bond at this renewal, with the insurer electing to keep issuance costs low through a private club type deal. We also understand that State Farm sought to encourage those that participated in the cat bond to also participate in its traditional renewal. State Farm’s Merna Re IV Ltd. cat bond, issued in March 2013, matures on the 8th April this year, hence this Merna Re 2016-1 cat bond is understood to be a straight renewal for that transaction. The covered perils ceded to ILS investors through this Merna Re 2016 cat bond are U.S. earthquake risks, covering the New Madrid fault region in the mid-west, the same peril covered by the maturing 2013 cat bond deal. It’s also safe to make the assumption that this Merna Re 2016-1 is an indemnity transaction, given State Farm’s other cat bonds in recent years have all provided the insurer with a source of indemnity reinsurance protection. We’re told that this deal priced at 2.25%, 25 basis points below the maturing 2014 Merna Re deal, however we cannot confirm that 100%. The cat bond has a three-year term, with the notes coming due for maturity at the 8th April 2019. Other facts on this transaction such as expected loss and attachment point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</si>
  <si>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https://www.artemis.bm/deal-directory/merna-re-ltd-series-2016-1/</t>
  </si>
  <si>
    <t>Resilience Re Ltd. (Series 1642B)</t>
  </si>
  <si>
    <t>$85,000,000.00</t>
  </si>
  <si>
    <t>This $85m Series 1642B tranche of notes is the second listed private catastrophe bond transaction from Willis Capital Markets &amp; Advisory’s Resilience Re Ltd. issuance platform. This is the second transaction from the platform that we have received some information on, we cannot be certain whether it has been used for other deals as well. Back in January the California Earthquake Authority (CEA) used the platform to transform a collateralised reinsurance signing on its renewal, with the $57m Resilience Re Ltd. (Series 15121A). Now a larger, second transaction has come to light, with the listing of an $85m Resilience Re Ltd. (Series 1642B) tranche of notes on the Bermuda Stock Exchange (BSX). The $85m of notes issued by Resilience Re Ltd. are discounted zero coupon participating notes, which suggests that again this is the transformation of a collateralised reinsurance deal with the coupon having been paid as premium and the notes created to provide an investor (or investors) with liquid securitised access to the underwritten risk. The $85m of notes have a due date of April 7th 2017, so represent a single annual reinsurance contract, it would seem. It’s safe to assume that these notes are exposed to property catastrophe reinsurance risks, but of what type we do not currently know. It is highly likely that this transaction is designed to cover an April reinsurance renewal cedent. It is possible that this latest Resilience Re private cat bond is for the CEA’s reinsurance program, as the organisation had another renewal due at the start of April, however we cannot confirm that at this stage. With the listing on the BSX, the investors in this $85m Resilience Re Ltd. (Series 1642B) private catastrophe bond will benefit from enhanced secondary liquidity in the notes. As this transaction was issued through the Resilience Re platform Willis Capital Markets &amp; Advisory will have played the joint roles of structuring agent and bookrunner for this private cat bond deal.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</si>
  <si>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https://www.artemis.bm/deal-directory/resilience-re-ltd-series-1642b/</t>
  </si>
  <si>
    <t>Residential Reinsurance 2016 Ltd. (Series 2016-1) Class 10</t>
  </si>
  <si>
    <t>Residential Reinsurance 2016 Ltd. (Series 2016-1)</t>
  </si>
  <si>
    <t>Goldman Sachs and Swiss Re Capital Markets are joint structuring agents and bookrunners. Citigroup is joint bookrunner</t>
  </si>
  <si>
    <t>U.S. tropical cyclones (plus renter policy flood), earthquakes (plus fire following), severe thunderstorm, winter storm, wildfire, volcanic eruption, meteorite impact, other perils</t>
  </si>
  <si>
    <t>S&amp;P: Class 13 - 'BB-(sf)'</t>
  </si>
  <si>
    <t>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</si>
  <si>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https://www.artemis.bm/deal-directory/residential-reinsurance-2016-ltd-series-2016-1/</t>
  </si>
  <si>
    <t>Residential Reinsurance 2016 Ltd. (Series 2016-1) Class 11</t>
  </si>
  <si>
    <t>Residential Reinsurance 2016 Ltd. (Series 2016-1) Class 13</t>
  </si>
  <si>
    <t>Bellemeade Re II Ltd. (Series 2016-1) Class B-1</t>
  </si>
  <si>
    <t>Bellemeade Re II Ltd. (Series 2016-1)</t>
  </si>
  <si>
    <t>Credit Suisse is structuring agent and joint bookrunner.</t>
  </si>
  <si>
    <t>This is the second mortgage insurance ILS issuance from AIG’s United Guaranty. Issued through new Bermuda domiciled special purpose insurer (SPI) Bellemeade Re II Ltd., this transaction features risks from United Guaranty’s pre-2008 mortgage insurance portfolio, making it the first legacy mortgage insurance ILS transaction. AIG said that the deal saw its mortgage insurance subsidiary United Guaranty Corporation (UGC) secure $298.6m of indemnity reinsurance protection from Bellemeade Re II for a portfolio of mortgage insurance (MI) policies issued in 2008 and prior years. Three classes of notes have been issued and listed on the Bermuda Stock Exchange (BSX), with the proceeds from the sale of the notes used to collateralize Bellemeade Re II’s reinsurance obligations with the insurer. The three classes of amortizing notes all have final maturities set in 10-years time, providing United Guaranty with a source of fully collateralized indemnity reinsurance cover for potential losses on a portion of its legacy (2008 and earlier) first-lien U.S. mortgage insurance policies. The three tranches of Series 2016-1 notes issued by Bellemeade Re II consist of $16.6m Class B-1, a $107.8m Class M-2A and $174.2m Class M-2B offerings. No details of different attachment points or other factors are currently available, but it’s safe to assume each class of notes cover a different risk layer for United Guaranty. The three classes of notes will have provided ILS and other capital market investors with a variety of potential returns, dependent on risk levels, likely helping to generate interest in the deal from a more diverse group of backers.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</si>
  <si>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https://www.artemis.bm/deal-directory/bellemeade-re-ii-ltd-series-2016-1/</t>
  </si>
  <si>
    <t>Bellemeade Re II Ltd. (Series 2016-1) Class M-2A</t>
  </si>
  <si>
    <t>Bellemeade Re II Ltd. (Series 2016-1) Class M-2B</t>
  </si>
  <si>
    <t>Queen Street XII Re dac (2016)</t>
  </si>
  <si>
    <t>Queen Street XII Re dac</t>
  </si>
  <si>
    <t>Munich Re is structuring the deal. GC Securities sole bookrunner.</t>
  </si>
  <si>
    <t>U.S. hurricane, European windstorm</t>
  </si>
  <si>
    <t>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</si>
  <si>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https://www.artemis.bm/deal-directory/queen-street-xii-re-dac-2016/</t>
  </si>
  <si>
    <t>Operational Re Ltd. Class A-1</t>
  </si>
  <si>
    <t>Operational Re Ltd.</t>
  </si>
  <si>
    <t>Zurich Insurance Co. Ltd.</t>
  </si>
  <si>
    <t>Credit Suisse is sole structuring agent and bookrunner</t>
  </si>
  <si>
    <t>Milliman Inc</t>
  </si>
  <si>
    <t>Operational risks</t>
  </si>
  <si>
    <t>Global investment banking group Credit Suisse has been testing the investment market (both ILS and traditional fixed income we understand) appetite for an ILS transaction which would ultimately provide the capacity to back an insurance policy covering the banks operational risk exposures. The offering would, if successful, provide a fully-collateralised source of insurance and reinsurance protection which would back a CHF700m (approx $687m) operational risk insurance policy provided by insurer Zurich, with Zurich retaining 10% of the risk and the remaining CHF630m (approx $620m) ceded to the deal’s investors. Credit Suisse turned to the ILS market and fixed income capital markets when it found that traditional reinsurance capacity could not be found to back the transaction. Credit Suisse is targeting a completion of this Operational Re Ltd. ILS issuance by March and wants to enter into the insurance agreement with Zurich that month. Credit Suisse is still seeking a five-year term for the insurance protection provided by Zurich and ultimately underwritten using the capital raised via the sale of ILS notes from Operational Re and the transaction remains structured on an annual aggregate and indemnity trigger basis. As the issuer, Operational Re Ltd. will sell its notes to investors in order to collateralise a reinsurance agreement between itself and ceding insurer Zurich. That quota-share reinsurance agreement will see Operational Re taking 90% of the CHF700m insurance policy risks to be collateralised with the investor capital, leaving Zurich with the other 10%, hence the CHF630m of notes available. To all intents and purposes Operational Re Ltd. is a catastrophe bond issuing vehicle, just covering a new type of risk. It’s a clear sign that the structure can be leveraged for a wider range of risks than the market currently features, and the fact this issuance is progressing is encouraging for the sector. The bond would be triggered when Credit Suisse suffered over CHF 3.5 billion of losses under the operational risk insurance agreement in any annual risk period (the attachment point), with an exhaustion point set at CHF 4.2 billion. Sources said the deal is cleverly structured such that it cannot be triggered by a single loss event, and so requiring a build up of operational risk impacts to the investment bank before investors could lose any principal. If the operational risk ILS is successfully brought to market it will be a first, perhaps paving the way for repeat transactions from other issuers. It would be another demonstration of the broadening of the ILS market and that the ILS and cat bond structure is eminently suitable for a wider range of risks than are currently transferred in the ILS market. We’re told investors would receive a 4% of notional coupon for their investment and that the notes, if issued, would have an expected loss of 0.15%. That makes the operational risk ILS deal fairly remote in terms of risk, but the key will be in helping investors to understand that. Update 1: The CHF630m operational risk insurance linked catastrophe bond or ILS structure Operational Re Ltd. is still being marketed by global investment banking group Credit Suisse, with April now being targeted for completion and the structure split into junior and senior tranches. A two tranche structure enables investors to select where to allocate capital, on a risk and return appetite basis, with the junior offering a higher coupon than the senior. A junior tranche will cover the first CHF300m of losses suffered by the Operational Re ILS, while the senior will cover the remaining CHF330m, but only attaching after the junior tranche has been exhausted, we understand. So in order for both tranches of the Operational Re ILS bond to suffer total losses Credit Suisse would have to suffer an aggregated operational risk indemnity of at least CHF4.2 billion. However, it’s important to note that no single operational risk loss could cause a loss to the notes, as the per-event limit is said to be CHF3 billion. That means for the Operational Re ILS notes to suffer exposure to event there would have to be an aggregation during one of the annual risk periods. We understand the two tranches of notes are now being offered with coupon guidance, with the junior tranche coming with guidance of 5.5%, while the senior coupon is said to be 4%. The covered insurance policy has a relatively remote risk, with the expected loss said to be just 0.15%. With the ILS only taking a 90% share of losses in the policy that means the coupons on offer should prove attractive to investors, both the more traditional type and the ILS investors with an interest in this deal. We understand that Milliman Inc. has been appointed as a risk modelling and calculation agent for this transaction. We’re told that the investors that will back this transaction are varied, ranging from some specialist ILS investment managers, to hedge funds focused on regulatory capital opportunities, to insurance companies, family offices and also some of the world’s larger fixed income bond investment companies. Update 2 (May 4th 2016): The new special purpose insurer (SPI) named Operational Re Ltd. has now been registered in Bermuda for this transaction. The notes will provide cover for some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It’s a wide-ranging insurance cover but the way the Operational Re transaction is structured, to prevent a loss to noteholders from a single operational risk event or category alone ensures that for any payout to be made by the notes Credit Suisse would have to suffer a major impact to its business, just the scenario that ILS structures and risk capital are best placed to provide protection. The junior tranche an expected loss of just 0.15%, while the senior tranche has an expected loss of 0.2%, both very low in the world of catastrophe bonds and ILS. Based on Credit Suisse’s internal operational risk model it appears that the probability of the Operational Re notes facing a full loss of both tranches is about 1-in-1200, which is very remote. Based on an analysis of historical operational risk losses suffered by Credit Suisse, no losses would have occurred to the Operational Re notes from 2001 to 2014, reflecting just how unusual a loss event would need to be. It’s said that the riskier junior tranche of notes has been fully subscribed, largely by regulatory capital hedge funds, and sources said it is expected that the senior tranche will also be subscribed and the deal is expected to launch in May now. Issuance of Operational Re Ltd. has taken time because Credit Suisse needed to generate investor support for what is a new type of risk, build an investor base and also as the timing needs to be close to its results, we understand. Update 3 (May 17th 2016): We’re told that the latest terms for the transaction show a targeted size of CHF270m for the overall operational risk insurance protection, with Zurich still expected to retain CHF70m and the Operational Re Ltd. special purpose insurer set to issue CHF200m of notes to provide the fully collateralised reinsurance protection. While Zurich’s retention will remain the same size, the percentage of the insurance policy to be retained by the insurer is of course increasing quite significantly. The transaction remains split into two tranches, with a riskier junior tranche sized at CHF110m and a senior tranche at CHF90m, we understand. Credit Suisse will itself continue to retain an operational risk loss of CHF3.5 billion, with that effectively the attachment point, but the other terms of the Operational Re operational risk cat bond all remain the same, we’re told. So the underlying insurance policy and the reinsurance from the Operational Re ILS notes will still provide Credit Suisse with annual aggregate protection against certain operational risk losses. With specific limits still in place to ensure that no single operational risk loss event, or category of loss, can trigger these notes on its own. So this is effectively a second and subsequent loss event ILS deal. We’re told that the pricing has also been adjusted on one of the tranches of notes to be issued by Operational Re Ltd. The riskier junior tranche of Operational Re notes will continue to offer investors the 5.5% coupon we wrote about recently here. But the senior tranche has had the coupon raised slightly, to 4.5% from the previous 4%. Update 4 (May 26th 2016): Investment bank Credit Suisse’s Operational Re Ltd. transaction, which uses a catastrophe bond structure to secure insurance via the capital markets for operational risk exposures, has now been successfully settled at CHF 220m in size (around $223m). A number of factors changed as the deal made its final progress to market, with investors requirements resulting in the issuance of a third tranche of notes and the risk retention held by insurer Zurich reducing down to just CHF50m, Artemis understands. Artemis has now seen the final terms and pricing agreed for the Operational Re transaction, which show that Credit Suisse increased the size of the deal slightly from the CHF200m it had shrunk to ten days ago, to complete it at CHF220m (US$222 million). So, as we understand it from the details seen, the investment bank now has in place a CHF270m operational risk insurance policy from insurer Zurich, effective today, with Operational Re providing CHF220m of the capital via a reinsurance arrangement between itself and the insurer, collateralised by the sale of the three tranches of notes to investors. The insurance arrangement underlying the Operational Re notes runs from today for just over five years, to the end of May 2021, Artemis understands, providing Credit Suisse with a mostly collateralised source of operational risk cover for the duration of this term. Credit Suisse continues to retain CHF3.5 billion of operational risk losses before the insurance would kick in (so the attachment point) and we understand that it still cannot be triggered by a single operational risk event, with the coverage on an annual aggregate basis. Before close, the transaction changed slightly, in terms of the number of tranches of notes issued by Bermuda domiciled special purpose insurer Operational Re Ltd. We understand that a CHF105m Class A-1 tranche, a CHF5m Class A-2 tranche both pay investors a 4.5% coupon, with the A-2 tranche a Reg S issuance in larger denomination notes, so likely to meet a specific investors needs. Meanwhile the riskier junior tranche remained a CHF110m Class B set of notes that was also issued, and will pay investors a 5.5% coupon. So it looks like the operational risk insurance coverage that Credit Suisse will receive through the transaction will be just over 80% provided by the reinsurance sourced through the capital markets and this insurance-linked securities (ILS) transaction, with investors in Operational Re on the hook for CHF220m of qualifying losses while Zurich retains CHF50m of the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</si>
  <si>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https://www.artemis.bm/deal-directory/operational-re-ltd/</t>
  </si>
  <si>
    <t>Operational Re Ltd. Class A-2</t>
  </si>
  <si>
    <t>Operational Re Ltd. Class B</t>
  </si>
  <si>
    <t>First Coast Re Ltd. (Series 2016-1)</t>
  </si>
  <si>
    <t>First Coast Re Ltd.</t>
  </si>
  <si>
    <t>Security First Insurance Company</t>
  </si>
  <si>
    <t>Swiss Re Capital Markets and GC Securities are joint structuring agents and bookrunners.</t>
  </si>
  <si>
    <t>Florida named storm, severe thunderstorm</t>
  </si>
  <si>
    <t>$1,112,000,000.00</t>
  </si>
  <si>
    <t>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</si>
  <si>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https://www.artemis.bm/deal-directory/first-coast-re-ltd-series-2016-1/</t>
  </si>
  <si>
    <t>Laetere Re Ltd. (Series 2016-1) Class A</t>
  </si>
  <si>
    <t>Laetere Re Ltd. (Series 2016-1)</t>
  </si>
  <si>
    <t>United Property &amp; Casualty Insurance Co., Family Security Insurance Co., Interboro Insurance Co.</t>
  </si>
  <si>
    <t>U.S. named storm, U.S. earthquake</t>
  </si>
  <si>
    <t>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</si>
  <si>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https://www.artemis.bm/deal-directory/laetere-re-ltd-series-2016-1/</t>
  </si>
  <si>
    <t>Laetere Re Ltd. (Series 2016-1) Class B</t>
  </si>
  <si>
    <t>Laetere Re Ltd. (Series 2016-1) Class C</t>
  </si>
  <si>
    <t>LI Re (Series 2016-1)</t>
  </si>
  <si>
    <t>unkn</t>
  </si>
  <si>
    <t>In this latest LI Re private cat bond, LI Re (Series 2016-1), $3.75m of notes have been issued by Kaith Re Ltd., acting on behalf of its segregated account LI Re. This transaction could be a renewal of the also $3.75m LI Re (Series 2015-1) private cat bond deal. As with the previous LI Re deals, and any private ILS issued through Kaith Re Ltd., this transaction sees German reinsurance firm Hannover Re working on behalf of a cedent and likely a single investor as a transformer and private cat bond service provider, taking a collateralized reinsurance contract and securitizing it through Kaith Re, to issue the 2016-1 series of LI Re notes. The $3.75m of Series 2016-1 notes issued in this private cat bond (or cat bond lite) deal have a due date of 31st May 2017, suggesting it is a June renewal transaction, so it could be U.S. property catastrophe risks that feature. As with all the other LI Re private cat bonds we assume that these cover property catastrophe risks, given the focus on those perils among ILS investors, but details of the exact nature of this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</si>
  <si>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https://www.artemis.bm/deal-directory/li-re-series-2016-1/</t>
  </si>
  <si>
    <t>Blue Halo Re Ltd. (Series 2016-1) Class A</t>
  </si>
  <si>
    <t>Blue Halo Re Ltd. (Series 2016-1)</t>
  </si>
  <si>
    <t>Allianz Risk Transfer</t>
  </si>
  <si>
    <t>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</si>
  <si>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https://www.artemis.bm/deal-directory/blue-halo-re-ltd-series-2016-1/</t>
  </si>
  <si>
    <t>Blue Halo Re Ltd. (Series 2016-1) Class B</t>
  </si>
  <si>
    <t>$130,000,000.00</t>
  </si>
  <si>
    <t>Dodeka VIII</t>
  </si>
  <si>
    <t>Dodeka VIII has been issued using the now renamed Artex SAC Limited segregated accounts company vehicle. Dodeka VIII represents a single segregated account of the Artex SAC Limited issuance vehicle, and it has been securitised into private cat bond form. The $23.812m of insurance-linked notes have a due date of the 5th January 2017, so are likely to represent a seasonal reinsurance or retrocession contract covering the Atlantic hurricane season. As usual, we assume that this is a transformed industry-loss warranty (ILW) contract, using a PCS industry loss trigger and so covering U.S. natural catastrophe perils, as has been the trend with all Dodeka’s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listing of the $23.812m of Dodeka VIII notes on the Bermuda Stock Exchange enables the liquidity of the notes to be enhanced, offering Twelve Capital better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</si>
  <si>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https://www.artemis.bm/deal-directory/dodeka-viii/</t>
  </si>
  <si>
    <t>Resilience Re Ltd. (Series 1661A)</t>
  </si>
  <si>
    <t>The notes listed on the Bermuda Stock Exchange (BSX), for this $34m Resilience Re Ltd. (Series 1661A) transaction, have been, like previous Resilience Re deal, structured as discounted zero coupon participating notes. This likely reflects the transformation of a collateralised reinsurance deal, with the coupon having been paid upfront as premium and the notes hence discounted and issued in order to provide an investor (or investors) with liquid securitised access to the underwritten risk. The $34m of notes issued have a due date of June 2nd 2017, so represent a single annual reinsurance contract likely from the recent June reinsurance renewal. As a result, it seems safe to assume that these notes are exposed to property catastrophe reinsurance risks (likely U.S.), but of what type we do not currently know. The Resilience Re platform, owned by Willis Capital Markets &amp; Advisory (WCMA), enables a syndicated deal marketing process, which can be used alongside the traditional reinsurance placement process or as a standalone way to access the capital markets. In this case it’s likely a standalone use of the platform for a single investor (likely an ILS fund manager or large institution) to access the risk in a liquid, securitised form.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</si>
  <si>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https://www.artemis.bm/deal-directory/resilience-re-ltd-series-1661a/</t>
  </si>
  <si>
    <t>Market Re Ltd. (Series 2016-2)</t>
  </si>
  <si>
    <t>The Jardine Lloyd Thompson Capital Markets (JLTCM) team has successfully completed its largest Market Re privately placed catastrophe bond to date, with the announcement of a $78.7m Market Re Ltd. (Series 2016-2) deal for a repeat sponsor. The $78.7m of Series 2016-2 notes issued by JLTCM’s (the capital markets unit of reinsurance broker JLT Re) private cat bond issuance platform Market Re are exposed to Florida named storm risks and will provide the unnamed sponsor, which has used the Market Re platform before, with a source of collateralized reinsurance protection designed as a replacement layer for some of its Florida Hurricane Catastrophe Fund (FHCF) coverage. The $78.7m of notes will provide the sponsor with a one-year source of fully collateralized, indemnity based, catastrophe reinsurance coverage for its Florida book of business. The single class of notes was privately placed with ILS investors and will sit alongside the ceding companies FHCF coverage. This Market Re 2016-2 transaction has been structured as a zero coupon, one year note. The $78.7m of Class A notes issued represent $83,991,462 of limit, which equates to an implied Net rate-on-line against this limit of around 6.3%. As the largest Market Re issuance to date, this deal shows the ceding companies increasing interest in leveraging insurance-linked investor capital and the catastrophe bond structure in a more efficient manner.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</si>
  <si>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https://www.artemis.bm/deal-directory/market-re-ltd-series-2016-2/</t>
  </si>
  <si>
    <t>Market Re Ltd. (Series 2016-4)</t>
  </si>
  <si>
    <t>The Jardine Lloyd Thompson Capital Markets (JLTCM) team has successfully completed another Market Re privately placed catastrophe bond transaction, with this Series 2016-4 issue. The capital market, insurance-linked securities (ILS) and investment banking affiliate of global reinsurance broker JLT Re, has announced the placement of the $25m of ILS notes in a Series 2016-4 tranche issued by its Market Re Ltd. special purpose insurance vehicle. The transaction will provide an unnamed ceding insurer with a one-year source of fully-collateralized catastrophe reinsurance protection, on an indemnity trigger basis to cover its Florida book of business. The single tranche of notes will act as a second-event cover within the ceding companies catastrophe reinsurance tower, sitting at a remote attachment level. The transaction is again from a repeat user of the Market Re platform, as the one-year transactions from 2015 now get renewed.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</si>
  <si>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https://www.artemis.bm/deal-directory/market-re-ltd-series-2016-4/</t>
  </si>
  <si>
    <t>Oak Leaf Re Ltd. (Series 2016-1) Class A</t>
  </si>
  <si>
    <t>Oak Leaf Re Ltd. (Series 2016-1)</t>
  </si>
  <si>
    <t>This year’s Oak Leaf Re cat bond features four tranches of notes, each of which will provide sponsor Southern Oak Insurance with a one-year source of fully-collateralized, capital market backed reinsurance protection for its Florida book of business on an indemnity basis. It is assumed the underlying peril is Florida named storm risk. The four classes of Series 2016-1 notes issued by Oak Leaf Re include a multi-section tranche that provides both severity and frequency reinsurance protection, as well as a tranche specifically for reinstatement premium protection (RPP). For the sponsor Southern Oak these repeat cat bond issues keep adding value, getting larger, helping to diversify their sources of reinsurance capital, providing increasingly flexible cover in their multi-tranche structure and offering protection for reinstatement premiums. JLTCM told Artemis that a Class A tranche provides top or drop protection, offering both frequency and severity coverage to the sponsor. Meanwhile the Class B and C tranches of notes are both private layers, which reside relatively low down in the reinsurance tower, which means they likely offer higher coupons (or premiums) to investors. Finally the Class D tranche provides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</si>
  <si>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https://www.artemis.bm/deal-directory/oak-leaf-re-ltd-series-2016-1/</t>
  </si>
  <si>
    <t>Oak Leaf Re Ltd. (Series 2016-1) Class B</t>
  </si>
  <si>
    <t>Oak Leaf Re Ltd. (Series 2016-1) Class D</t>
  </si>
  <si>
    <t>Dodeka V-2016</t>
  </si>
  <si>
    <t>The Dodeka V-2016 private cat bond transaction was issued using the Artex SAC Limited ILS Note Program II segregated accounts company vehicle. Dodeka V-2016 represents a single segregated account of the Artex SAC ILS note program, and it has been securitised into private cat bond form resulting in the issuance of $11.49m of notes. The $11.49m of insurance-linked notes have a due date of the 5th January 2017, so likely reflect a seasonal reinsurance or retrocession contract covering the Atlantic hurricane season through 2016. It’s assumed that the transaction is for a transformed industry-loss warranty (ILW) contract, using a PCS industry loss trigger and so covering U.S. natural catastrophe perils, as has been typical of Twelve’s Dodeka private cat bonds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$11.49m of Dodeka V-2016 notes have been listed on the Bermuda Stock Exchange, enhancing the liquidity of the notes which offers Twelve Capital improved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</si>
  <si>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https://www.artemis.bm/deal-directory/dodeka-v-2016/</t>
  </si>
  <si>
    <t>Market Re Ltd. (Series 2016-3)</t>
  </si>
  <si>
    <t>North east U.S. named storms</t>
  </si>
  <si>
    <t>This latest transaction saw $75m of notes issued in a Series 2016-3 transaction using the JLTCM Market Re Ltd. private cat bond platform, as the unit for the JLT global insurance and reinsurance brokerage team demonstrated its ability to bring continued deal-flow to the ILS market at a quieter time of issuance. The Market Re 2016-3 private cat bond issuance saw a U.S. ceding insurer securing three years of indemnity-based collateralized catastrophe reinsurance protection for its largely New Jersey book of business. The transaction was issued in a single $75m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</si>
  <si>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https://www.artemis.bm/deal-directory/market-re-ltd-series-2016-3/</t>
  </si>
  <si>
    <t>Dodeka IX</t>
  </si>
  <si>
    <t>The $14.55m Dodeka IX private cat bond transaction has been issued using the Artex SAC Limited ILS Note Program II segregated accounts company vehicle. Dodeka IX represents just one segregated account of the Artex SAC ILS note program, and has been securitised into private cat bond form resulting in the issuance of $14.55m of ILS notes. The $14.55m transaction of insurance-linked notes are due on the 20th January 2017, so likely reflect a singal seasonal reinsurance or retrocession contract, covering the north American hurricane season throughout 2016. It’s assumed that this transaction transforms an industry-loss warranty (ILW) contract, using a PCS industry loss trigger and so covers U.S. natural catastrophe perils, as has been typical of Twelve’s Dodeka private cat bonds to date. We cannot 100% confirm this though. Dodeka IX’s $14.55m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</si>
  <si>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https://www.artemis.bm/deal-directory/dodeka-ix/</t>
  </si>
  <si>
    <t>Blue Halo Re Ltd. (Series 2016-2) Class C</t>
  </si>
  <si>
    <t>Blue Halo Re Ltd. (Series 2016-2)</t>
  </si>
  <si>
    <t>$225,000,000.00</t>
  </si>
  <si>
    <t>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</si>
  <si>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https://www.artemis.bm/deal-directory/blue-halo-re-ltd-series-2016-2/</t>
  </si>
  <si>
    <t>Dodeka X</t>
  </si>
  <si>
    <t>The $21.274m Dodeka X private cat bond transaction has been issued using the Artex SAC Limited ILS Note Program II segregated accounts company vehicle. Dodeka X represents just one segregated account of the Artex SAC ILS note program, and has been securitised into private cat bond form resulting in the issuance of $21.274m of ILS notes. The $21.274m transaction of insurance-linked notes are due on the 27th July 2017, so represent an annual reinsurance or retrocession contract, likely covering U.S. perils over the next year. Hence we assume that Dodeka X features a transformed industry-loss warranty (ILW) contract, using a PCS industry loss trigger, covering U.S. natural catastrophe perils, as is typical of Twelve’s Dodeka private cat bonds to date. We cannot 100% confirm this though. Dodeka X’s $21.274m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</si>
  <si>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t>
  </si>
  <si>
    <t>Artex SAC Limited – Series CX Notes</t>
  </si>
  <si>
    <t>Unknown property catastrophe risks</t>
  </si>
  <si>
    <t>A new private catastrophe bond issuance has completed and listed in Bermuda using the Artex SAC Limited Note Program. $8.947m of Artex SAC Limited – Series CX Notes were listed on the Bermuda Stock Exchange ( BSX ). It’s the first private catastrophe bond, or cat bond lite deal, to be issued under the Artex SAC Limited name, since Artex Risk Solutions acquired Kane and renamed its private cat bond and ILS issuance platform in May. This transaction consisting of $8.947m of notes have been issued by Artex SAC Limited using a Series CX Notes segregated account. The notes have been listed on the BSX as insurance related securities, and have a due date of 9th June 2017. This could be a renewal of the Kane SAC Limited – Series Ax Notes which matured on the 10th June this year, so likely reflects a U.S. property catastrophe focused reinsurance contract. The notes issued under the Series CX segregated account have been placed with qualified investors, as is typical of all catastrophe bond transactions. Typically these deals involve peak catastrophic perils (often U.S.) and feature triggers based either on an industry loss or indemnity structure basis. Platforms such as Artex SAC Limited and its associated note programs enable investors and ILS fund managers to access risk in securitised, cat bond form more cheaply and from smaller transactions than the main 144A cat bond market would allow.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</si>
  <si>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https://www.artemis.bm/deal-directory/artex-sac-limited-series-cx-notes/</t>
  </si>
  <si>
    <t>Market Re Ltd. (Series 2016-5) Class A</t>
  </si>
  <si>
    <t>Market Re Ltd. (Series 2016-5)</t>
  </si>
  <si>
    <t>Temperature risks</t>
  </si>
  <si>
    <t>With this latest transaction to use the JLTCM Market Re Ltd. private cat bond platform, Allianz Risk Transfer has turned to the ILS unit of the JLT global insurance and reinsurance brokerage team for a $70m cat bond to provide a source of reinsurance cover for European temperature risks from warm winters. The JLTCM owned Market Re Ltd. special purpose vehicle will seek to issue and sell to investors two tranches of Series 2016-5 notes, with the aim of providing sponsor Allianz Risk Transfer with a source of fully-collateralised reinsurance protection. The protection is set to run for almost three years, across three risk periods, we’re told. The Market Re 2016-5 issuance involves a $30m tranche of Class A notes and a $40m tranche of Class B notes, with both tranches exposed to the risks of warmer winter temperatures across five key weather measurement points in the continent. The five locations where temperatures will be measured are London, UK; Paris, France; De Bilt, Netherlands; Prague, Czech Republic and Frankfurt, Germany. Weather data will be collected from these weather stations and used to construct an index, against which the transaction can be triggered and the size of any payouts calculated. As such the notes feature what could be termed either a parametric or weather-index trigger, with both tranches providing aggregate coverage per pre-defined calculation period. The two tranches will sit on top of each other but will provide cascading protection, with one dropping down to replace the other as it is eroded by aggregate losses, we are told. Essentially the notes will only be on risk during the winter months, as they are designed to provide reinsurance cover for exposure to warmer winter temperatures. We’re told that the $30m of Market Re 2016-5 Class A notes are the least risky, and this is reflected in price guidance of 4.5% to 6% for the tranche. Meanwhile, the Class B notes that sit beneath are being offered with price guidance of 13% to 15%, reflecting a higher level of risk. Update 1: Jardine Lloyd Thompson Capital Markets (JLTCM) ILS structuring and issuance team has successfully closed the ground-breaking temperature-linked weather catastrophe bond Market Re Ltd. (Series 2016-5), securing $30.75m of coverage against European winter temperature extremes for the sponsor. &gt;The transaction downsized during its marketing phase, as one tranche was dropped, but what’s most important about this transaction is that it completed and could open up the cat bond market to greater securitisation of weather risks. The completed privately placed catastrophe bond, Market 2016-5 provides $30.75 million of single year parametric-based collateralized retrocession coverage for warm-weather winters across Europe in one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</si>
  <si>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https://www.artemis.bm/deal-directory/market-re-ltd-series-2016-5/</t>
  </si>
  <si>
    <t>Market Re Ltd. (Series 2016-5) Class B</t>
  </si>
  <si>
    <t>Nakama Re Ltd. (Series 2016-1) Class 1</t>
  </si>
  <si>
    <t>Nakama Re Ltd. (Series 2016-1)</t>
  </si>
  <si>
    <t>$550,000,000.00</t>
  </si>
  <si>
    <t>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</si>
  <si>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https://www.artemis.bm/deal-directory/nakama-re-ltd-series-2016-1/</t>
  </si>
  <si>
    <t>Nakama Re Ltd. (Series 2016-1) Class 2</t>
  </si>
  <si>
    <t>Residential Reinsurance 2016 Limited (Series 2016-2) Class 2</t>
  </si>
  <si>
    <t>Residential Reinsurance 2016 Limited (Series 2016-2)</t>
  </si>
  <si>
    <t>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</si>
  <si>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https://www.artemis.bm/deal-directory/residential-reinsurance-2016-limited-series-2016-2/</t>
  </si>
  <si>
    <t>Residential Reinsurance 2016 Limited (Series 2016-2) Class 3</t>
  </si>
  <si>
    <t>Residential Reinsurance 2016 Limited (Series 2016-2) Class 4</t>
  </si>
  <si>
    <t>Ursa Re Ltd. (Series 2016-1)</t>
  </si>
  <si>
    <t>N</t>
  </si>
  <si>
    <t>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</si>
  <si>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https://www.artemis.bm/deal-directory/ursa-re-ltd-series-2016-1/</t>
  </si>
  <si>
    <t>Bonanza Re Ltd. (Series 2016-1) Class A</t>
  </si>
  <si>
    <t>Bonanza Re Ltd. (Series 2016-1)</t>
  </si>
  <si>
    <t>U.S. named storms and severe thunderstorms</t>
  </si>
  <si>
    <t>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</si>
  <si>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https://www.artemis.bm/deal-directory/bonanza-re-ltd-series-2016-1/</t>
  </si>
  <si>
    <t>Bonanza Re Ltd. (Series 2016-1) Class B</t>
  </si>
  <si>
    <t>Horse Capital I DAC Class A</t>
  </si>
  <si>
    <t>Horse Capital I DAC</t>
  </si>
  <si>
    <t>Willis Capital Markets &amp; Advisory is sole structuring agent and joint bookrunner. Barclays is joint bookrunner.</t>
  </si>
  <si>
    <t>Milliman</t>
  </si>
  <si>
    <t>Motor third-party liability losses</t>
  </si>
  <si>
    <t>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</si>
  <si>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https://www.artemis.bm/deal-directory/horse-capital-i-dac/</t>
  </si>
  <si>
    <t>Horse Capital I DAC Class B</t>
  </si>
  <si>
    <t>Horse Capital I DAC Class C</t>
  </si>
  <si>
    <t>Galilei Re Ltd. (Series 2016-1) Class A-1</t>
  </si>
  <si>
    <t>Galilei Re Ltd. (Series 2016-1)</t>
  </si>
  <si>
    <t>XL Bermuda Ltd.</t>
  </si>
  <si>
    <t>GC Securities is sole structuring agent and joint bookrunner. Aon Securities is joint bookrunner.</t>
  </si>
  <si>
    <t>U.S. named storm, U.S. earthquake, Canada earthquake, European windstorm, Australian tropical cyclone, Australian earthquake</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</si>
  <si>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</si>
  <si>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https://www.artemis.bm/deal-directory/galilei-re-ltd-series-2016-1/</t>
  </si>
  <si>
    <t>Galilei Re Ltd. (Series 2016-1) Class B-1</t>
  </si>
  <si>
    <t>Galilei Re Ltd. (Series 2016-1) Class C-1</t>
  </si>
  <si>
    <t>Galilei Re Ltd. (Series 2016-1) Class D-1</t>
  </si>
  <si>
    <t>Galilei Re Ltd. (Series 2016-1) Class E-1</t>
  </si>
  <si>
    <t>LI Re (Series 2016-2)</t>
  </si>
  <si>
    <t>In this latest LI Re private cat bond, LI Re (Series 2016-2), $10 million of notes ($9.99999 to be precise) have been issued by Kaith Re Ltd., acting on behalf of its segregated account LI Re. This is the second largest LI Re private ILS from Hannover Re’s Kaith Re seen to date. The segregated account LI Re 2016-2 private cat bond is due April 1st 2018. As with all the other LI Re private cat bonds we assume that these notes cover property catastrophe risks, given the focus on those perils among ILS investors, but details of the exact nature of this transaction are unavailable. The $9.99999m of LI Re Series 2016-2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</si>
  <si>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https://www.artemis.bm/deal-directory/li-re-series-2016-2/</t>
  </si>
  <si>
    <t>Resilience Re Ltd. (Series 1712) Class A</t>
  </si>
  <si>
    <t>Resilience Re Ltd. (Series 1712)</t>
  </si>
  <si>
    <t>This three tranche private catastrophe bond from Willis Capital Markets &amp; Advisory’s Resilience Re Ltd. issuance vehicle totals $186.999,880 million across Class A, B &amp; C bonds issued under Series 1712. Three tranches of notes have been issued in this Series 1712 deal from Resilience Re. The deal consists of a $101 million Series 1712A tranche, a $35.999,990 million Series 1712B tranche and a $49.999,890 million Series 1712C tranche, so totaling just slightly under $187 million at $186.999,880 million. All three tranches have been structured as principal-at-risk notes, with the 1712A and 1712B both due on January 8th 2019. That suggests a possible two year term for two tranches of this private cat bond, which is a little unusual as the majority tend to represent a single annual reinsurance contract. The 1712C tranche is due on January 8th 2018, so likely represents an annual contract. All three tranches of Resilience Re 1712 cat bond notes have been admitted for listing on the Bermuda Stock Exchange (BSX) as Section V Insurance Related Securities and the notes have been placed with qualified investors. As usual for a private cat bond, we assume that the Resilience Re 1712 notes cover property catastrophe risks, given the dominance of those perils in the ILS market, but details of the exact nature of this transaction are unavailable at this time. Willis Capital Markets &amp; Advisory will have played the joint roles of structuring agent and bookrunner for this private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</si>
  <si>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https://www.artemis.bm/deal-directory/resilience-re-ltd-series-1712/</t>
  </si>
  <si>
    <t>Dodeka XI</t>
  </si>
  <si>
    <t>This near $19.5 million Dodeka XI is the thirteenth such deal from Twelve Capital, as the insurance-linked securities (ILS) fund manager demonstrates its continued commitment to sourcing risk in cat bond form for its investor clients. Dodeka XI has been issued using the Artex SAC Limited ILS Note Program II vehicle, with Dodeka XI representing a single segregated account that has been transformed into private cat bond form resulting in the issuance of $19.451 million of tradable principal at risk ILS notes. The $19.451 million of Dodeka XI insurance-linked notes are due on the 5th January 2018, so likely represent an annual reinsurance or retrocession contract, possibly covering U.S. property catastrophe risks (as other Dodeka’s have) over the next year. The $19.451 million of Dodeka XI notes have been admitted to the BSX as Section V Insurance Related Securities with Estera Securities acting as sponsor, and placed with qualified investors. As with all Dodeka’s so far, we assume that the Dodeka XI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</si>
  <si>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t>
  </si>
  <si>
    <t>Artex SAC Limited – Series DX Notes</t>
  </si>
  <si>
    <t>A new private catastrophe bond issuance has completed and listed in Bermuda using the Artex SAC Limited Note Program II. $50.227 million of Artex SAC Limited – Series DX Notes were listed on the Bermuda Stock Exchange (BSX). This DX transaction consisting of $50.227 million of notes have been issued by Artex SAC Limited using the ILS Note Program II and a DX Notes segregated account. The notes have been placed with qualified investors and listed on the Bermuda Stock Exchange (BSX) as insurance related securities, with a due date of April 6th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</si>
  <si>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https://www.artemis.bm/deal-directory/artex-sac-limited-series-dx-notes/</t>
  </si>
  <si>
    <t>Galilei Re Ltd. (Series 2017-1) Class A-2</t>
  </si>
  <si>
    <t>Galilei Re Ltd. (Series 2017-1)</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</si>
  <si>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</si>
  <si>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https://www.artemis.bm/deal-directory/galilei-re-ltd-series-2017-1/</t>
  </si>
  <si>
    <t>Galilei Re Ltd. (Series 2017-1) Class B-2</t>
  </si>
  <si>
    <t>Galilei Re Ltd. (Series 2017-1) Class C-2</t>
  </si>
  <si>
    <t>Galilei Re Ltd. (Series 2017-1) Class D-2</t>
  </si>
  <si>
    <t>Galilei Re Ltd. (Series 2017-1) Class E-2</t>
  </si>
  <si>
    <t>Vitality Re VIII Ltd. (Series 2017-1) Class A</t>
  </si>
  <si>
    <t>Vitality Re VIII Ltd. (Series 2017-1)</t>
  </si>
  <si>
    <t>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</si>
  <si>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https://www.artemis.bm/deal-directory/vitality-re-viii-ltd-series-2017-1/</t>
  </si>
  <si>
    <t>Vitality Re VIII Ltd. (Series 2017-1) Class B</t>
  </si>
  <si>
    <t>Alpha Terra Validus I</t>
  </si>
  <si>
    <t>Terra Brasis Re</t>
  </si>
  <si>
    <t>Latin American property catastrophe risks</t>
  </si>
  <si>
    <t>This $5 million Alpha Terra Validus I private catastrophe bond has been issued by AlphaCat Managers, the third-party reinsurance capital and ILS fund management unit of Validus Group, for sponsor Terra Brasis Re and is the first cat bond to feature Latin American perils. The Alpha Terra Validus I private cat bond is structured on an indemnity trigger basis, AlphaCat explained and is the first cat bond ever sponsored by a Brazilian company. The transaction was issued using the Aon Insurance Managers owned White Rock Insurance (SAC) Ltd. Class 3, Class C and segregated accounts reinsurance company. The White Rock Insurance (SAC) Ltd. vehicle, acting in respect of a segregated account named Alpha Terra Validus I, listed $5 million of Alpha Terra Validus I principal at-risk zero coupon notes on the BSX as insurance related securities. The notes are due January 15th 2018, so represent a single annual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</si>
  <si>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t>
  </si>
  <si>
    <t>Resilience Re Ltd. (Series 1711A)</t>
  </si>
  <si>
    <t>Another private catastrophe bond has been issued through the platform owned by insurance, reinsurance and capital markets broker and advisory Willis Towers Watson, a $63 million Resilience Re Ltd. (Series 1711A) transaction. This new $63 million Resilience Re 1711A private cat bond is the fifth on the Willis private cat bond platform we’ve seen and listed in our Deal Directory. The transaction saw a single $63 million Series 1711A tranche of discounted zero-coupon participating notes issued by Resilience Re Ltd. and admitted for listing on the Bermuda Stock Exchange (BSX) Section V Insurance Related Securities, with the notes placed with qualified investors. As with the majority of privately placed catastrophe bond transactions, we assume that the Resilience Re 1711A notes cover property catastrophe reinsurance risks, given the dominance of those perils in the ILS and collateralised reinsurance market, but details of the exact nature of this transaction are unavailable at this time. Willis Capital Markets &amp; Advisory will have played the joint roles of structuring agent and bookrunner for this deal, enabling the ceding company and investor to transform a reinsurance arrangement into a securitised cat bond note with secondary liquidity possible thanks to the listing as well. Update – January 31st 2018: The $63 million of Resilience Re 1711A private cat bond notes had their maturity extended, from January 8th 2018 to July 8th 2018. This is possibly to allow for loss development and to establish whether the notes would payout following the major catastrophes and hurricanes of 2017. Update – April 2018 The $63 million of zero-coupon private catastrophe bond notes issued through the Resilience Re 1711A transaction have had their maturity further extended, right through to December 31st 2019, according to a BSX filing. Update – Sep 2019: The single $63 million of zero-coupon private catastrophe bond notes issued through the Resilience Re 1711A transaction have now had their maturity extended through to May 1st 2020, to allow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</si>
  <si>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https://www.artemis.bm/deal-directory/resilience-re-ltd-series-1711a/</t>
  </si>
  <si>
    <t>Skyline Re Ltd. (Series 2017-1)</t>
  </si>
  <si>
    <t>This Skyline Re 2017-1 transaction is a three-year, privately placed catastrophe bond, which closed on the 7th February 2017, and offers Cincinnati Insurance a fully collateralised source of indemnity based reinsurance protection against losses from earthquakes and severe thunderstorm (convective storm). The Skyline 2017-1 private cat bond is structured in two classes of notes, with a $100 million Class 1 tranche covering U.S. earthquake risks (excluding California) only on a per-occurrence basis, while an $80 million Class 2 tranche features two sections covering U.S. earthquake risks (excluding California) and U.S. convective storm losses (excluding Florida), respectively on a per-occurrence and annual aggregate basis. The Class 1 tranche of earthquake only per-occurrence exposed notes will pay investors a coupon of 2.5%, we understand. The Class 2 tranche, with two sections for per-occurrence earthquake and aggregate convective storm losses, is considerably riskier and will pay investors a coupon of 12%. The attachment point for the Class 2 convective storm section is $190m of losses. Cincinnati Insurance also entered into an additional $20 million three-year collateralised reinsurance contract for further U.S. earthquake protection, which takes the total collateralised earthquake protection from this arrangement to $200 million. Update: Cincinnati Financial reported that severe convective storm activity in 2017 had eroded the deductible sitting beneath the SCS section of the Class 2 notes. By the end of Q1 2017 the aggregated qualifying losses had reached $106 million, with three severe thunderstorm events largely to blame. The tally rose further to $119 million by the end of Q2 2017. With the attachment point for the severe convective storm section of the Class 2 notes sitting at $190m the deductible had been 62% eroded by the 30th June 2017. Update, April 2018: Cincinnati Financial reported that severe convective storm activity in the first-quarter of 2018 had eroded the deductible sitting beneath the severe convective storm section of the Class 2 notes by $23 million. Three convective storm outbreaks qualified and their losses surpassed the per-occurrence deductible during the period, once again heightening the risk that future storm impacts could eroded the deductible further. Update, July 2019: Cincinnati Financial said that in the first-half to June 30th 2019, six specific severe convective storm events qualified under the terms of the cat bond and in each case their losses exceeded the $8 million per-occurrence deductible that is in place. Aggregate losses across those six storm events reached $141 million, after the deductible, which is just over 74% of the way to the $190 million attachment point for the Skyline Re 2017 Class 2 notes $80 million layer of reinsurance coverage. The fully collateralized reinsurance Skyline Re’s Class 2 notes provide Cincinnati would allow it to make a recovery from the bonds investors if losses, after the deductible, exceeded $190 million during this last of the issuance’s annual risk periods. Update, October 2019: Aggregate losses continued to qualify and beat the deductible, leading the insurer to report that by the end of Q3 2019 eight storm events where losses were above the $8 million deductible had met the requirements for recovery, aggregating to $150 million of losses, so now 79% of the way towards the cat bond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</si>
  <si>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https://www.artemis.bm/deal-directory/skyline-re-ltd-series-2017-1/</t>
  </si>
  <si>
    <t>Citrus Re Ltd. (Series 2017-1)</t>
  </si>
  <si>
    <t>Aon Securities is sole structuring agent &amp; bookrunner</t>
  </si>
  <si>
    <t>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</si>
  <si>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https://www.artemis.bm/deal-directory/citrus-re-ltd-series-2017-1/</t>
  </si>
  <si>
    <t>Buffalo Re Ltd. (Series 2017-1) Class A</t>
  </si>
  <si>
    <t>Buffalo Re Ltd. (Series 2017-1)</t>
  </si>
  <si>
    <t>ICAT Syndicate 4242</t>
  </si>
  <si>
    <t>Willis Capital Markets &amp; Advisory is sole structuring agent &amp; bookrunner</t>
  </si>
  <si>
    <t>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</si>
  <si>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https://www.artemis.bm/deal-directory/buffalo-re-ltd-series-2017-1/</t>
  </si>
  <si>
    <t>Buffalo Re Ltd. (Series 2017-1) Class B</t>
  </si>
  <si>
    <t>Aozora Re Ltd. (Series 2017-1)</t>
  </si>
  <si>
    <t>Sompo Japan Nipponkoa Insurance Company</t>
  </si>
  <si>
    <t>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</si>
  <si>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https://www.artemis.bm/deal-directory/aozora-re-ltd-series-2017-1/</t>
  </si>
  <si>
    <t>Sanders Re Ltd. (Series 2017-1)</t>
  </si>
  <si>
    <t>Aon Securities is sole structuring agent and joint bookrunner. Goldman Sachs joint bookrunner.</t>
  </si>
  <si>
    <t>U.S. named storms, U.S. earthquake, severe thunderstorm, volcanic eruption, meteorite impact</t>
  </si>
  <si>
    <t>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</si>
  <si>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https://www.artemis.bm/deal-directory/sanders-re-ltd-series-2017-1/</t>
  </si>
  <si>
    <t>Merna Re Ltd. (Series 2017-1)</t>
  </si>
  <si>
    <t>The Merna Re 2017-1 cat bond transaction, sponsored by U.S. insurer State Farm, has been privately marketed to a select group of insurance-linked securities (ILS) funds and investors, we understand, hence details of the transaction itself remain limited. Merna Re Ltd. has issued a single tranche of Series 2017-1 Class A notes which have been sold privately to ILS investors in order to collateralise a reinsurance agreement between Merna Re and sponsor State Farm. As with State Farm’s 2016 Merna Re cat bond, we assume this is in order to keep costs of reinsurance as low as possible, with the insurer electing to keep issuance costs low through a private club type deal. It also allows State Farm to build deeper relationships with key ILS investor markets, especially those that also participate in its traditional reinsurance renewal. The covered perils ceded to ILS investors through this Merna Re 2017 cat bond are U.S. earthquake risks (likely covering the New Madrid fault region in the mid-west where State Farm has a significant exposure), the same peril as the insurers last few transactions. State Farm’s $300m Merna Re V cat bond, which covered New Madrid earthquakes, matures on the 7th April 2017, so we assume this Merna Re 2017-1 transaction is a renewal for that slice of coverage. The Merna Re 2017-1 cat bond notes will feature an indemnity trigger, given State Farm’s cat bonds in recent years have all provided the insurer with a source of indemnity reinsurance protection. The Merna Re 2017-1 cat bond has a three-year term, with the notes coming due for maturity at the 8th April 2020. Other facts on this transaction such as expected loss, attachment point and pricing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</si>
  <si>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https://www.artemis.bm/deal-directory/merna-re-ltd-series-2017-1/</t>
  </si>
  <si>
    <t>Eclipse Re Ltd. (Series 2017-01A)</t>
  </si>
  <si>
    <t>Rewire Securities acted as bookrunner.</t>
  </si>
  <si>
    <t>This Eclipse Re Ltd. 2017-01A issuance is the first private series of catastrophe bond notes to be issued through the Eclipse Re Ltd. collatewralized reinsurance note platform. This first issuance saw special purpose insurer and segregate accounts company Eclipse Re Ltd. issuing a $20 million single tranche of Series 2017-01A notes which are due 1st April 2019, suggesting this covers a two-year collateralized reinsurance arrangement. The $20 million of Eclipse Re 2017-01A notes were privately placed with qualified investors, a service that will have been provided via Rewire Securities which will have acted as the bookrunner for the transaction. Horseshoe Group also acted as the listing sponsor, the first time it has done so through its Horseshoe Corporate Services entity, with the Eclipse Re note program and Series 2017-01A notes both listed on the Bermuda Stock Exchange (BSX). Further details are not available, due to the private nature of this ILS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</si>
  <si>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https://www.artemis.bm/deal-directory/eclipse-re-ltd-series-2017-01a/</t>
  </si>
  <si>
    <t>Pelican IV Re Ltd. (Series 2017-1)</t>
  </si>
  <si>
    <t>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</si>
  <si>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https://www.artemis.bm/deal-directory/pelican-iv-re-ltd-series-2017-1/</t>
  </si>
  <si>
    <t>First Coast Re Ltd. (Series 2017-1)</t>
  </si>
  <si>
    <t>Swiss Re Capital Markets are sole structuring agent and bookrunner.</t>
  </si>
  <si>
    <t>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</si>
  <si>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https://www.artemis.bm/deal-directory/first-coast-re-ltd-series-2017-1/</t>
  </si>
  <si>
    <t>Resilience Re Ltd. (Series 1741A)</t>
  </si>
  <si>
    <t>The latest private catastrophe bond has been issued through the platform owned by insurance, reinsurance and capital markets broker and advisory Willis Towers Watson, a $173 million Resilience Re Ltd. (Series 1741A) transaction. This deal saw a single $173 million Series 1741A tranche of discounted zero-coupon participating notes issued by Resilience Re Ltd., with the notes subsequently admitted for listing on the Bermuda Stock Exchange (BSX) as Section V Insurance Related Securities. The zero coupon discounted notes that were issued have been placed with qualified investors and are due April 6th 2018, so represent a reinsurance arrangement with a term of one year. As is typical of the vast majority of privately placed catastrophe bond transactions, we assume that the $173 million Resilience Re 1741A notes provide an unnamed sponsor with collateralized reinsurance cover for certain property catastrophe reinsurance risks. However further details on the exact nature of this transaction are unavailable at this time. Willis Towers Watson Securities will have played the roles of lead structuring agent and bookrunner for this private cat bond, enabling the sponsor and investors to transform a reinsurance arrangement into a securitised cat bond note with secondary liquidity possible thanks to the listing as well. Update – April 2018: The single $173 million Series 1741A tranche of discounted zero-coupon participating notes issued by Resilience Re Ltd. have now had their maturity extended through to May 1st 2019, likely to allow for loss development after the catastrophe events of 2017. Update – Sep 2019: The single $173 million Series 1741A tranche of discounted zero-coupon participating notes issued by Resilience Re Ltd. have now had their maturity extended through to May 1st 2020, to allow for loss development to continue. Update – Apr 2020: The $173 million Series 1741A tranche of discounted zero-coupon participating notes issued by Resilience Re Ltd. have had their maturity extended out by another year, with maturity now slated for April 6th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</si>
  <si>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https://www.artemis.bm/deal-directory/resilience-re-ltd-series-1741a/</t>
  </si>
  <si>
    <t>Dodeka XII</t>
  </si>
  <si>
    <t>This $9.631 million Dodeka XII is the fourteenth in the series of private catastrophe bonds from Twelve Capital, as the insurance-linked securities (ILS) fund manager demonstrates its continued commitment to sourcing risk in cat bond form for its investor clients. Dodeka XII has been issued using the Artex SAC Limited ILS Note Program II vehicle, with Dodeka XII representing a single segregated account that has been transformed into private cat bond form resulting in the issuance of $9.631 million of tradable principal at risk ILS notes. The $9.631 million of Dodeka XII insurance-linked notes are due on the 22nd December 2017, so likely represent an shorter term reinsurance or retrocession contract, possibly covering U.S. named storm risks as the term is across the U.S. hurricane season. The $9.631 million of Dodeka XII notes have been admitted to the BSX as Section V Insurance Related Securities with Estera Securities acting as sponsor, and placed with qualified investors. As with all Dodeka’s so far, we assume that the Dodeka XII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</si>
  <si>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t>
  </si>
  <si>
    <t>Integrity Re Ltd. (Series 2017-1) Class A</t>
  </si>
  <si>
    <t>Integrity Re Ltd. (Series 2017-1)</t>
  </si>
  <si>
    <t>American Integrity Insurance Company of Florida, Inc. via Hannover Rück SE</t>
  </si>
  <si>
    <t>Florida named storms &amp; severe thunderstorms</t>
  </si>
  <si>
    <t>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</si>
  <si>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https://www.artemis.bm/deal-directory/integrity-re-ltd-series-2017-1/</t>
  </si>
  <si>
    <t>Integrity Re Ltd. (Series 2017-1) Class B</t>
  </si>
  <si>
    <t>Integrity Re Ltd. (Series 2017-1) Class C</t>
  </si>
  <si>
    <t>Integrity Re Ltd. (Series 2017-1) Class D</t>
  </si>
  <si>
    <t>Oaktown Re Ltd. (Series 2017-1) Class M-1</t>
  </si>
  <si>
    <t>Oaktown Re Ltd. (Series 2017-1)</t>
  </si>
  <si>
    <t>National Mortgage Insurance Corporation</t>
  </si>
  <si>
    <t>Credit Suisse is structuring agent and sole bookrunner.</t>
  </si>
  <si>
    <t>Mortgage insurance risk</t>
  </si>
  <si>
    <t>Oaktown Re Ltd. has been formed as a Bermuda special purpose insurer to issue mortgage linked ILS notes for the sponsor and the issuer is selling three tranches of notes to investors in order to collateralize the underlying excess of loss mortgage reinsurance arrangement between itself and National Mortgage Insurance Corp. Oaktown Re is issuing $211.32 million of notes which are being sold to third-party capital market investors and each of the three tranches of notes have now been priced. A $98.616 million Class M-1 tranche of notes will offer investors a coupon of 2.25% above one-month Libor. A similarly sized $98.616 million Class M-2 tranche will pay investors a 4% above Libor coupon. Finally, a $14.088 million Class B-1 tranche of notes will pay investors 5.75% above Libor. Interestingly, all three tranches of notes have a ten-year term, so the protection is perhaps the longest on record in the ILS or catastrophe bond market, outside of life insurance related risks. Further details on the tranches are not available, but the way the pricing rises suggests a tiered approach to coverage with the M-1 tranche the lowest risk, M-2 mid-risk and the B-1 tranche the highest risk of the offering. The unregistered private offering of notes by Oaktown Re Ltd. will provide National Mortgage Insurance Corporation with $211.32 million of fully-collateralized excess of loss reinsurance protection once the deal has completed, which is expected to be on the 2nd May 2017. The reinsurance protection provided by the Oaktown Re issue will cover an existing portfolio of mortgage insurance policies underwritten by National Mutual Insurance policies from 2013 through 2016. We understand that Aon Insurance Managers is acting as the insurance manager for the Oaktown Re mortgage ILS deal, having also done so for the only previous mortgage ILS transactions, the Bellemeade deals issued for sponsor United Guaranty.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</si>
  <si>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https://www.artemis.bm/deal-directory/oaktown-re-ltd-series-2017-1/</t>
  </si>
  <si>
    <t>Oaktown Re Ltd. (Series 2017-1) Class M-2</t>
  </si>
  <si>
    <t>Oaktown Re Ltd. (Series 2017-1) Class B-1</t>
  </si>
  <si>
    <t>Residential Reinsurance 2017 Limited (Series 2017-1) Class 10</t>
  </si>
  <si>
    <t>Residential Reinsurance 2017 Limited (Series 2017-1)</t>
  </si>
  <si>
    <t>Goldman Sachs and Swiss Re Capital Markets are joint structuring agents and bookrunners</t>
  </si>
  <si>
    <t>S&amp;P: Class 13 - BB-(sf)</t>
  </si>
  <si>
    <t>$905,000,000.00</t>
  </si>
  <si>
    <t>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</si>
  <si>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https://www.artemis.bm/deal-directory/residential-reinsurance-2017-ltd-series-2017-1/</t>
  </si>
  <si>
    <t>Residential Reinsurance 2017 Limited (Series 2017-1) Class 11</t>
  </si>
  <si>
    <t>Residential Reinsurance 2017 Limited (Series 2017-1) Class 13</t>
  </si>
  <si>
    <t>Caelus Re V Ltd. (Series 2017-1) Class A</t>
  </si>
  <si>
    <t>Caelus Re V Ltd. (Series 2017-1)</t>
  </si>
  <si>
    <t>Goldman Sachs and Aon Securities are joint structuring agents &amp; bookrunners. Deutsche Bank Securities and BNP Paribas are co-managers</t>
  </si>
  <si>
    <t>U.S. named storm, earthquake, severe thunderstorm, winter storm, wildfire, meteorite impact, volcanic eruption, other perils</t>
  </si>
  <si>
    <t>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</si>
  <si>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https://www.artemis.bm/deal-directory/caelus-re-v-ltd-series-2017-1/</t>
  </si>
  <si>
    <t>Caelus Re V Ltd. (Series 2017-1) Class B</t>
  </si>
  <si>
    <t>Caelus Re V Ltd. (Series 2017-1) Class C</t>
  </si>
  <si>
    <t>Caelus Re V Ltd. (Series 2017-1) Class D</t>
  </si>
  <si>
    <t>Everglades Re II Ltd. (Series 2017-1)</t>
  </si>
  <si>
    <t>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</si>
  <si>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https://www.artemis.bm/deal-directory/everglades-re-ii-ltd-series-2017-1/</t>
  </si>
  <si>
    <t>Citrus Re Ltd. (Series 2017-2)</t>
  </si>
  <si>
    <t>This is Heritage Property &amp; Casualty Insurance Company’s sixth catastrophe bond issuance under the Citrus Re name and its second of 2017, extending its U.S. named storm reinsurance protection sourced from the cat bond market. We understand that this Citrus Re 2017-2 cat bond will provide Heritage with a source of U.S. named storm reinsurance protection, on an indemnity and per-occurrence basis. It’s possible that Heritage saw the cat bond pricing environment as so attractive that another slice of reinsurance from the capital markets was too good an opportunity to pass up. We’re told this deal was marketed to a select group of investors, possibly those that had participated in the 2017-1 Citrus Re cat bond. Update, February 27th 2018: Heritage’s exposure to hurricane Irma has become a little clearer, after the insurer notified investors of its estimated amounts it can claim under this catastrophe bond. Heritage currently hopes to claim back the full $35 million of principal associated with this Series 2017-2 issuance from Citrus Re. Update, March 20th 2019: The $35 million privately placed Class B tranche of the Citrus Re Ltd. (Series 2017-2) issuance, which attached at around $474 million of losses at the time of Irma, has now been matured with zero balance to the notes, suggesting it may have paid out in full for sponsor Heritage.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</si>
  <si>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https://www.artemis.bm/deal-directory/citrus-re-ltd-series-2017-2/</t>
  </si>
  <si>
    <t>Ursa Re Ltd. (Series 2017-1) Class B</t>
  </si>
  <si>
    <t>Ursa Re Ltd. (Series 2017-1)</t>
  </si>
  <si>
    <t>Swiss Re Capital Markets is sole structuring agent and bookrunner. Aon Securities is joint bookrunner</t>
  </si>
  <si>
    <t>$425,000,000.00</t>
  </si>
  <si>
    <t>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</si>
  <si>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https://www.artemis.bm/deal-directory/ursa-re-ltd-series-2017-1/</t>
  </si>
  <si>
    <t>Ursa Re Ltd. (Series 2017-1) Class E</t>
  </si>
  <si>
    <t>Ursa Re Ltd. (Series 2017-1) Class A</t>
  </si>
  <si>
    <t>Ursa Re Ltd. (Series 2017-1) Class F</t>
  </si>
  <si>
    <t>MetroCat Re Ltd. (Series 2017-1)</t>
  </si>
  <si>
    <t>Swiss Re Capital Markets is sole structuring agent and lead bookrunner. Goldman Sachs is joint bookrunner</t>
  </si>
  <si>
    <t>New York storm surge (named storm induced) and earthquake</t>
  </si>
  <si>
    <t>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</si>
  <si>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https://www.artemis.bm/deal-directory/metrocat-re-ltd-series-2017-1/</t>
  </si>
  <si>
    <t>Riverfront Re Ltd. (Series 2017-1)</t>
  </si>
  <si>
    <t>Aon Securities and Goldman Sachs are joint structuring agents and bookrunner</t>
  </si>
  <si>
    <t>U.S. and Canada named storms, earthquakes, severe thunderstorms, winter storms, wildfires, meteorite impact, volcanic eruption</t>
  </si>
  <si>
    <t>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</si>
  <si>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https://www.artemis.bm/deal-directory/riverfront-re-ltd-series-2017-1/</t>
  </si>
  <si>
    <t>Sanders Re Ltd. (Series 2017-2)</t>
  </si>
  <si>
    <t>Aon Securities is sole structuring agent and joint bookrunner. Swiss Re Capital Markets is joint bookrunner.</t>
  </si>
  <si>
    <t>Florida named storm, earthquake, severe thunderstorm, volcanic eruption, meteorite impact, wildfire</t>
  </si>
  <si>
    <t>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</si>
  <si>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https://www.artemis.bm/deal-directory/sanders-re-ltd-series-2017-2/</t>
  </si>
  <si>
    <t>Alamo Re Ltd. (Series 2017-1)</t>
  </si>
  <si>
    <t>Texas named storms and severe thunderstorms</t>
  </si>
  <si>
    <t>$2,800,000,000.00</t>
  </si>
  <si>
    <t>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</si>
  <si>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https://www.artemis.bm/deal-directory/alamo-re-ltd-series-2017-1/</t>
  </si>
  <si>
    <t>Casablanca Re Ltd. (Series 2017-1) Class A</t>
  </si>
  <si>
    <t>Casablanca Re Ltd. (Series 2017-1)</t>
  </si>
  <si>
    <t>Avatar Property and Casualty Insurance Company</t>
  </si>
  <si>
    <t>Rewire Securities LLC is sole structuring agent and bookrunner</t>
  </si>
  <si>
    <t>Florida named storm</t>
  </si>
  <si>
    <t>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</si>
  <si>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https://www.artemis.bm/deal-directory/casablanca-re-ltd-series-2017-1/</t>
  </si>
  <si>
    <t>Casablanca Re Ltd. (Series 2017-1) Class B</t>
  </si>
  <si>
    <t>Casablanca Re Ltd. (Series 2017-1) Class C</t>
  </si>
  <si>
    <t>Cranberry Re Ltd. (Series 2017-1)</t>
  </si>
  <si>
    <t>$350,000,000.00</t>
  </si>
  <si>
    <t>$1,700,000,000.00</t>
  </si>
  <si>
    <t>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</si>
  <si>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https://www.artemis.bm/deal-directory/cranberry-re-ltd-series-2017-1/</t>
  </si>
  <si>
    <t>Resilience Re Ltd. (Series 1761A)</t>
  </si>
  <si>
    <t>Willis Towers Watson Securities acted as structuring agent and bookrunner</t>
  </si>
  <si>
    <t>The latest private catastrophe bond has been issued through the platform owned by insurance, reinsurance and capital markets broker and advisory Willis Towers Watson, a $37 million Resilience Re Ltd. (Series 1761A) transaction. This new deal saw a single $37 million Series 1761A tranche of discounted zero-coupon participating notes issued by Resilience Re Ltd., with the notes then admitted for listing on the Bermuda Stock Exchange (BSX) as Section V Insurance Related Securities. The zero coupon discounted notes that were issued have been placed with qualified investors and are due June 4th 2018, so represent a reinsurance arrangement with a term of roughly one year. This could be a renewal of last years $34 million Resilience Re Ltd. (Series 1661A) transaction, an assumption we make purely going on the last few digits of the series that tend to denote cells within the issuance vehicle (so we could just as easily be wrong). If it is a renewal then it also represents a slight increase in size of the transaction, which is positive to see. As is typical of the most privately catastrophe bond transactions, we assume that the $37 million Resilience Re 1761A notes give an unnamed ceding company or sponsor a way to access collateralized reinsurance cover from the capital markets for losses from certain property catastrophe reinsurance exposures. As ever with these private deals, exact details on the nature of this transaction are unavailable at this time. Willis Towers Watson Securities will have been the service provider offering the roles of lead structuring agent and bookrunner for this private cat bond, enabling the sponsor and investors to transact, transforming a reinsurance arrangement into a securitised cat bond note with secondary liquidity made possible thanks to the listing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</si>
  <si>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https://www.artemis.bm/deal-directory/resilience-re-ltd-series-1761a/</t>
  </si>
  <si>
    <t>Market Re Ltd. (Series 2017-1)</t>
  </si>
  <si>
    <t>The JLTCM team has now completed eleven private cat bond, or cat bond lite, transactions using its Market Re platform, which helps sponsors and investors transact insurance risk in securitized form, efficiently. This latest transaction sees a Florida focused transaction, with the private placement of $65.1 million of Series 2017-1 notes issued by Market Re Ltd., with the deal providing one year of collateralized reinsurance protection for a cedent’s Florida book of insurance business. JLTCM said that the transaction had one class of notes and was placed with the private capital markets alongside the cedent’s Florida hurricane catastrophe coverage (FHCF), which suggests that the underlying peril is Florida named storm risk. This transaction was placed with the capital markets as an FHCF replacement layer for the cedent, which will have allowed it to reduce its participation in the FHCF.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</si>
  <si>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https://www.artemis.bm/deal-directory/market-re-ltd-series-2017-1/</t>
  </si>
  <si>
    <t>Oak Leaf Re Ltd. (Series 2017-1) Class A</t>
  </si>
  <si>
    <t>Oak Leaf Re Ltd. (Series 2017-1)</t>
  </si>
  <si>
    <t>This is the seventh annual Oak Leaf Re cat bond which will provide sponsor Southern Oak Insurance with a one-year source of fully-collateralized, capital market backed reinsurance protection for its Florida book of business on an indemnity basis. It is assumed the underlying peril is Florida named storm risk. This seventh transaction saw JLTCM helping Southern Oak to $53.995 million of fully-collateralized reinsurance protection, through an Oak Leaf Re 2017-1 issuance that featured four tranches of ILS notes which were sold to investors. The Oak Leaf Re 2017-1 privately placed cat bond will provide sponsor Southern Oak with a one year indemnity-based source of collateralized protection, providing it with reinsurance coverage for its book of business. We’re assuming this is a Florida named storm cat bond, as the other Oak Leaf Re’s have been. The transaction has been structured in four classes of notes, with one a multi-section tranche covering both severity and frequency, while another tranche offers the sponsor a source of reinstatement premium protection (RPP). With seven annual cat bond issuances now under its belt, insurer Southern Oak has sourced $269.85 million of collateralized reinsurance protection from the capital markets through these deals. The cat bond is structured into four tranches; a $47.5m Class A tranche; $1.04m Class B tranche; $1.24m Class C tranche; and $3.9m Class D tranche. Update, October 12th 2017 One tranche of this cat bond was triggered by hurricane Irma, the $1.04 million Class B tranche with a full pay-out of its excess-of-loss reinsurance protection anticipated, according to sources.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</si>
  <si>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https://www.artemis.bm/deal-directory/oak-leaf-re-ltd-series-2017-1/</t>
  </si>
  <si>
    <t>Oak Leaf Re Ltd. (Series 2017-1) Class B</t>
  </si>
  <si>
    <t>Oak Leaf Re Ltd. (Series 2017-1) Class C</t>
  </si>
  <si>
    <t>Oak Leaf Re Ltd. (Series 2017-1) Class D</t>
  </si>
  <si>
    <t>Spectrum Capital Ltd. (Series 2017-1) Class A</t>
  </si>
  <si>
    <t>Spectrum Capital Ltd. (Series 2017-1)</t>
  </si>
  <si>
    <t>Tokio Millennium Re (Bermuda)</t>
  </si>
  <si>
    <t>Aon Securities is sole structuring agent and bookrunner.</t>
  </si>
  <si>
    <t>U.S. named storms, earthquakes, severe thunderstorms, wildfires, winter storms. Canada earthquakes</t>
  </si>
  <si>
    <t>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</si>
  <si>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https://www.artemis.bm/deal-directory/spectrum-capital-ltd-series-2017-1/</t>
  </si>
  <si>
    <t>Spectrum Capital Ltd. (Series 2017-1) Class B</t>
  </si>
  <si>
    <t>Lion II Re DAC</t>
  </si>
  <si>
    <t>GC Securities is lead structuring agent and sole bookrunner. Munich Re is co-structuring agent</t>
  </si>
  <si>
    <t>European windstorm, European flood, Italy earthquake</t>
  </si>
  <si>
    <t>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</si>
  <si>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https://www.artemis.bm/deal-directory/lion-ii-re-dac/</t>
  </si>
  <si>
    <t>Northshore Re II Ltd. (Series 2017-1)</t>
  </si>
  <si>
    <t>Aon Securities is structuring agent and bookrunner</t>
  </si>
  <si>
    <t>U.S. named storms, U.S. earthquake, Canada earthquake</t>
  </si>
  <si>
    <t>Northshore Re II Ltd. is a newly registered Bermuda domiciled special purpose insurer established to issue catastrophe bonds to provide AXIS Capital Holdings Ltd. and its insurance and reinsurance subsiaries with retrocessional reinsurance protection. The notes issued by Northshore Re II will be sold to ILS and cat bond investors to collateralized a reinsurance agreement between the issuer and sponsor, in order to provide AXIS and its subsidiaries, including its Lloyd’s syndicate, insurers and reinsurers, with fully-collateralized reinsurance and retrocession. The single tranche of $250 million Series 2017-1 Class A notes will protect AXIS and its subsidiaries against losses caused by U.S. named storms, U.S. earthquakes and Canadian earthquakes. The reinsurance protection will be on a per-occurrence basis, across a three-year term and the Northshore Re II 2017 cat bond will feature a PCS industry loss index trigger, which will be weighted by state and province we understand. The $250 million of Northshore Re II 2017-1 cat bond notes will have an initial attachment probability of 6.35%, an initial expected loss of 4.33% and is being offered to ILS investors with coupon price guidance in a range from 7.5% to 8.5%. This pricing is keen, with the multiple just 1.84 times the expected loss at the mid-point of that range, so it will be interesting to see where this transaction settles. Update 1: AXIS is set to take advantage of the very attractive conditions in the cat bond market, with sources telling us that this deal will be upsized by 40% to $350 million. When the transaction was launched, the notes were being marketed with coupon price guidance in a wide range from 7.5% to 8.5%, but this has now been tightened down to the lower end of that range at 7.5% to 8%, we understand. Update 2: Price guidance was subsequently lowered further, to below the launch range, at 7% to 7.5%. Update 3: Final pricing was set at 7.25%, so the middle of the reduced range, resulting in a multiple of roughly 1.67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</si>
  <si>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https://www.artemis.bm/deal-directory/northshore-re-ii-ltd-series-2017-1/</t>
  </si>
  <si>
    <t>Windmill I Re Ltd. (Series 2017-1)</t>
  </si>
  <si>
    <t>Aon Securities acted as structuring agent and placement agent</t>
  </si>
  <si>
    <t>European perils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</si>
  <si>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€40m tranche of Series 2017-1 notes on the BSX occurred at the end of June 2017, under Section V as Insurance Linked Securities. We assume this is a renewal of the 2013-1 transaction from the same special purpose vehicle. So we assume the notes cover €40m of European windstorm risk and are structured on an indemnity trigger basis, like the 2013-1 cat bond transaction. The cover afforded by Windmill I Re 2017-1 runs for a three-year risk period and the notes are due to mature on the 5th July 2020. The ceding company is assumed to be Achmea Reinsurance Company NV, like the 2013-1 deal, ceding risk from the Achmea group Dutch non- life companies property portfolios to Windmill I Re where the risk was transformed and issued as securities to investors in this 2017-1 issuance. Aon Securities likely structured the cat bond transaction and placed the deal, as they did Achmea’s 2013 transaction. The Windmill I Re 2017-1 cat bond was a private offering, likely to a small group of investors, although Aon Benfield Securities will have arranged the sale of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</si>
  <si>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https://www.artemis.bm/deal-directory/windmill-i-re-ltd-series-2017-1/</t>
  </si>
  <si>
    <t>Hotaru 2</t>
  </si>
  <si>
    <t>$70,600,000.00</t>
  </si>
  <si>
    <t>We’re assuming this is a renewal of the July 2015 issued Hotaru transaction from Shima Re and Tokio Millennium Re, which matures in the coming month. Shima Reinsurance Ltd. (Shima Re), acting on behalf of its segregated account named Hotaru 2, has issued approximately $70.6m of securities which are due 7th August 2019, so likely represent an underlying two-year duration reinsurance contract that has been collateralized and transformed through Shima Re. The securities issued by Shima Re, on behalf of the Hotaru 2 segregated account are Japanese Yen denominated, amounting to JPY 8,000,000,000 of notes convert to approximately $70.6m at today’s exchange rate. It’s likely that again Tokio Millennium Re AG Bermuda branch acted as the fronting entity, ceding the risk to Tokio Solution’s Shima Reinsurance Ltd. vehicle which in turn issued the notes using a segregated account named Hotaru 2. We also assume that the risk involved in this Hotaru 2 private cat bond transaction is linked to Japanese earthquake exposure, although we cannot confirm this. Tokio Solution Management will have facilitated this transaction and acted as the insurance manager of the Shima Reinsurance Ltd. vehicle. The JPY 8 billion of notes issued by Shima Re through this Hotaru 2 private transaction have been admitted to the Bermuda Stock Exchange as Section V Insurance Related Securities and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</si>
  <si>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https://www.artemis.bm/deal-directory/hotaru-2/</t>
  </si>
  <si>
    <t>IBRD CAR 111-112 – World Bank pandemic catastrophe bond Class A</t>
  </si>
  <si>
    <t>IBRD CAR 111-112 – World Bank pandemic catastrophe bond</t>
  </si>
  <si>
    <t>Pandemic Emergency Financing Facility (PEF)</t>
  </si>
  <si>
    <t>Swiss Re Capital Markets is joint structuring agent and sole bookrunner. Munich Re Capital Markets is joint structuring agent and co-manager. GC Securities is co-manager.</t>
  </si>
  <si>
    <t>Pandemics</t>
  </si>
  <si>
    <t>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</si>
  <si>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https://www.artemis.bm/deal-directory/ibrd-car-111-112/</t>
  </si>
  <si>
    <t>IBRD CAR 111-112 – World Bank pandemic catastrophe bond Class B</t>
  </si>
  <si>
    <t>Fortius Re II Ltd. (Series 2017-1)</t>
  </si>
  <si>
    <t>AmTrust Financial Services</t>
  </si>
  <si>
    <t>Willis Towers Watson Securities is sole structuring agent and bookrunner.</t>
  </si>
  <si>
    <t>Indemnity &amp; modelled loss</t>
  </si>
  <si>
    <t>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</si>
  <si>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https://www.artemis.bm/deal-directory/fortius-re-ii-ltd-series-2017-1/</t>
  </si>
  <si>
    <t>Artex SAC Limited – Series EX Notes</t>
  </si>
  <si>
    <t>A new private catastrophe bond issuance (or cat bond lite) has completed and listed in Bermuda using the Artex SAC Limited Note Program II. $8.311 million of Artex SAC Limited – Series EX Notes were listed on the Bermuda Stock Exchange ( BSX ). This EX transaction consisting of $8.311 million of notes have been issued by the Artex SAC Limited vehicle using the ILS Note Program II and an EX Notes segregated account. The notes have been placed with qualified investors and listed on the Bermuda Stock Exchange (BSX) as insurance related securities, with a due date of June 8th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</si>
  <si>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https://www.artemis.bm/deal-directory/artex-sac-limited-series-ex-notes/</t>
  </si>
  <si>
    <t>IBRD / FONDEN 2017 Class A</t>
  </si>
  <si>
    <t>IBRD CAR 113-114-115</t>
  </si>
  <si>
    <t>FONDEN / AGROASEMEX S.A</t>
  </si>
  <si>
    <t>GC Securities is joint structuring agent, co-manager and sole bookrunner. Munich Re is joint structuring agent and co-manager.</t>
  </si>
  <si>
    <t>Mexico earthquakes, Mexico named storms</t>
  </si>
  <si>
    <t>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</si>
  <si>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https://www.artemis.bm/deal-directory/ibrd-fonden-2017/</t>
  </si>
  <si>
    <t>IBRD / FONDEN 2017 Class B</t>
  </si>
  <si>
    <t>IBRD / FONDEN 2017 Class C</t>
  </si>
  <si>
    <t>Dom Re IC Limited 2017</t>
  </si>
  <si>
    <t>Privately placed</t>
  </si>
  <si>
    <t>Solidum Partners have completed a private catastrophe bond transaction, a $14.8 million Dom Re IC Limited 2017, which has become the first such securitisation to be settled using a private blockchain. The transaction was issued using Solidum Partners Guernsey-domiciled transformer vehicle Solidum Re (Guernsey) ICC Limited, with one cell named Dom Re IC Limited hosting the underlying reinsurance contract and acting as the issuer for the $14.8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$14.8 million of notes, due 2023, representing a securitisation of a reinsurance contract, to 6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</si>
  <si>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https://www.artemis.bm/deal-directory/dom-re-ic-limited-2017/</t>
  </si>
  <si>
    <t>Bellemeade Re 2017-1 Ltd. Class M-1</t>
  </si>
  <si>
    <t>Bellemeade Re 2017-1 Ltd.</t>
  </si>
  <si>
    <t>Arch Capital Group Ltd.</t>
  </si>
  <si>
    <t>Morningstar: M-1 - BBB</t>
  </si>
  <si>
    <t>This is the third mortgage insurance ILS issuance in the Bellemeade seriers and the first under Arch Capital Group’s watch, after it acquired AIG’s United Guaranty that had sponsored the previous deals. This is also the largest Bellemeade mortgage insurance ILS deal to-date, at $368 million in size. Arch has registered a new Bermuda domiciled special purpose insurer (SPI) Bellemeade Re 2017-1 Ltd. for this mortgage ILS transaction. The SPI has issued three tranches of notes which have in turn been sold to investors to collateralize underlying reinsurance agreements to protect the Arch Mortgage Insurance book on an indemnity basis across a 10 year term. The $368 million of reinsurance provided by this Bellemeade Re 2017-1 mortgage insurance ILS is on an indemnity trigger basis and covers a portfolio of mortgage insurance policies issued by Arch between January and June of 2017. Previous Bellemeade ILS deals have covered legacy books of mortgage insurance business for United Guaranty, but with this new deal Arch is reinsuring its most recently underwritten portfolio. As an indemnity reinsurance transaction, any losses borne by the capital markets investors in the Bellemeade Re 2017-1 notes will be tied to the amount of mortgage insurance losses suffered by Arch on its 2017 mortgage insurance portfolio. This is Arch’s first ever use of ILS to securitise risks from its portfolio and the first time it has accessed the capital markets for a risk transfer involving a mortgage insurance portfolio and the first full cat bond style issuance from the firm. It’s also the first time that any mortgage insurance-linked security has received a rating and the senior M-1 tranche notes have been rated BBB by Morningstar. That’s also the first time we’ve seen Morningstar rate any ILS transaction. The most senior tranche, class M-1, is $195.1 million in size, consisting of $194.24m of Rule 144A notes and $860,000 of RegS notes. A class M-2 tranche is $154.608 million in size, consisting of $153.858m of Rule 144A notes and $750,000 of RegS notes. The final class B-1 tranche of notes is $18.406 million in size and only consists of Rule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</si>
  <si>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https://www.artemis.bm/deal-directory/bellemeade-re-2017-1-ltd/</t>
  </si>
  <si>
    <t>Bellemeade Re 2017-1 Ltd. Class M-2</t>
  </si>
  <si>
    <t>Bellemeade Re 2017-1 Ltd. Class B-1</t>
  </si>
  <si>
    <t>Galileo Re Ltd. (Series 2017-1) Class A</t>
  </si>
  <si>
    <t>Galileo Re Ltd. (Series 2017-1)</t>
  </si>
  <si>
    <t>U.S. named storm, U.S. earthquake, Canada earthquake, U.S. severe thunderstorm, European windstorm, Australian tropical cyclone, Australian earthquake</t>
  </si>
  <si>
    <t>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</si>
  <si>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https://www.artemis.bm/deal-directory/galileo-re-ltd-series-2017-1/</t>
  </si>
  <si>
    <t>Galileo Re Ltd. (Series 2017-1) Class B</t>
  </si>
  <si>
    <t>Residential Reinsurance 2017 Limited (Series 2017-2) Class 1</t>
  </si>
  <si>
    <t>Residential Reinsurance 2017 Limited (Series 2017-2)</t>
  </si>
  <si>
    <t>U.S. tropical cyclones (plus renter policy flood), earthquakes (plus fire following and renter policy flood), severe thunderstorm, winter storm, wildfire, volcanic eruption, meteorite impact, other perils</t>
  </si>
  <si>
    <t>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</si>
  <si>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https://www.artemis.bm/deal-directory/residential-reinsurance-2017-limited-series-2017-2/</t>
  </si>
  <si>
    <t>Residential Reinsurance 2017 Limited (Series 2017-2) Class 2</t>
  </si>
  <si>
    <t>Residential Reinsurance 2017 Limited (Series 2017-2) Class 3</t>
  </si>
  <si>
    <t>Ursa Re Ltd. (Series 2017-2) Class C</t>
  </si>
  <si>
    <t>Ursa Re Ltd. (Series 2017-2)</t>
  </si>
  <si>
    <t>Swiss Re Capital Markets is sole structuring agent and joint bookrunner. Aon Securities is joint bookrunner.</t>
  </si>
  <si>
    <t>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</si>
  <si>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https://www.artemis.bm/deal-directory/ursa-re-ltd-series-2017-2/</t>
  </si>
  <si>
    <t>Ursa Re Ltd. (Series 2017-2) Class D</t>
  </si>
  <si>
    <t>Hexagon Reinsurance DAC (Series 2017-1) Class A</t>
  </si>
  <si>
    <t>Hexagon Reinsurance DAC (Series 2017-1)</t>
  </si>
  <si>
    <t>Covéa Group</t>
  </si>
  <si>
    <t>Willis Towers Watson Securities is lead structuring agent &amp; joint bookrunner. Natixis is co-structuring agent &amp; joint bookrunner.</t>
  </si>
  <si>
    <t>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</si>
  <si>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https://www.artemis.bm/deal-directory/hexagon-reinsurance-dac-series-2017-1/</t>
  </si>
  <si>
    <t>Hexagon Reinsurance DAC (Series 2017-1) Class B</t>
  </si>
  <si>
    <t>Market Re Ltd. (Series 2017-2)</t>
  </si>
  <si>
    <t>This is the second weather risk exposed transaction to be issued using the JLTCM Market Re Ltd. private cat bond platform. JLTCM said that this latest transaction from its Market Re Ltd. private cat bond platform, which it has termed Market Re 2017-2 (Weather), saw $14.5 million of notes issued and sold to ILS investors, in order to fully collateralize an underlying retrocessional reinsurance agreement. This Market Re 2017-2 transaction will provide the sponsor, which we understand to be Allianz Risk Transfer (ART), with a single-year source of collateralized retrocession to cover it against certain losses caused by warmer than anticipated winters across Europe. The trigger for this Market Re 2017-2 weather cat bond is a parametric index based on temperature measurements at weather stations across specific regions in Europe, we understand. This is only the third cat bond to cover temperature related weather risks in the 20 year history of the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</si>
  <si>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https://www.artemis.bm/deal-directory/market-re-ltd-series-2017-2/</t>
  </si>
  <si>
    <t>Seaside Re (Series 2018-1)</t>
  </si>
  <si>
    <t>A new $20 million Seaside Re (Series 2018-1) private catastrophe bond, or cat bond lite, transaction, has been issued by German reinsurance firm Hannover Re’s segregated accounts vehicle, Kaith Re Ltd. This is the second Seaside Re private cat bond transaction, following a much larger $86.5 million Seaside Re (Series 2017-1) deal that was completed roughly a year ago. For this 2018 issuance, the reinsurance vehicle Kaith Re Ltd. acted on behalf of its segregated account named Seaside Re to issue one $20 million tranche of Series 2018-1 private cat bond notes. The notes have been issued pursuant to the Seaside Re bond program which was established and listed with the 2017 transaction. The single $20 million tranche of Series 2018-1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$20 million tranche of notes issued by Seaside Re in this 2018-1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</si>
  <si>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https://www.artemis.bm/deal-directory/seaside-re-series-2018-1/</t>
  </si>
  <si>
    <t>Seaside Re (Series 2018-3)</t>
  </si>
  <si>
    <t>A new $27 million Seaside Re (Series 2018-3) private catastrophe bond, or cat bond lite, transaction, has been issued by German reinsurance firm Hannover Re’s segregated accounts vehicle, Kaith Re Ltd. For this 2018-3 issuance, the reinsurance vehicle Kaith Re Ltd. acted on behalf of its segregated account named Seaside Re to issue one $27 million tranche of Series 2018-3 private cat bond notes. The notes have been issued pursuant to the Seaside Re bond program which was established and listed with a 2017 transaction. The single $27 million tranche of Series 2018-3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$27 million tranche of notes issued by Seaside Re in this 2018-3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</si>
  <si>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https://www.artemis.bm/deal-directory/seaside-re-series-2018-3/</t>
  </si>
  <si>
    <t>LI Re (Series 2017-1)</t>
  </si>
  <si>
    <t>In this latest LI Re private cat bond, LI Re (Series 2017-1), $10 million of notes ($9.99996 to be precise) have been issued by German reinsurance firm Hannover Re’s segregated accounts vehicle, Kaith Re Ltd., acting on behalf of its segregated account LI Re. The segregated account LI Re 2017-1 private cat bond is due April 10th 2019. This LI Re private cat bond provides a cedent with collateralized reinsurance protection against losses from California earthquake risks. The underlying transaction will be a one year collateralized reinsurance or industry loss warranty (ILW) deal, as are most common with private cat bonds. Further details of the exact nature of this transaction are unavailable. The $9.99996m of LI Re Series 2017-1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</si>
  <si>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https://www.artemis.bm/deal-directory/li-re-series-2017-1/</t>
  </si>
  <si>
    <t>Tailwind Re Ltd. (Series 2017-1) Class A</t>
  </si>
  <si>
    <t>Tailwind Re Ltd. (Series 2017-1)</t>
  </si>
  <si>
    <t>Validus Holdings</t>
  </si>
  <si>
    <t>U.S., Canada, Puerto Rico, U.S. Virgin Islands named storms and earthquakes</t>
  </si>
  <si>
    <t>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</si>
  <si>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https://www.artemis.bm/deal-directory/tailwind-re-ltd-series-2017-1/</t>
  </si>
  <si>
    <t>Tailwind Re Ltd. (Series 2017-1) Class B</t>
  </si>
  <si>
    <t>Tailwind Re Ltd. (Series 2017-1) Class C</t>
  </si>
  <si>
    <t>Artex SAC Limited – Series GX Notes</t>
  </si>
  <si>
    <t>A new private catastrophe bond issuance (or cat bond lite) has completed and listed in Bermuda using the Artex SAC Limited Note Program II. $50.228 million of Artex SAC Limited – Series GX Notes were listed on the Bermuda Stock Exchange ( BSX ). This Series GX transaction consisting of $50.228 million of notes have been issued by the Artex SAC Limited vehicle using the ILS Note Program II and a GX Notes segregated account. The notes have been placed with qualified investors and listed on the Bermuda Stock Exchange (BSX) as insurance related securities, with a due date of April 5th 2019. Typically these private cat bond transactions from the Artex platform involve peak property catastrophe reinsurance perils (often U.S.), with a cedent and investor opting to use a private ILS structure to securitise the risks into investable form, and usually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</si>
  <si>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https://www.artemis.bm/deal-directory/artex-sac-limited-series-gx-notes/</t>
  </si>
  <si>
    <t>Seaside Re (Series 2018-2)</t>
  </si>
  <si>
    <t>This is the third Seaside Re transaction to come to light in December 2017, as reinsurance firm Hannover Re continues to act as an ILS transformer and facilitator using its Kaith Re Ltd. segregated accounts vehicle. This $50 million Seaside Re (Series 2018-2) private catastrophe bond, or cat bond lite, transaction, has been issued by Kaith Re Ltd., helping an investor to access U.S. property catastrophe risks in a securitised, cat bond note form. For this 2018-2 issuance, Kaith Re Ltd. acted on behalf of its segregated account named Seaside Re to issue a single $50 million tranche of Series 2018-2 private cat bond notes for the investor(s). The notes have been issued pursuant to the Seaside Re bond program, which was originally established and listed with a 2017-1 transaction. The single $50 million tranche of Series 2018-2 notes issued by segregated account Seaside Re are due January 15th 2019, so represent a one year collateralized reinsurance or industry loss warranty (ILW) transaction, as are most common with private cat bonds. This is the same due-date as the Seaside Re 2018-1 and 2018-2 transactions which were completed and listed earlier in December.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$50 million tranche of Series 2018-2 notes issued by Seaside Re have been admitted for listing on the Bermuda Stock Exchange (BSX) as Section V – Insurance Related Securities and have been placed with qualified ILS investors. This is the sixth tranche of notes issued through the Seaside Re program from Hannover Re’s Kaith Re reinsurance transformer vehicle. Update – March 2019: This private cat bond has had its maturity extended to June 30th 2019, presumably to allow for development of qualifying catastrophe losses from during the risk period. As it covered U.S. property catastrophe risks we assume this could be the hurricanes and perhaps California wildfires.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</si>
  <si>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https://www.artemis.bm/deal-directory/seaside-re-series-2018-2/</t>
  </si>
  <si>
    <t>Dodeka XIV</t>
  </si>
  <si>
    <t>This $33.583 million Dodeka XIV private catastrophe bond transaction is the fifteenth in the Dodeka series from ILS investment fund manager Twelve Capital, as the firm continues to show its commitment to sourcing risk in securitised cat bond form for its ILS fund investors. Dodeka XIV has been issued using the Artex SAC Limited ILS Note Program II vehicle, with Dodeka XIV representing a single segregated account of the issuance vehicle. The risks included in the account have been transformed into private ILS form, resulting in the issuance of $33.583 million of tradable principal-at-risk ILS notes. The $33.583 million of Dodeka XIV insurance-linked notes are due on the 8th January 2019, so will represent a one-year renewal reinsurance or retrocession contract. The $33.583 million of Dodeka XIV notes have been admitted to the BSX as Section V Insurance Related Securities and the notes have been placed with qualified ILS investors. As with all of the Dodeka private ILS transactions, we assume that the Dodeka XIV cat bond lite features a transformed industry-loss warranty (ILW) contract, using a PCS industry loss trigger, covering U.S. natural catastrophe risks. Twelve Capital confirmed that in this case the transaction covers U.S. all natural perils second event risk, which it sees as a diversifier for its portfolios. The Dodeka private cat bonds are an efficient way for Twelve Capital to offer capital markets backed reinsurance coverage to cedents while souring cat bond notes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</si>
  <si>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https://www.artemis.bm/deal-directory/dodeka-xiv/</t>
  </si>
  <si>
    <t>Alpha Terra Validus II</t>
  </si>
  <si>
    <t>The renewal transaction has again been issued through the Aon Insurance Managers owned White Rock Insurance (SAC) Ltd. Class 3, Class C and segregated accounts reinsurance company. The reinsurance vehicle, acting on behalf of a segregated account named Alpha Terra Validus II, has issued $5 million of Alpha Terra Validus II principal at-risk zero coupon notes, which will be due for maturity on the 15th January 2019. The notes have been listed on the Bermuda Stock Exchange (BSX) and placed with qualifying investors, which will have been funds managed by AlphaCat. The $5 million of notes provide retrocessional reinsurance protection to Terra Brasis Re, for certain Latin American property catastrophe risks, likely earthquake exposures we understand. We also understand that this is an indemnity triggered private cat bond. Being a zero coupon note arrangement, the Alpha Terra Validus II private cat bond will have seen the cedent funding the premium upfront, which offers a kind of leverage to the investor, like collateralized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</si>
  <si>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t>
  </si>
  <si>
    <t>Vitality Re IX Ltd. (Series 2018-1) Class A</t>
  </si>
  <si>
    <t>Vitality Re IX Ltd. (Series 2018-1)</t>
  </si>
  <si>
    <t>Goldman Sachs is sole bookrunner and co-structuring agent. Munich Re is co-managers and co-structuring agents</t>
  </si>
  <si>
    <t>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</si>
  <si>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https://www.artemis.bm/deal-directory/vitality-re-ix-ltd-series-2018-1/</t>
  </si>
  <si>
    <t>Vitality Re IX Ltd. (Series 2018-1) Class B</t>
  </si>
  <si>
    <t>IBRD CAR 116 Class A</t>
  </si>
  <si>
    <t>IBRD CAR 116</t>
  </si>
  <si>
    <t>Republic of Chile</t>
  </si>
  <si>
    <t>Swiss Re Capital Markets and Aon Securities are joint structuring agents and joint bookrunners. Citigroup are joint bookrunner.</t>
  </si>
  <si>
    <t>Chile earthquake</t>
  </si>
  <si>
    <t>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</si>
  <si>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https://www.artemis.bm/deal-directory/ibrd-car-116/</t>
  </si>
  <si>
    <t>IBRD CAR 117 Class A</t>
  </si>
  <si>
    <t>IBRD CAR 117</t>
  </si>
  <si>
    <t>Republic of Colombia</t>
  </si>
  <si>
    <t>Colombia earthquake</t>
  </si>
  <si>
    <t>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</si>
  <si>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https://www.artemis.bm/deal-directory/ibrd-car-117/</t>
  </si>
  <si>
    <t>IBRD CAR 118-119 Class A</t>
  </si>
  <si>
    <t>IBRD CAR 118-119</t>
  </si>
  <si>
    <t>FONDEN / AGROASEMEX S.A.</t>
  </si>
  <si>
    <t>Mexico earthquake</t>
  </si>
  <si>
    <t>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</si>
  <si>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https://www.artemis.bm/deal-directory/ibrd-car-118-119/</t>
  </si>
  <si>
    <t>IBRD CAR 118-119 Class B</t>
  </si>
  <si>
    <t>IBRD CAR 120 Class A</t>
  </si>
  <si>
    <t>IBRD CAR 120</t>
  </si>
  <si>
    <t>Republic of Peru</t>
  </si>
  <si>
    <t>Peru earthquake</t>
  </si>
  <si>
    <t>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</si>
  <si>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https://www.artemis.bm/deal-directory/ibrd-car-120/</t>
  </si>
  <si>
    <t>Panthera Re Limited (Series 2018-1)</t>
  </si>
  <si>
    <t>The Panthera Re Ltd. special purpose insurer (SPI) was registered in Bermuda on January 23rd and has executives from ILS and reinsurance management, servicing, risk transformation and fronting specialist Horseshoe Group and also Estera Services (Bermuda) Limited listed as its directors. Yesterday, a Panthera Re Limited Principal At-Risk Variable Rate Notes Program and the first $100 million series of notes under that program were admitted for listing on the Bermuda Stock Exchange (BSX). Panthera Re issued a single $100 million tranche of Series 2018-1 Class A Principal At-Risk Variable Rate Notes, which have a due date of March 9th 2020. The notes therefore likely cover a two-year reinsurance or retrocessional arrangement, with the collateral raised used to underpin the contract liabilities. The $100 million of Series 2018-1 notes issued by Panthera Re Ltd. were placed with qualified investors and listed under classification Section V – Insurance Related Securities. As ever, we assume that the underlying risks will be property catastrophe related. It’s not clear whether this is a private catastrophe bond issuance or some type of special purpose sidecar arrangement, but the end result is the same. A layer of reinsurance or retrocessional risk has been transformed and securitised through Panthera Re Limited, so that the risks can be transferred to capital market investors through the issuance and sale of the notes. Horseshoe Corporate Services Ltd. acted as the listing sponsor for the Panthera Re issuance and note program.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</si>
  <si>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https://www.artemis.bm/deal-directory/panthera-re-limited-series-2018-1/</t>
  </si>
  <si>
    <t>Resilience Re Ltd. (Series 1812A)</t>
  </si>
  <si>
    <t>The latest issuance from the Resilience Re Ltd. platform is a $60 million single tranche of Series 1812A zero coupon notes, which have been issued through the private cat bond platform of broker Willis Towers Watson. This new private Resilience Re cat bond deal was actually issued in February but the listing has only just come to light on the Bermuda Stock Exchange (BSX). A single $60 million Series 1812A tranche of zero coupon notes has been issued by Resilience Re, likely providing a sponsor with fully collateralized property catastrophe reinsurance coverage. The $60 million of zero coupon notes are due for maturity in October 2019, so this deal could cover a year and a half or almost two wind seasons (if they cover named storms) for a sponsor, perhaps. The notes have been privately placed with qualified investors and then listed on the BSX as Section V – Insurance Related Securities. Details are scant, as ever, with this latest private Resilience Re cat bond, but we assume the sponsor is benefitting from efficient access to collateralized reinsurance cover from the capital markets for losses from certain property catastrophe reinsurance exposures.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</si>
  <si>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https://www.artemis.bm/deal-directory/resilience-re-ltd-series-1812a/</t>
  </si>
  <si>
    <t>Nakama Re Ltd. (Series 2018-1) Class 1</t>
  </si>
  <si>
    <t>Nakama Re Ltd. (Series 2018-1)</t>
  </si>
  <si>
    <t>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</si>
  <si>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https://www.artemis.bm/deal-directory/nakama-re-ltd-series-2018-1/</t>
  </si>
  <si>
    <t>Nakama Re Ltd. (Series 2018-1) Class 2</t>
  </si>
  <si>
    <t>Resilience Re Ltd. (Series 1811A)</t>
  </si>
  <si>
    <t>The second issuance in a month from the Resilience Re Ltd. platform is a $52.6 million single tranche of Series 1811A zero coupon notes, which have been issued through the Resilience Re private cat bond platform of broker Willis Towers Watson. For this latest deal, Resilience Re Ltd. has issued a single $52.6 million tranche of Series 1811A discounted zero coupon notes, which have been placed with qualified investors and listed on the BSX as Section V – Insurance Related Securities. The notes are due January 9th 2019, suggesting they cover a one-year reinsurance arrangement from the start of this year. The discounted zero coupon note structure used in this and other similar private ILS transactions benefits both the sponsors and the investors. The sponsor can fund the reinsurance premium up front, as it would in collateralized reinsurance arrangements, giving the investor a form of leverage, which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</si>
  <si>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https://www.artemis.bm/deal-directory/resilience-re-ltd-series-1811a/</t>
  </si>
  <si>
    <t>Radnor Re 2018-1 Ltd. Class B-1</t>
  </si>
  <si>
    <t>Radnor Re 2018-1 Ltd.</t>
  </si>
  <si>
    <t>Essent Guaranty</t>
  </si>
  <si>
    <t>Morningstar: M-1 - BBB; M2 - BB-; B1 - B+</t>
  </si>
  <si>
    <t>This is the first mortgage insurance ILS issuance to be sponsored by Essent Guaranty, using a new Bermuda-based special purpose insurer (SPI) for the issuance of its first mortgage insurance ILS transaction. The Radnor Re 2018-1 Ltd. vehicle will be used to issue a mortgage insurance-linked securitisation, that will transfer a portion of the risk contained within Essent Guaranty’s mortgage insurance portfolio to capital market investors, using a catastrophe bond-like structure. We’re told that this Radnor Re 2018-1 mortgage ILS deal will likely be announced within days and that it is likely to secure the sponsor, Essent Guaranty, around $360.75 million of fully collateralized excess of loss mortgage reinsurance coverage. The notes issued by Radnor Re 2018-1 Ltd. are being sold to qualified institutional investors, including some ILS funds we understand, with the proceeds set to be used to collateralize reinsurance agreements between the SPI and Essent. The notes have a 10-year term. These mortgage ILS transactions see primary mortgage insurer looking to the capital markets and ILS as a way to augment their reinsurance protection for mortgage insurance books, in a fully-collateralized transaction similar to a catastrophe bond or other insurance-linked security. At this stage it’s not clear if the protection is for Essent’s legacy mortgage book or a recently underwritten portfolio, but the end result is the same, a transfer of a portion of the mortgage insurance risk to capital markets investors. The capital market investors backing the $360.75 million of notes issued by Radnor Re 2018-1 are taking on the risk of Essent suffering mortgage insurance losses above a pre-defined indemnity trigger level on certain segments of its mortgage insurance portfolio, we understand. This transaction is split into three classes of notes, a $161.277 million M-1 tranche, a $178.253 million M-2 tranche and a $21.221 million class B-1 tranche which will be issued and sold to investors. These tranches of notes issued by Radnor Re 2018-1 will provide reinsurance totalling $360.75 million from this offering. These note tranches are exposed to the risk of reinsured losses on the mortgage insurance policies issued by Essent Guaranty, Inc., the ceding insurer under the terms of the transaction. The notes will cover mortgage insurance risk linked to a pool of $40.55 billion of insured mortgage loans, for which the mortgage insurance policy coverage amount totals $9.99 billion. Morningstar is set to rate the $360.75 million of mortgage insurance-linked notes that are being issued, and said of the deal, “Radnor Re 2018-1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fixed-and variable rate, first-lien loans that have never been reported as in default as of the cutoff date. The pool is geographically diverse, with the largest state concentration in California at approximately 10.0% of the balance.” Update 1: The Radnor Re 2018-1 mortgage insurance ILS transaction from Essent Guaranty received strong investor demand, helping the transaction to increase in size to $424.412 million. Essent Group announced the pricing of the Radnor Re 2018-1 notes, saying that its subsidiary Essent Guaranty will benefit from $424,412,000 of fully collateralized excess of loss reinsurance protection from Radnor Re at inception of the deal. The reinsurance protection will cover an existing portfolio of mortgage insurance policies that had been underwritten with an insurance coverage effective date on or after January 1st 2017, but before January 1st 2018. After pricing and thanks to strong investor demand for the mortgage ILS offering, Essent said that the Class M-1 tranche has grown to $189.737 million (consisting of $188.837m of 144a notes and $900k of RegS notes), the Class M-2 tranche has grown to $209.71 million (consisting of $208.97m of 144A notes and $740k of RegS notes) and the Class B-1 tranche has upsized to $24.965 million (all 144A). At the same time the pricing has been fixed for each of the tranches of notes and we understand that generally the trend in pricing over the course of marketing the mortgage ILS deal was downwards. The Class M-1 tranche will offer investors an initial interest rate of one-month LIBOR plus 1.4%, the Class M-2 tranche will pay 2.7% above LIBOR and the Class B-1 tranche will pay 3.8% above LIBOR.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</si>
  <si>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https://www.artemis.bm/deal-directory/radnor-re-2018-1-ltd/</t>
  </si>
  <si>
    <t>Radnor Re 2018-1 Ltd. Class M-1</t>
  </si>
  <si>
    <t>Radnor Re 2018-1 Ltd. Class M-2</t>
  </si>
  <si>
    <t>Akibare Re Ltd. (Series 2018-1) Class A</t>
  </si>
  <si>
    <t>Akibare Re Ltd. (Series 2018-1)</t>
  </si>
  <si>
    <t>Mitsui Sumitomo Insurance Co. Ltd., Aioi Nissay Dowa Insurance Co., Ltd.</t>
  </si>
  <si>
    <t>Japan typhoon, Japan flood, Japan earthquake fire</t>
  </si>
  <si>
    <t>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</si>
  <si>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https://www.artemis.bm/deal-directory/akibare-re-ltd-series-2018-1/</t>
  </si>
  <si>
    <t>Akibare Re Ltd. (Series 2018-1) Class B</t>
  </si>
  <si>
    <t>Kizuna Re II Ltd. (Series 2018-1) Class A</t>
  </si>
  <si>
    <t>Kizuna Re II Ltd. (Series 2018-1)</t>
  </si>
  <si>
    <t>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</si>
  <si>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https://www.artemis.bm/deal-directory/kizuna-re-ii-ltd-series-2018-1/</t>
  </si>
  <si>
    <t>Kizuna Re II Ltd. (Series 2018-1) Class B</t>
  </si>
  <si>
    <t>Sanders Re Ltd. (Series 2018-1)</t>
  </si>
  <si>
    <t>Aon Securities is sole structuring agent and joint bookrunner. Goldman Sachs is joint bookrunner.</t>
  </si>
  <si>
    <t>U.S. (ex Florida &amp; New Jersey) named storm, earthquake, severe weather, fire, other perils</t>
  </si>
  <si>
    <t>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</si>
  <si>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https://www.artemis.bm/deal-directory/sanders-re-ltd-series-2018-1/</t>
  </si>
  <si>
    <t>Merna Re Ltd. (Series 2018-1)</t>
  </si>
  <si>
    <t>U.S. insurer State Farm has returned to the catastrophe bond market with a Merna Re 2018-1 cat bond transaction that has been privately marketed to a select group of insurance-linked securities (ILS) funds and investors, we understand, hence details of the transaction itself remain limited. Merna Re Ltd. has issued a single $300 million tranche of Series 2018-1 Class A notes which have been sold privately to ILS investors in order to collateralise a reinsurance agreement between Merna Re and sponsor State Farm. As with State Farm’s other recent Merna Re cat bonds, we assume the private syndication of these notes was in order to keep the insurers costs of issuance and reinsurance as low as possible, utilising a private club type deal. This approach also enables State Farm to build deeper relationships with key ILS investor and ILS fund markets, especially those that also participate in its traditional reinsurance renewal. Additionally, the catastrophe bond issuance will provide State Farm with vital pricing indications that can assist in its overall reinsurance program negotiations. We’re told that the covered perils ceded to ILS investors through this Merna Re 2018 cat bond are U.S. earthquake risks, most likely from the New Madrid fault region in the mid-west where State Farm has a significant exposure. This would be the same covered peril as the insurers last few cat bond transactions. This Merna Re 2018-1 cat bond will utilise an indemnity trigger, as State Farm’s cat bond coverage tends to provide the insurer with a source of indemnity reinsurance protection. This Merna Re 2018-1 cat bond has a three-year term, with the notes coming due for maturity at the 8th April 2021. The fully collateralized reinsurance protection that State Farm benefits from with this new Merna cat bond deal will likely replace the recently matured $300 million Merna Re 2015-1 New Madrid quake transaction. Other facts on this transaction such as expected loss, attachment point and pricing are not known at this stage, due to the privately syndicated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</si>
  <si>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https://www.artemis.bm/deal-directory/merna-re-ltd-series-2018-1/</t>
  </si>
  <si>
    <t>Manatee Re II Ltd. (Series 2018-1) Class A</t>
  </si>
  <si>
    <t>Manatee Re II Ltd. (Series 2018-1)</t>
  </si>
  <si>
    <t>GC Securities is sole structuring agent and joint bookrunner. Swiss Re Capital Markets is joint bookrunner.</t>
  </si>
  <si>
    <t>U.S. named storm, U.S. severe thunderstorm (Florida, Louisiana &amp; Texas initially)</t>
  </si>
  <si>
    <t>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</si>
  <si>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https://www.artemis.bm/deal-directory/manatee-re-ii-ltd-series-2018-1/</t>
  </si>
  <si>
    <t>Manatee Re II Ltd. (Series 2018-1) Class B</t>
  </si>
  <si>
    <t>Armor Re II Ltd. (Series 2018-1)</t>
  </si>
  <si>
    <t>United Property &amp; Casualty Insurance Co., Family Security Insurance Co., Interboro Insurance Co., American Coastal Insurance</t>
  </si>
  <si>
    <t>Willis Towers Watson Securities is sole structuring agent and bookrunner</t>
  </si>
  <si>
    <t>$2,120,000,000.00</t>
  </si>
  <si>
    <t>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</si>
  <si>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https://www.artemis.bm/deal-directory/armor-re-ii-ltd-series-2018-1/</t>
  </si>
  <si>
    <t>Bellemeade Re 2018-1 Ltd. Class M-1B</t>
  </si>
  <si>
    <t>Bellemeade Re 2018-1 Ltd.</t>
  </si>
  <si>
    <t>Credit Suisse is sole bookrunner.</t>
  </si>
  <si>
    <t>Morningstar: M-1B - BBB</t>
  </si>
  <si>
    <t>This is the fourth mortgage insurance ILS issuance in the Bellemeade series of transactions and the second under the watch of Arch Capital Group, since it acquired AIG’s United Guaranty that had previously sponsored these deals. This is now the largest Bellemeade mortgage insurance ILS deal to-date, at exactly $374.46 million in size. For this mortgage insurance-linked securities (ILS) transaction Arch has registered a new Bermuda domiciled special purpose insurer (SPI) Bellemeade Re 2018-1 Ltd. The SPI has issued three tranches of ten-year notes which have been sold to investors to collateralize underlying reinsurance agreements to protect the Arch Mortgage Insurance book on an indemnity basis over the 10 year term. In this 2018-1 mortgage ILS deal from Arch, the reinsurance protection will cover a portfolio of mortgage insurance policies underwritten by Arch primarily from July through December of 2017. The three tranches of ten-year term Bellemeade Re 2018-1 insurance-linked securities (ILS) will provide Arch with fully-collateralized reinsurance coverage against potential losses on a portion of its 2017 mortgage insurance portfolio. The Bellemeade Re Series 2018-1 transaction is split into $198.064 million of the rated Class M-1B 144A notes and $400k of Class M-1B RegS notes, $157.273 million of Class M-2 144A notes, and $18.723 million of Class B-1 144A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</si>
  <si>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https://www.artemis.bm/deal-directory/bellemeade-re-2018-1-ltd/</t>
  </si>
  <si>
    <t>Bellemeade Re 2018-1 Ltd. Class M-2</t>
  </si>
  <si>
    <t>Bellemeade Re 2018-1 Ltd. Class B-1</t>
  </si>
  <si>
    <t>Integrity Re Ltd. (Series 2018-1) Class A</t>
  </si>
  <si>
    <t>Integrity Re Ltd. (Series 2018-1)</t>
  </si>
  <si>
    <t>American Integrity has returned to the catastrophe bond market for its second issuance, with the assistance of Hannover Re as its Hannover Rück SE entity will act as the ceding reinsurer, fronting the investor base for American Integrity which is the reinsured and so beneficiary of the fully-collateralized reinsurance protection that the Integrity Re 2018-1 cat bond will provide. The Integrity Re Ltd. special purpose insurer (SPI) will seek to issue two tranches of Series 2018-1 notes in this currently $85 million deal, with both being sold to cat bond investors and the proceeds used to collateralize the retrocession agreements between itself and Hannover Re, while Hannover Re enters into reinsurance agreements with American Integrity. Both tranches of notes will provide American Integrity with a source of collateralized reinsurance against certain losses from Florida named storms and severe thunderstorms across a four-year term. Both tranches will feature an indemnity trigger, with coverage on a per-occurrence and cascading basis. The currently $75 million tranche of Integrity Re Series 2018-1 Class A notes will be exposed to Florida named storm protection only. These notes will sit at the top of American Integrity’s reinsurance tower and given the cascading nature will drop-down as events erode stated reinsurance, FHCF and other cat bond layers beneath. The Integrity Re Series 2018-1 Class A notes have an initial attachment probability of 1.34%, an initial expected loss of 1.27% and are to be offered to cat bond investors with guide pricing in a range from 3.75% to 4.25%. The currently $10 million Integrity Re Series 2018-1 Class B tranche of notes will be exposed to both Florida named storms and Florida severe thunderstorm risks. This tranche is much riskier, sitting alongside the FHCF coverage within American Interity’s reinsurance tower. The Integrity Re Series 2018-1 Class B notes have an initial attachment probability of 9.86% and an initial expected loss of 5.74%. Our sources told us that the guide pricing for this tranche of notes is only available through enquiry to the bookrunners, so not available to us at this time. Clearly the price will be higher but it’s possible that American Integrity does not want to advertise it to potential reinsurance counterparties until its program for the 2018 renewal is arranged. Update 1: The Integrity Re Series 2018-1 Class A notes remain at $75 million in size and price guidance dropped to the bottom end at 3.75%. The Integrity Re Series 2018-1 Class B tranche of notes shrank to just $4 million in size, while the price guidance we now understand to be 9.5% for this riskier layer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</si>
  <si>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https://www.artemis.bm/deal-directory/integrity-re-ltd-series-2018-1/</t>
  </si>
  <si>
    <t>Integrity Re Ltd. (Series 2018-1) Class B</t>
  </si>
  <si>
    <t>Kendall Re Ltd. (Series 2018-1)</t>
  </si>
  <si>
    <t>Aspen Insurance</t>
  </si>
  <si>
    <t>U.S. named storm, U.S. &amp; Canada earthquake, U.S. severe thunderstorm, U.S. wildfire, U.S. winter storm, European windstorm</t>
  </si>
  <si>
    <t>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</si>
  <si>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https://www.artemis.bm/deal-directory/kendall-re-ltd-series-2018-1/</t>
  </si>
  <si>
    <t>Fidus Re Ltd. (Series 2018-1)</t>
  </si>
  <si>
    <t>Build America Mutual Assurance Company</t>
  </si>
  <si>
    <t>Financial guarantee risks</t>
  </si>
  <si>
    <t>$165,000,000.00</t>
  </si>
  <si>
    <t>This Fidus Re Ltd. (Series 2018-1) transaction is the first time financial guarantee insurance risks are being transferred to capital market investors through a catastrophe bond-like insurance-linked securities (ILS) arrangement. Fidus Re Ltd. is a Bermuda special purpose insurer (SPI) established to issue and sell notes to investors with the proceeds used to collateralize excess of loss reinsurance agreements between Fidus Re and the sponsor, which is financial guarantee specialist insurer Build America Mutual Assurance Company. We understand that a single $100 million tranche of notes are being offered to investors, some of which are destined to be ILS funds and the typical ILS suspects, but we’re also told that the investor base for a financial guarantee ILS transaction could be a little broader, as other specialist investors may be attracted to the deal. Fidus Re Ltd. will issue a $100 million Class A tranche of notes. The notes will have a twelve-year term, so will provide the sponsor with reinsurance across a long duration. The notes are callable after five years, we understand. The notes will provide reinsurance against losses on a pre-defined portion of Build America Mutual Assurance Company’s financial guarantee insurance portfolio, and will cover losses on an aggregate basis above an attachment point of $165 million of losses. The covered portfolio includes 95% of Build America Mutual’s U.S. public finance financial guaranty policies issued through December 31st 2017, but excludes any surety policies and all exposures rated below investment grade, according to Kroll Bond Rating Agency which has rated the Class A notes as ‘AA’ grade. Kroll also explained that only those amounts of insured principal and interest that come due through the 12 year term are covered under the reinsurance agreement, to the extent losses during this period exceed $165 million. The covered portfolio is granular, geographically diverse, and is not exposed to higher risk sectors of the U.S. municipal market such as healthcare, housing, and private higher education, Kroll also said. Build America Mutual only guarantee’s U.S. municipal bonds from issuers that deliver essential public services, so the bonds themselves are typically lower risk, lower volatility and has a higher credit rating. Given the risks covered this is of course not an ILS transaction where the resulting asset can be said to have a very low correlation with broader financial factors, given the underlying insurance covers the risk of municipal bond defaults. Build America Mutual will take its share of any losses within the layer of reinsurance that Fidus Re covers. Fidus Re will cover 90% of all net paid claims exceeding the $165 million attachment point up to a maximum payout of $100 million, while Build America Mutual will pay the remaining 10% share.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</si>
  <si>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https://www.artemis.bm/deal-directory/fidus-re-ltd-series-2018-1/</t>
  </si>
  <si>
    <t>Resilience Re Ltd. (Series 1841A)</t>
  </si>
  <si>
    <t>This is the third issuance of a private catastrophe bond from the Willis Towers Watson owned Resilience Re Ltd. platform this year, a $150 million single tranche of Series 1841A discounted zero coupon notes. For this latest deal, Resilience Re Ltd. has issued a single $150 million tranche of Series 1841A discounted zero coupon notes, which have been placed with qualified investors and listed on the BSX as Section V – Insurance Related Securities. The notes are due April 8th 2019, suggesting they cover a one-year reinsurance arrangement from the April renewal. The discounted zero coupon note structure used in this and other similar private ILS transactions benefits both the sponsor of the cat bond and the investors. The sponsor can fund the reinsurance premium up front, as it would in a typical collateralized reinsurance arrangement, which also provides the investor a form of leverage and as a result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</si>
  <si>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https://www.artemis.bm/deal-directory/resilience-re-ltd-series-1841a/</t>
  </si>
  <si>
    <t>Pelican IV Re Ltd. (Series 2018-1)</t>
  </si>
  <si>
    <t>Louisiana named storm &amp; severe thunderstorm</t>
  </si>
  <si>
    <t>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</si>
  <si>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https://www.artemis.bm/deal-directory/pelican-iv-re-ltd-series-2018-1/</t>
  </si>
  <si>
    <t>Residential Reinsurance 2018 Limited (Series 2018-1) Class 11</t>
  </si>
  <si>
    <t>Residential Reinsurance 2018 Limited (Series 2018-1)</t>
  </si>
  <si>
    <t>U.S. tropical cyclones (plus renter policy flood), earthquakes (plus fire following and renter policy flood), severe thunderstorm, winter storm, wildfire, volcanic eruption, meteorite impact, other perils (including auto policy flood)</t>
  </si>
  <si>
    <t>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</si>
  <si>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https://www.artemis.bm/deal-directory/residential-reinsurance-2018-limited-series-2018-1/</t>
  </si>
  <si>
    <t>Residential Reinsurance 2018 Limited (Series 2018-1) Class 13</t>
  </si>
  <si>
    <t>Residential Reinsurance 2018 Limited (Series 2018-1) Class 11tranche</t>
  </si>
  <si>
    <t>Everglades Re II Ltd. (Series 2018-1)</t>
  </si>
  <si>
    <t>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</si>
  <si>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https://www.artemis.bm/deal-directory/everglades-re-ii-ltd-series-2018-1/</t>
  </si>
  <si>
    <t>Caelus Re V Ltd. (Series 2018-1) Class A</t>
  </si>
  <si>
    <t>Caelus Re V Ltd. (Series 2018-1)</t>
  </si>
  <si>
    <t>U.S. named storm, earthquake (inc. fire following), severe thunderstorm, winter storm, wildfire, meteorite impact, volcanic eruption, other perils</t>
  </si>
  <si>
    <t>$2,500,000,000.00</t>
  </si>
  <si>
    <t>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</si>
  <si>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https://www.artemis.bm/deal-directory/caelus-re-v-ltd-series-2018-1/</t>
  </si>
  <si>
    <t>Caelus Re V Ltd. (Series 2018-1) Class B</t>
  </si>
  <si>
    <t>Caelus Re V Ltd. (Series 2018-1) Class C</t>
  </si>
  <si>
    <t>Caelus Re V Ltd. (Series 2018-1) Class D</t>
  </si>
  <si>
    <t>$1,400,000,000.00</t>
  </si>
  <si>
    <t>Dodeka XIII</t>
  </si>
  <si>
    <t>This $23.567 million Dodeka XIII private catastrophe bond transaction is the sixteenth such transaction in the Dodeka series from ILS investment fund manager Twelve Capital, as the firm demonstrates an ongoing commitment to sourcing risk in securitised cat bond form for its ILS fund investors. Dodeka XIII has been issued using the Artex SAC Limited ILS Note Program II vehicle, with Dodeka XIII representing a single segregated account of the issuance vehicle. The risks included in the account have been transformed into private ILS or cat bond form, resulting in the issuance of $23.567 million of tradable principal-at-risk ILS notes. The $23.567 million of Dodeka XIII insurance-linked notes are due on the 9th May 2019, so will represent a one-year renewal reinsurance or retrocession contract. The $23.567 million of Dodeka XIII notes have been admitted to the BSX as Section V Insurance Related Securities and the notes have been placed with qualified ILS investors, which will be a fund or account managed by Twelve Capital. As with all of the Dodeka private ILS transactions, we assume that the Dodeka XIII cat bond lite features a transformed industry-loss warranty (ILW) contract, using a PCS industry loss trigger and covering U.S. natural catastrophe risks. The Dodeka private cat bond series is an efficient way for Twelve Capital to offer capital markets backed reinsurance coverage to reinsurance and retrocession counterparties while sourcing cat bond notes with potential liquidity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</si>
  <si>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https://www.artemis.bm/deal-directory/dodeka-xiii/</t>
  </si>
  <si>
    <t>Bowline Re Ltd. (Series 2018-1)</t>
  </si>
  <si>
    <t>Transatlantic Reinsurance Co.</t>
  </si>
  <si>
    <t>U.S., Puerto Rico, U.S. Virgin Islands, D.C., Canada named storm, earthquake and severe thunderstorm</t>
  </si>
  <si>
    <t>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</si>
  <si>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https://www.artemis.bm/deal-directory/bowline-re-ltd-series-2018-1/</t>
  </si>
  <si>
    <t>Long Point Re III Ltd. (Series 2018-1)</t>
  </si>
  <si>
    <t>Swiss Re Capital Markets is sole structuring agent and with Aon Securities joint bookrunners. Goldman Sachs is co-manager</t>
  </si>
  <si>
    <t>This new 2018-1 Long Point Re III catastrophe bond deal will be the sixth cat bond issuance by Travelers and its first since 2015. This multi-peril cat bond will provide the insurer with collateralized reinsurance across the U.S. northeastern states over a four-year term and will replace and renew the firms Long Point Re III 2015 cat bond that matures in May 2018, the month of this new deals issue. This 2018 cat bond is therefore a replacement and renewal of the 2015 deal, but will also extend the coverage as well, with this 2018 cat bond seeking a four-year source of fully-collateralized reinsurance protection, adding a year to the capital markets provides to Travelers and subsidiaries. Travelers special purpose insurer Long Point Re III Ltd. will look to issue a single Series 2018-1 Class A tranche of notes, we understand, with the current target being for a $300 million issuance, which would fully replace the maturing 2015 cat bond coverage. The $300 million of Long Point Re III 2018-1 Class A notes will be sold to investors to collateralize multi-peril reinsurance agreements between the SPI and Travelers subsidiaries that include the usual insurance companies, Travelers Indemnity, Travelers Casualty &amp; Surety, St. Paul Fire and Marine and The Standard Fire Insurance Company, as well as any associated subsidiaries of each. Travelers will benefit from a collateralized source of reinsurance protection against certain losses caused by U.S. tropical cyclone, earthquake, severe thunderstorm and winter storm perils, across a covered area that is the usual northeastern U.S. states, we’re told. We understand the covered area to be the same as its previous Long Point Re III cat bond, so protecting Travelers against losses in Connecticut, Delaware, District of Columbia, Maine, Maryland, Massachusetts, New Hampshire, New Jersey, New York, Pennsylvania, Rhode Island, Virginia and Vermont. The Long Point Re III 2018-1 Class A notes will provide their reinsurance protection on a per-occurrence basis across the four-year term, with any payouts decided using an indemnity trigger approach. Sources said the targeted $300 million or greater of cat bond notes to be issued by Long Point Re III in this 2018 deal will have an initial attachment probability of 1.392%, an initial expected loss of 1.214% and are being marketed to investors with coupon guidance in a range from 3% to 3.5%. Update 1: We understand from sources that Travelers target has risen and this new Long Point Re III 2018 cat bond could complete at anywhere up to $500 million in size, as the insurer looks to increase the role of the capital markets in its reinsurance tower. We’re also told that the price guidance has been slashed to below the initial range, with the up to $500 million of notes now offering investors a coupon from 2.75% to 3%. Update 2: The Long Point Re III 2018-1 cat bond successfully secured its raised target of $500 million for Travelers. At the same time the pricing fell to the bottom of the reduced range, at 2.75%, reflecting a multiple of 2.3 times the initial expected loss, roughly aligned with other recent cat bond transactions at this risk level, but significantly lower than Travelers last cat bond achieved in 2015 (around 3.3 times the initial EL). Update – May 2021: Travelers opted to reset the cat bond with a higher attachment point for the 2021 hurricane season, lifting the attachment from $1.87 billion to $1.98 billion for its final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</si>
  <si>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https://www.artemis.bm/deal-directory/long-point-re-iii-ltd-series-2018-1/</t>
  </si>
  <si>
    <t>Alamo Re Ltd. (Series 2018-1)</t>
  </si>
  <si>
    <t>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</si>
  <si>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https://www.artemis.bm/deal-directory/alamo-re-ltd-series-2018-1/</t>
  </si>
  <si>
    <t>Atlas Capital UK 2018 PLC (Series 2018 ISPV 1)</t>
  </si>
  <si>
    <t>GC Securities is sole structuring agent and joint-bookrunner</t>
  </si>
  <si>
    <t>U.S. named storm, U.S. and Canada earthquake, European windstorm</t>
  </si>
  <si>
    <t>This is French reinsurance firm SCOR’s first catastrophe bond since 2016 and the reinsurer is making use of the recently enacted UK ILS regulatory and tax regime for the transaction, a move away from Ireland where its previous special purpose issuers have been based. This transaction from SCOR is the first full catastrophe bond issuance to be domiciled in the UK, as the only other use of the ILS regulatory framework by Neon is really a sidecar, or collateralized quota share reinsurance arrangement. SCOR has registered a new UK company for its first cat bond issuance there, registering Atlas Capital UK 2018 PLC as an insurance special purpose vehicle to be the transformer for and issuer of a single tranche of Series 2018 ISPV 1 notes. With the Atlas Capital UK 2018 catastrophe bond SCOR is targeting at least $300 million of multi-peril retrocessional reinsurance protection across a four-year term, to protect the reinsurer against the impacts of U.S. named storm, U.S. and Canada earthquake and European windstorm risks. The coverage is effected through SCOR Global P&amp;C SE as the ceding company, but applies across SCOR’s portfolio companies. The $300 million of Series 2018 ISPV 1 notes issued by Atlas Capital UK 2018 will provide SCOR with retro reinsurance coverage on an annual aggregate basis, using regionally weighted industry loss triggers that take into account a deductible per-event for each of the covered perils. The $300 million single tranche of Series 2018 ISPV 1 notes to be issued by Atlas Capital UK 2018 will have an initial attachment probability of 3.98%, an initial expected loss of 3.24% and are being offered to ILS investors with spread guidance in a range from 6% to 6.5%. Update 1: We’re told that coupon price guidance for the still $300 million of Series 2018 ISPV 1 notes to be issued by Atlas Capital UK 2018 has now been lowered to the bottom of the initial range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</si>
  <si>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https://www.artemis.bm/deal-directory/atlas-capital-uk-2018-plc-series-2018-ispv-1/</t>
  </si>
  <si>
    <t>Operational Re II Ltd. Class A</t>
  </si>
  <si>
    <t>Operational Re II Ltd.</t>
  </si>
  <si>
    <t>This is the second securitisation of operational risk insurance using a capital markets special purpose vehicle domiciled in Bermuda and a structure like a catastrophe bond. We understand that this Operational Re II Ltd. transaction again features insurer Zurich as the ceding company, that has entered into reinsurance agreements with Bermuda SPI Operational Re II Ltd. to acquire the capital markets backed, fully-collateralized coverage to back an operational risk insurance policy. We’re told that Zurich Insurance Co. Ltd. is again the ceding company, or sponsor, for the Operational Re II Ltd. transaction, which sees the insurer tapping ILS and capital market investors for a source of fully-collateralized reinsurance to back an operational risk insurance agreement between itself and a bank or asset manager, which we understand is almost certainly Credit Suisse again. For this second arrangement we believe the investment bank that benefits from the coverage to be Credit Suisse again, returning to the ILS market to top up its coverage, as the initial Operational Re transaction had been much smaller than hoped for (it had originally targeted a CHF 630 million issuance) back in 2016. This new Operational Re II Ltd. transaction has been offered on a semi-private basis, we understand, compared to the more broadly marketed 2016 deal. So, this new transaction will provide a CHF 146 million (approx $148 million) fully-collateralised source of insurance and reinsurance protection to back an operational risk insurance policy provided by insurer Zurich to one of its corporate clients, which we understand to be Credit Suisse. This arrangement will provide the ultimate beneficiary with just less than three years of protection, with maturity of the three tranches of notes slated for April 8th 2021. That is the exact same maturity date as the three tranches of notes from the original Operational Re transaction. So this points to Operational Re II Ltd. being an extension of the coverage for Credit Suisse, as the investment bank looks to expand the capital markets backed operational risk protection it benefits from. One source has told us that the three tranches of notes fill some of the gaps in the covered layer that had originally been sought for Credit Suisse in the first Operational Re deal, thus providing it with more coverage across the original layer, which had attached at CHF 3.5 billion of losses under the operational risk insurance agreement in any annual risk period (the attachment point), with an exhaustion point set at CHF 4.2 billion. The original underlying insurance policy, which it seems these notes also support, and the reinsurance from the Operational Re II ILS notes will provide annual aggregate coverage against certain operational risk losses. There are specific limits in place to ensure that no single operational risk loss event, or defined category of loss, can trigger the notes on its own, making these deals effectively a second and subsequent loss event ILS cover. As with the first operational risk cat bond, we assume this new transaction will provide cover for a range of risks,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The coverage is just one aspect, as these deals also help the investment bank to reduce its risk weighted assets (RWA’s). In fact the first CHF 220m deal helped Credit Suisse reduce its RWA’s by 1.25 billion Swiss Francs. As such these transactions offer broad operational risk insurance coverage, but through the mechanism of an ILS or cat bond and with reinsurance support from capital markets investors. The CHF 146 million of notes are split across two Rule 144A tranches of notes and one RegS tranche, which is likely to meet a specific investors needs. The Operational Re II Ltd. transaction features the issuance of a CHF 24.5 million Class A tranche of Rule 144A notes, a CHF 53 million Class A tranche of RegS notes and a CHF 68.5 million Class B tranche of Rule 144A notes. So, with this transaction, Credit Suisse (we understand) has topped up the amount of operational risk insurance cover it has that is backed by the capital markets to the tune of CHF 366 million (approx $377m) across the two Operational Re ILS arrangements, with all of that coverage from the two deals now running until April 8th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</si>
  <si>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https://www.artemis.bm/deal-directory/operational-re-ii-ltd/</t>
  </si>
  <si>
    <t>Operational Re II Ltd. Class B</t>
  </si>
  <si>
    <t>Resilience Re Ltd. (Series 1861A)</t>
  </si>
  <si>
    <t>This is the fourth issuance of a private catastrophe bond from the Willis Towers Watson owned Resilience Re Ltd. platform this year, a $37 million single tranche of Series 1861A discounted zero coupon notes. This $37 million Resilience Re 1861A private cat bond is likely a renewal of the also $37 million Resilience Re Ltd. (Series 1761A) which matured recently. As ever, details are scarce, due to the privately arranged and placed nature of the Resilience Re cat bond offerings, but we can assume the deal covers property catastrophe risks given their prevalence in the insurance-linked securities (ILS) marketplace. In this latest deal, Resilience Re Ltd. has issued a single $37 million tranche of Series 1861A discounted zero coupon notes, which have been placed with qualified investors and admitted for listing on the Bermuda Stock Exchange (BSX) as Section V – Insurance Related Securities. The notes are due June 7th 2019, suggesting they cover a one-year reinsurance arrangement from the mid-year renewal.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Update – June 2019: The maturity date for this $37 million private cat bond issuance has been extended by a year to June 6th 2020, presumably to allow for potential loss development after some of the catastrophe events of 2018. Update – Apr 2020: These notes have now had their maturity date extended by another year, with the maturity for the $37 million Resilience Re 1861A tranche of notes now extended right out to June 7th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</si>
  <si>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https://www.artemis.bm/deal-directory/resilience-re-ltd-series-1861a/</t>
  </si>
  <si>
    <t>Market Re Ltd. (Series 2018-1)</t>
  </si>
  <si>
    <t>This transaction, the first Market Re Ltd. private catastrophe bond of the year, will provide an unnamed sponsor with a single year of fully-collateralized reinsurance protection from the capital markets. The reinsurance protection the deal provides will cover the cedant’s Florida book of business against losses from named storms and hurricanes and will sit alongside the cedant’s Florida hurricane catastrophe coverage (FHCF). The protection is on an indemnity basis and the transaction featured just one class of Series 2018-1 notes, which were issued by Market Re Ltd. and placed with investors by the Jardine Lloyd Thompson Capital Markets (JLTCM) insurance-linked securities (ILS) structuring and issuance team.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</si>
  <si>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https://www.artemis.bm/deal-directory/market-re-ltd-series-2018-1/</t>
  </si>
  <si>
    <t>Dodeka XV</t>
  </si>
  <si>
    <t>This $9.269 million Dodeka XV private catastrophe bond transaction is the seventeenth such private transaction in the Dodeka series from ILS investment fund manager Twelve Capital, as the firm continues to show its commitment to sourcing risk in securitised cat bond form for its ILS fund investors. Including this new seventeenth Dodeka transaction, ILS manager Twelve Capital has now securitized over $330 million of reinsurance risk through the Dodeka series of private cat bonds, or cat bond lites. Like previous deals, this Dodeka XV transaction has been issued through the Artex SAC Limited vehicle, managed by ILS facilitator Artex, with Dodeka XV representing a single segregated account of the issuance vehicle. The underlying risks featured in the segregated account have been transformed into private ILS or cat bond form, resulting in the issuance of $9.269 million of tradable and listed principal-at-risk ILS notes. The $9.269 million of Dodeka XV insurance-linked notes have a due date of the 27th December 2018, so appear to represent a reinsurance or retrocession contract designed to provide coverage across the duration of the U.S. hurricane season, we assume. Dodeka XV’s $9.269 million of notes have been admitted to the Bermuda Stock Exchange (BSX) as Section V Insurance Related Securities and the notes have been placed with qualified ILS investors, which will be certain funds or accounts managed by Twelve Capital. As is typical of the Dodeka series of private ILS deals, we assume that this Dodeka XV cat bond lite features a transformed industry-loss warranty (ILW) contract, using a PCS industry loss trigger and covering U.S. natural catastrophe risks (likely U.S. wind given the risk period, although we cannot be certain of this). Update October 2019: The Dodeka XV private cat bond from Twelve Capital had its maturity date extended to October 31st 2019, presumably to allow for development of any losses and in case of attachment occurring.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</si>
  <si>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t>
  </si>
  <si>
    <t>Frontline Re Ltd. (Series 2018-1) Class A</t>
  </si>
  <si>
    <t>Frontline Re Ltd. (Series 2018-1)</t>
  </si>
  <si>
    <t>Frontline Insurance</t>
  </si>
  <si>
    <t>U.S. named storm</t>
  </si>
  <si>
    <t>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</si>
  <si>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https://www.artemis.bm/deal-directory/frontline-re-ltd-series-2018-1/</t>
  </si>
  <si>
    <t>Frontline Re Ltd. (Series 2018-1) Class B</t>
  </si>
  <si>
    <t>Dom Re IC Limited 2018</t>
  </si>
  <si>
    <t>$15,000,000.00</t>
  </si>
  <si>
    <t>Solidum Partners have completed another private catastrophe bond transaction, a $15 million Dom Re IC Limited 2018, which is now the third such securitisation to be settled using a private blockchain. The transaction was issued using Solidum Partners Guernsey-domiciled transformer vehicle Solidum Re (Guernsey) ICC Limited, with one cell named Dom Re IC Limited hosting the underlying one year reinsurance contract and acting as the issuer for the $15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$15 million of notes, due 2024, representing a securitisation of a one year reinsurance contract, to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This issuance also achieved another first as the only blockchain issued catastrophe bond or ILS transaction to be listed on a stock exchange, having been admitted for listing on The International Stock Exchange (TISE).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</si>
  <si>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https://www.artemis.bm/deal-directory/dom-re-ic-limited-2018/</t>
  </si>
  <si>
    <t>Oak Leaf Re Ltd. (Series 2018-1) Class A</t>
  </si>
  <si>
    <t>Oak Leaf Re Ltd. (Series 2018-1)</t>
  </si>
  <si>
    <t>This is the eighth annual Oak Leaf Re cat bond which will provide sponsor Southern Oak Insurance with a one-year source of fully-collateralized, capital market backed reinsurance protection for its Florida book of business on an indemnity basis, covering the underlying peril of Florida named storm risk. This new eighth transaction saw JLTCM helping Southern Oak to $45.26 million of fully-collateralized reinsurance protection, through an Oak Leaf Re 2018-1 issuance that featured four tranches of notes which were privately placed and sold to ILS funds and investors. This Oak Leaf Re 2018-1 privately placed cat bond will provide sponsor Southern Oak with a one year ultimate net loss and indemnity trigger source of collateralized reinsurance protection, providing it with coverage of its book of insurance business against named storms. The Oak Leaf Re 2018-1 cat bond is split into four classes of notes, including a multi-section tranche that provides both severity and frequency protection, as well as a tranche providing reinstatement premium protection (RPP). The bond has been issued with a one-year maturity, and can be extended up to 24 months to allow for development of any losses. The transaction is split as follows: $37.9 million of Class A notes; $870,000 of Class B notes; $1.78 million of Class C notes; and $4.71 million of Class D notes. All tranches are structured as zero-coupon notes. We understand that the Class D notes provide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</si>
  <si>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https://www.artemis.bm/deal-directory/oak-leaf-re-ltd-series-2018-1/</t>
  </si>
  <si>
    <t>Oak Leaf Re Ltd. (Series 2018-1) Class B</t>
  </si>
  <si>
    <t>Oak Leaf Re Ltd. (Series 2018-1) Class C</t>
  </si>
  <si>
    <t>Oak Leaf Re Ltd. (Series 2018-1) Class D</t>
  </si>
  <si>
    <t>Northshore Re II Ltd. (Series 2018-1)</t>
  </si>
  <si>
    <t>GC Securities is structuring agent and bookrunner</t>
  </si>
  <si>
    <t>U.S. &amp; Puerto Rico named storms, U.S. &amp; Canada earthquake, European windstorm</t>
  </si>
  <si>
    <t>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</si>
  <si>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https://www.artemis.bm/deal-directory/northshore-re-ii-ltd-series-2018-1/</t>
  </si>
  <si>
    <t>Dodeka XVI</t>
  </si>
  <si>
    <t>This $9.603 million Dodeka XVI private catastrophe bond transaction is the eighteenth private ILS deal in the Dodeka series from ILS investment fund manager Twelve Capital, as the company continues to show its commitment to sourcing risk in securitised cat bond form for its ILS fund investors. Including this new eighteenth Dodeka private ILS transaction, Twelve Capital has now securitized roughly $340 million of reinsurance risk through this series of private cat bonds, or cat bond lites. This latest Dodeka XVI private cat bond transaction has been issued using Artex’s SAC Limited vehicle, managed by ILS facilitator Artex, with Dodeka XVI representing a single segregated account of the issuance vehicle. The underlying peril exposure in the segregated account has been transformed into private ILS or cat bond form, resulting in the issuance of $9.603 million of tradable and listed principal-at-risk ILS notes. These $9.603 million of Dodeka XVI insurance-linked notes have a due date of the 27th December 2018, so appear to represent a reinsurance or retrocession contract designed to provide coverage across the duration of the U.S. wind season, we assume. The maturity date is the same as for the previous Dodeka XV arrangement as well, which suggests the two most recent Dodeka private cat bonds may be related, in terms of either being part of the same reinsurance layer or tower, or a similar structure. Dodeka XVI’s $9.603 million of notes have been admitted to the Bermuda Stock Exchange (BSX) as Section V Insurance Related Securities and the notes have been sold to qualified ILS investors, which will be funds or managed accounts owned by Twelve Capital. As with all of the Dodeka series of private ILS deals, we make the assumption that this Dodeka XVI cat bond lite features a transformed industry-loss warranty (ILW) contract, using a PCS industry loss trigger and covering U.S. natural catastrophe risks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</si>
  <si>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t>
  </si>
  <si>
    <t>Acorn Re Ltd. (Series 2018-1)</t>
  </si>
  <si>
    <t>GC Securities is sole structuring agent and lead bookrunner</t>
  </si>
  <si>
    <t>This new Acorn Re 2018-1 catastrophe bond is a renewal of the maturing 2015-1 transaction of the same name and again sees Hannover Re acting as the ceding reinsurer sitting in front of one named ceding insurer, Oak Tree Assurance Ltd., which is a Vermont domiciled workers compensation captive owned by the Kaiser Permanente group of health plan companies. So this renewal of the Acorn Re U.S. west coast earthquake parametric cat bond will ultimately provide coverage for the Kaiser workers compensation captive insured exposure to earthquake risks. The Acorn Re 2018-1 cat bond will also provide some coverage for other Hannover Re reinsureds which have exposure within the parametric earthquake box, the same as the 2015 transaction. Acorn Re Ltd., the special purpose insurance vehicle, will look to issue a single $300 million or greater tranche of Series 2018-1 Class A notes, which will be sold to investors to collateralize the underlying retrocessional reinsurance agreements with Hannover Re, who in turn enters into reinsurance agreements with the Kaiser Permanente captive and its other reinsureds. The $300 million of Acorn Re 2018-1 cat bond notes will provide the covered parties, Kaiser Permanente via the Oak Tree Assurance Ltd. workers compensation captive and other reinsureds of Hannover Re, with per-occurrence parametric protection against earthquakes that strike the U.S. west coast region. Covered states are the same as for the 2015 Acorn Re cat bond, so the coverage area is focused on California and surrounding states of Oregan, Washington, Nevada, Utah, Idaho, Arizona, British Columbia in Canada, as well as Baja California, Baja California Sur and Sonora states in Mexico and some offshore areas of the Pacific. The exposure, we understand, is most concentrated on California itself and the way the parametric trigger has been designed means losses occurring in California from earthquakes that are actually located in surrounding states are protected against, with the actual exposure in California the main target for coverage. The transaction will provide just over three years of coverage with the maturity of the Acorn Re 2018-1 cat bond slated for the end of October 2021. Just like the 2015 cat bond, the parametric trigger has been designed with four levels of earthquake severity, each of which can cause different levels of event percentage and loss, ranging from a 25% payout up to 100%. The $300m of Series 2018-1 notes to be issued by Acorn Re Ltd. have an initial attachment probability of 1.06% and an initial expected loss of 0.81%, we understand, which is very slightly higher risk than the maturing cat bond. The notes are being offered to investors with coupon guidance in a range of 2.75% to 3.25%, which is lower than the 3.4% paid to investors in the 2015 Acorn Re. However at the mid-point of 3% that would still provide a very reasonable multiple of 3.7 times the expected loss. Update 1: Sources said that the single tranche of notes had grown by a third to make this into a $400 million offering. At the same time, we’re told that the coupon guidance range of 2.75% to 3.25% was dropped to the bottom of that range, to offer investors a 2.75% return for their investment in the notes. Even at this lowered level the notes will pay investors a multiple of almost 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</si>
  <si>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https://www.artemis.bm/deal-directory/acorn-re-ltd-series-2018-1/</t>
  </si>
  <si>
    <t>Oaktown Re II Ltd. Class M-1</t>
  </si>
  <si>
    <t>Oaktown Re II Ltd.</t>
  </si>
  <si>
    <t>Morningstar: M-1 - BBB-, Class M-2 - BB-, Class B-1 - B+</t>
  </si>
  <si>
    <t>NMI Holdings Inc’s wholly owned subsidiary National Mortgage Insurance Corporation returns to the ILS market for its second attempt to secure collateralized mortgage reinsurance protection from the capital markets. Oaktown Re II Ltd. has been formed as a Bermuda special purpose insurer to issue the second transaction of mortgage linked ILS notes for sponsor NMI and the issuer is offering three tranches of notes to investors in order to collateralize the underlying excess of loss mortgage reinsurance arrangement between itself and National Mortgage Insurance Corp. This capital markets-backed reinsurance arrangement will provide National Mortgage Insurance Corporation with $264.55 million of excess of loss reinsurance protection, covering an existing portfolio of its mortgage insurance policies. The coverage will span a ten-year period, with final maturity for the notes issued being slated for July 2028. The deal is split into three tranches of notes, Classes M-1, M-2, and B-1. The Class M-1 tranche is targeting a size of $133.665 million, the Class M-2 $116.957 million and the Class B-1 $13.923 million. Class M-1 is the most senior, having the lowest risk and Morningstar has given these notes a preliminary rating of BBB-. The Class M-2 is more risky, having been rated BB-. The Class B-1 is the most junior and risky layer of notes, with a preliminary rating of B+. The notes are exposed to the performance of a pool of mortgage-insurance policies that are linked to residential loans. The residential mortgage loans are insured against certain losses through the underlying mortgage insurance policy pool, which are in turn covered by the reinsurance agreement with Oaktown Re II Ltd. that is to be collateralized by the sale of the mortgage insurance ILS notes. The pool of insured loans are not in default, is geographically diverse with California the largest contributor to the risk at 14.1%, and is counted at 121,621 loans according to Morningstar. The balance of the insured mortgage loans covered by the policies amounts to $30.21 billion, while the aggregate mortgage-insurance coverage totals $5.57 billion. The notes are only exposed to the risk of reinsured losses on the pool of mortgage-insurance policies issued by National Mortgage Insurance Corporation. Update 1: The three tranches of notes have now been priced with no changes to the size of the offering either. A $133,665,000 tranche of Class M-1 Notes will pay investors a coupon of 1.55%, a $116,957,000 tranche of Class M-2 Notes will pay a coupon of 2.85%, and a $13,923,000 tranche of Class B-1 Notes will pay a coupon of 4.05%, all above one-month LIBOR rates. The transaction is expected to complete on July 25th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</si>
  <si>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https://www.artemis.bm/deal-directory/oaktown-re-ii-ltd/</t>
  </si>
  <si>
    <t>Oaktown Re II Ltd. Class M-2</t>
  </si>
  <si>
    <t>Oaktown Re II Ltd. Class B-1</t>
  </si>
  <si>
    <t>FloodSmart Re Ltd. (Series 2018-1) Class A</t>
  </si>
  <si>
    <t>FloodSmart Re Ltd. (Series 2018-1)</t>
  </si>
  <si>
    <t>FEMA / NFIP via Hannover Re</t>
  </si>
  <si>
    <t>KatRisk LLC</t>
  </si>
  <si>
    <t>U.S. flood risk (from named storms)</t>
  </si>
  <si>
    <t>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</si>
  <si>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https://www.artemis.bm/deal-directory/floodsmart-re-ltd-series-2018-1/</t>
  </si>
  <si>
    <t>FloodSmart Re Ltd. (Series 2018-1) Class B</t>
  </si>
  <si>
    <t>Cal Phoenix Re Ltd. (Series 2018-1)</t>
  </si>
  <si>
    <t>PG&amp;E Corporation</t>
  </si>
  <si>
    <t>California wildfire</t>
  </si>
  <si>
    <t>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</si>
  <si>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https://www.artemis.bm/deal-directory/cal-phoenix-re-ltd-series-2018-1/</t>
  </si>
  <si>
    <t>Bellemeade Re 2018-2 Ltd. Class M-1A</t>
  </si>
  <si>
    <t>Bellemeade Re 2018-2 Ltd.</t>
  </si>
  <si>
    <t>This is Arch Capital Group’s fifth mortgage insurance linked note or mortgage insurance linked securities (ILS) issuance in the Bellemeade series of transactions and the third in the series since it acquired AIG’s United Guaranty that had sponsored the first two Bellemeade Re mortgage ILS deals. This is the largest Bellemeade mortgage insurance ILS deal to-date, at $653.28 million in size, reflecting Arch Capital’s increasing appetite to tap the capital markets for fully collateralized mortgage reinsurance protection. For this mortgage insurance-linked securities (ILS) transaction Arch has registered a new Bermuda domiciled special purpose insurer (SPI) Bellemeade Re 2018-2 Ltd. The SPI is set to issue four tranches of ten-year notes which will be sold to investors to collateralize underlying mortgage reinsurance agreements that will protect the Arch Mortgage Insurance book on an indemnity basis over the 10 year term. Another two tranches, or coverage layers, are to be largely retained by Arch Capital, including the first loss layer for the covered portfolio of mortgage insurance risks. In this Bellemeade Re 2018-2 mortgage ILS deal from Arch, the reinsurance protection will cover a diverse portfolio of mortgage insurance policies related to 357,594 loans, underwritten by Arch. The mortgages are considered seasoned and the total balance of the insured mortgage loans covered by the policies amounts to $74.70 billion, while the aggregate of the mortgage insurance policy coverage is $12.81 billion. This transaction features mortgage loans that are on average seasoned by 42 months, being originated between April 1, 2013 and Dec. 31, 2015, making this mortgage ILS the first to feature older loans, as most other mortgage insurance-linked note transactions have featured more recently underwritten loans and insurance policies. Additionally, only 1.7% of the loans have experienced a delinquency in the prior 24 months. This is a sign that Arch Capital is expanding the capital markets participation in its mortgage reinsurance program, which if successful will likely mean more such deals from other sponsors in future as well. The four tranches of ten-year term Bellemeade Re 2018-2 insurance-linked securities (ILS) will provide Arch with $653.28 million of fully-collateralized reinsurance coverage against potential losses on this portion of its mortgage insurance portfolio. The four tranches of notes will be exposed to the risk of reinsured losses on the mortgage-insurance policies issued by Arch Capital Group subsidiary ceding insurers United Guaranty Residential Insurance Co., United Guaranty Mortgage Indemnity Co. and Arch Mortgage Insurance Co. The Bellemeade Re Series 2018-2 transaction is $236.973 million of class M-1A notes, $224.164 million class M-1B notes, $160.117 million class M-1C notes and $32.024 million class B-1 notes. Fitch Ratings has assigned preliminary ratings to all four tranches of notes that are to be issued by Bellemeade Re 2018-2 Ltd., with the class M-1A notes rated ‘A+sf’, class M-1B notes rated ‘A-sf’, class M-1C notes rated ‘BBBsf’ and finally the class B-1 notes rated ‘BBBsf’. Morningstar has also rated the transaction, giving the class M-1A notes a ‘AAA’ rating, the class M1-B notes a ‘AA’ rating, the class M1-C notes an ‘A’ rating and the class B-1 notes also an ‘A’ rating. Morningstar commented that, “The pool of insured mortgage loans for Bellemeade Re 2018-2 Ltd. is the strongest MI collateral pool that Morningstar has analyzed.” Update 1: The notes were successfully priced, with the least risky M-1A tranche priced at 0.95%, the M-1B at 1.35%, the M-1C at 1.60%, and the riskiest B-1 at 2.65%, all a spread above one month Libor rates. Update 2: At close, Arch revealed that it received the support of 26 investors in backing its largest mortgage ILS deal to-date, significantly more than the 2017 that backed its 2015 Bellemeade Re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</si>
  <si>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https://www.artemis.bm/deal-directory/bellemeade-re-2018-2-ltd/</t>
  </si>
  <si>
    <t>Bellemeade Re 2018-2 Ltd. Class M-1B</t>
  </si>
  <si>
    <t>Bellemeade Re 2018-2 Ltd. Class M-1C</t>
  </si>
  <si>
    <t>Bellemeade Re 2018-2 Ltd. Class B-1</t>
  </si>
  <si>
    <t>Bellemeade Re 2018-2 Ltd. Class M1-B</t>
  </si>
  <si>
    <t>Bellemeade Re 2018-2 Ltd. Class M1-C</t>
  </si>
  <si>
    <t>SD Re Ltd. (Series 2018-1)</t>
  </si>
  <si>
    <t>Sempra Energy</t>
  </si>
  <si>
    <t>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</si>
  <si>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https://www.artemis.bm/deal-directory/sd-re-ltd-series-2018-1/</t>
  </si>
  <si>
    <t>Bellemeade Re 2018-3 Ltd. Class M-1A</t>
  </si>
  <si>
    <t>Bellemeade Re 2018-3 Ltd.</t>
  </si>
  <si>
    <t>Credit Suisse is co-manager.</t>
  </si>
  <si>
    <t>Morningstar: M-1A - "A"; M-1B - "BBB"; M-2 - "BB-"; B-1 - "B+"</t>
  </si>
  <si>
    <t>Insurance and reinsurance specialist Arch Capital Group is to issue its third mortgage insurance-linked notes or insurance-linked securities (ILS) transaction of the year, with the securitisation of $506.11 million of mortgage insurance risk through Bellemeade Re 2018-3 Ltd. The Bellemeade Re 2018-3 mortgage insurance securitisation is Arch Capital Group’s sixth mortgage insurance linked note or mortgage insurance linked securities (ILS) issuance in the Bellemeade series of transactions, the fourth in the series since it acquired AIG’s United Guaranty, which had sponsored the first two Bellemeade Re ILS deals. This won’t be the largest, the last transaction was larger, but the return so quickly again to the capital markets for more mortgage reinsurance reflects Arch Capital’s increasing appetite to leverage fully collateralized mortgage reinsurance protection to better manage its risk and capital. For this mortgage insurance-linked securities (ILS) transaction Arch registered a Bermuda domiciled special purpose insurer (SPI) in September named Bellemeade Re 2018-3 Ltd. Four tranches of notes are set to be issued by Bellemeade Re 2018-3, with the least risky being a $107.6 million Class M-1A tranche, followed by a $211.2 million Class M-1B tranche, a $167.4 million Class M-2 tranche and the most risky being a $19.93 million Class B-1 tranche of mortgage insurance-linked notes. The Class M-1A tranche has been given a preliminary A rating by Morningstar, the Class M-1B tranche a BBB rating, the Class M-2 tranche a BB- rating and the Class B-1 tranche a rating of B+. The four tranche of notes all have 10-year maturities, as has become typical with Arch’s mortgage ILS deals. The four tranches of notes will be sold to capital markets investors to collateralize the underlying mortgage reinsurance agreements that will protect the Arch Mortgage Insurance residential book of business on an indemnity basis, across the 10 year term. Another two tranches, or coverage layers, are to be largely retained by Arch Capital, including the first loss layer associated with the covered portfolio of mortgage insurance risks. The pool of insured mortgage loans that this transaction covers features geographically diverse, both fixed and variable rate, first-lien loans that have never been reported as in default, as of the deal cutoff date, transaction documents state. While the last Bellemeade Re 2018-2 transaction was the first mortgage ILS to feature seasoned loans with an average of 42 months, being originated between April 1, 2013 and Dec. 31, 2015, this new transaction marks a return to seeking reinsurance for newer loans, having a weighted average seasoning across the portfolio of just 3 months. Interestingly, analysts noted that this transaction has priced more competitively than previous mortgage ILS deals, with all-in pricing of Libor plus 209bps, according to Credit Suisse analysts. This compares to recent deals from National Mortgage Insurance Corporation which priced all-in at Libor plus 226bps in July and the previous Bellemeade Re 2018-2 that priced at Libor plus 228bps in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</si>
  <si>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https://www.artemis.bm/deal-directory/bellemeade-re-2018-3-ltd/</t>
  </si>
  <si>
    <t>Bellemeade Re 2018-3 Ltd. Class M-1B</t>
  </si>
  <si>
    <t>Bellemeade Re 2018-3 Ltd. Class M-2</t>
  </si>
  <si>
    <t>Bellemeade Re 2018-3 Ltd. Class B-1</t>
  </si>
  <si>
    <t>Home Re 2018-1 Ltd. Class M-1</t>
  </si>
  <si>
    <t>Home Re 2018-1 Ltd.</t>
  </si>
  <si>
    <t>MGIC Investment Corporation</t>
  </si>
  <si>
    <t>Morningstar: M-1 - "BBB-"; M-2 - "B+"; B-1 - "B+"</t>
  </si>
  <si>
    <t>This is the first mortgage insurance ILS issuance to be sponsored by MGIC Investment Corporation and its Mortgage Guaranty Insurance Corporation entity, using a new Bermuda-based special purpose insurer (SPI) for the issuance of its first mortgage insurance linked notes transaction. The goal of the transaction and the issuance of $318.6 million of mortgage linked notes is to secure a multi-year source of capital markets backed reinsurance capacity. MGIC Investment Corporation, the parent of Mortgage Guaranty Insurance Corporation (MGIC), underwrote roughly $500 million of premium in the first-half of 2018 and has around $200 billion of primary mortgage insurance in force. The company said that its Mortgage Guaranty Insurance Corporation entity intends to proceed with a capital markets-based reinsurance transaction, which it will enter into with a newly formed Bermuda special purpose insurer. We understand that the SPI in question is Home Re 2018-1 Ltd., which was registered in Bermuda in September. This is unsurprising, as MGIC had completed securitisations back in the mid-2000’s using the Home Re moniker, although these were a little different in structure to the current and recent wave of mortgage ILS for reinsurance purposes. MGIC said that it anticipates purchasing $318.6 million of excess of loss reinsurance protection from Home Re 2018-1, to provide coverage for an existing portfolio of mortgage insurance policies. Simultaneously, Home Re 2018-1 will issue an identical amount of unregistered securities which will be sold to third-party capital markets investors, providing the collateral to back the reinsurance coverage agreement. The Home Re 2018-1 mortgage ILS transaction will be split into three tranches of notes. A $142.449 million tranche of Class M-1 notes, rated BBB- by Morningstar, a $157.444 million tranche of Class M-2 notes, rated B+, and a $18.743 million tranche of Class B-1 notes which are also rated B+. The notes all have a ten-year maturity, scheduled for October 2028. The balance of the insured mortgage loans covered by the policies is approximately $54.55 billion, while the aggregate of the mortgage-insurance policy coverage amount is approximately $7.50 billion. The notes will provide the $318.6 million of mortgage reinsurance, while MGIC will retain a significant portion of the remaining coverage layers. The weighted average seasoning of the loans is 14 months, making this one of the older loan mortgage ILS transactions seen to date. MGIC said that its Home Re 2018-1 Ltd. mortgage insurance-linked note offering is expected to be completed by the end of October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</si>
  <si>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https://www.artemis.bm/deal-directory/home-re-2018-1-ltd/</t>
  </si>
  <si>
    <t>Home Re 2018-1 Ltd. Class M-2</t>
  </si>
  <si>
    <t>Home Re 2018-1 Ltd. Class B-1</t>
  </si>
  <si>
    <t>Eagle Re 2018-1 Ltd. Class M-1</t>
  </si>
  <si>
    <t>Eagle Re 2018-1 Ltd.</t>
  </si>
  <si>
    <t>Radian Guaranty</t>
  </si>
  <si>
    <t>Morningstar: M-1 - "BBB-"; M-2 - "BB-"; B-1 - "B+"</t>
  </si>
  <si>
    <t>This is the first mortgage insurance ILS issuance to be sponsored by U.S. mortgage insurer Radian Guaranty which using a newly registered Bermuda-based special purpose insurer (SPI) for the issuance of its first mortgage insurance linked notes transaction. The company said that its mortgage insurance linked notes offering is expected to close in November and it sees the firm looking to secure excess of loss reinsurance coverage through the issuance and sale of three tranches of notes to investors. Newly-formed Bermuda special purpose insurer Eagle Re 2018-1 Ltd. will be the issuer of the notes for this capital markets based reinsurance transaction. Eagle Re 2018-1 will issue three tranches of notes, each linked to the performance of its mortgage insurance book, which will be sold to investors from the capital markets and the proceeds used to collateralize reinsurance agreements between the issuer and Radian itself. Radian Guaranty said that through the mortgage ILS transaction it expects to benefit from $410 million of excess of loss reinsurance protection from Eagle Re 2018-1 Ltd., providing cover for an existing portfolio of mortgage insurance policies that the company underwrote between January 2017 and December 2017. The transaction will feature a $217.3 million tranche of Class M-1 notes that have been rated BBB- by Morningstar, a $168.1 million tranche of Class M-2 notes that have been rated BB- and a $24.6 million tranche of Class B-1 notes that have been rated B+. Each tranche will fund 90% of the reinsurance coverage for the layers in question for Radian and they cover a geographically diverse pool of mortgage insurance risk, with the largest state concentration in California at approximately 12.1% of the balance. All three tranches of notes will be exposed to the risk of mortgage insurance losses on the policies issued by ceding insurer Radian Guaranty Inc. Update 1: At closing the transaction upsized slightly, as Radian elected to grow the M-1 tranche to fund 100% of the reinsurance coverage required for that layer of risk, meaning the tranche grew to $241.4 million in size. As a result the entire transaction completed at $434 million in size. Radian also noted that it closed an excess-of-loss reinsurance agreement with a traditional reinsurer simultaneously with the mortgage ILS deal, the first time that has been achieved the company said. The XoL reinsurance sits alongside the Class M-2 and Class B-1 notes, providing the 10% of additional reinsurance funding.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</si>
  <si>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https://www.artemis.bm/deal-directory/eagle-re-2018-1-ltd/</t>
  </si>
  <si>
    <t>Eagle Re 2018-1 Ltd. Class M-2</t>
  </si>
  <si>
    <t>Eagle Re 2018-1 Ltd. Class B-1</t>
  </si>
  <si>
    <t>Residential Reinsurance 2018 Limited (Series 2018-2) Class 1</t>
  </si>
  <si>
    <t>Residential Reinsurance 2018 Limited (Series 2018-2)</t>
  </si>
  <si>
    <t>U.S. tropical cyclones, earthquakes (plus fire following), severe thunderstorm, winter storm, wildfire, volcanic eruption, meteorite impact, other perils (all including auto &amp; renter policy flood losses)</t>
  </si>
  <si>
    <t>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</si>
  <si>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https://www.artemis.bm/deal-directory/residential-reinsurance-2018-limited-series-2018-2/</t>
  </si>
  <si>
    <t>Residential Reinsurance 2018 Limited (Series 2018-2) Class 2</t>
  </si>
  <si>
    <t>Golden State Re II Ltd. (Series 2018-1)</t>
  </si>
  <si>
    <t>Willis Towers Watson Securities are sole structuring agent and bookrunner</t>
  </si>
  <si>
    <t>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</si>
  <si>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https://www.artemis.bm/deal-directory/golden-state-re-ii-ltd-series-2018-1/</t>
  </si>
  <si>
    <t>Seaside Re (Series 2019-1)</t>
  </si>
  <si>
    <t>This is the first Seaside Re private catastrophe bond transaction for 2019, as reinsurance firm Hannover Re continues to act as an ILS transformer and facilitator using its Kaith Re Ltd. segregated accounts vehicle. This $7 million Seaside Re (Series 2019-1) private catastrophe bond, or cat bond lite, transaction, has been issued by Kaith Re Ltd., helping an investor to access U.S. property catastrophe risks in a securitised, cat bond note form. For this 2019-1 issuance, Kaith Re Ltd. acted on behalf of its segregated account named Seaside Re to issue a single $7 million tranche of Series 2019-1 private cat bond notes for the investor(s). The notes have been issued pursuant to the Seaside Re bond program, which was originally set up and listed with a 2017-1 transaction. The single $7 million tranche of Series 2019-1 notes issued by segregated account Seaside Re are due January 15th 2020, so represent a one year collateralized reinsurance or industry loss warranty (ILW) transaction, as are most common with private cat bonds. This is the same due-date as the Seaside Re 2018 transactions, suggesting a renewal of a specific reinsurance or retrocession layer.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$7 million tranche of Series 2019-1 notes issued by Seaside Re have been admitted for listing on the Bermuda Stock Exchange (BSX) as Section V – Insurance Related Securities and have been placed with qualified ILS investors. This is the seventh tranche of notes issued through the Seaside Re program from Hannover Re’s Kaith Re reinsurance transformer vehicle.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</si>
  <si>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t>
  </si>
  <si>
    <t>Seaside Re (Series 2019-2)</t>
  </si>
  <si>
    <t>This is the second Seaside Re private ILS transaction to come to light in December 2018, as reinsurance firm Hannover Re continues to act as an ILS transformer and facilitator using its Kaith Re Ltd. segregated accounts vehicle. This $20 million Seaside Re (Series 2019-2) private catastrophe bond, or cat bond lite, transaction, has been issued by Kaith Re Ltd., helping an investor to access U.S. property catastrophe risks in a securitised, cat bond note form. For this 2019-2 issuance, Kaith Re Ltd. acted on behalf of its segregated account named Seaside Re to issue a single $20 million tranche of Series 2019-2 private cat bond notes for the investor(s). The notes have been issued pursuant to the Seaside Re bond program, which was originally established and listed in 2017. The single $20 million tranche of Series 2019-2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$20 million tranche of Series 2019-2 notes issued by Seaside Re have been admitted for listing on the Bermuda Stock Exchange (BSX) as Section V – Insurance Related Securities and have been placed with qualified ILS investors. This is the eighth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</si>
  <si>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t>
  </si>
  <si>
    <t>Seaside Re (Series 2019-11)</t>
  </si>
  <si>
    <t>This is the third Seaside Re private ILS transaction to come to light in December 2018, as reinsurance firm Hannover Re continues to act as an ILS transformer and facilitator using its Kaith Re Ltd. segregated accounts vehicle. This $10 million Seaside Re (Series 2019-11) private catastrophe bond, or cat bond lite, transaction, has been issued by Kaith Re Ltd., helping an investor to access U.S. property catastrophe risks in a securitised, cat bond note form. For this 2019-11 issuance, Kaith Re Ltd. acted on behalf of its segregated account named Seaside Re to issue a single $10 million tranche of Series 2019-11 private cat bond notes for the investor(s). The notes have been issued pursuant to the Seaside Re bond program, which was originally established and listed in 2017. The single $10 million tranche of Series 2019-11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2019-11 notes issued by Seaside Re have been admitted for listing on the Bermuda Stock Exchange (BSX) as Section V – Insurance Related Securities and have been placed with qualified ILS investors. This is the ninth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</si>
  <si>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https://www.artemis.bm/deal-directory/seaside-re-series-2019-11/</t>
  </si>
  <si>
    <t>Seaside Re (Series 2019-12)</t>
  </si>
  <si>
    <t>This is the fourth Seaside Re private ILS transaction to come to light in December 2018, as reinsurance firm Hannover Re continues to act as an ILS transformer and facilitator using its Kaith Re Ltd. segregated accounts vehicle. This $10 million Seaside Re (Series 2019-12) private catastrophe bond, or cat bond lite, transaction, has been issued by Kaith Re Ltd., helping an investor to access U.S. property catastrophe risks in a securitised, cat bond note form. For this 2019-12 issuance, Kaith Re Ltd. acted on behalf of its segregated account named Seaside Re to issue a single $10 million tranche of Series 2019-12 private cat bond notes for the investor(s). The notes have been issued pursuant to the Seaside Re bond program, which was originally established and listed in 2017. The single $10 million tranche of Series 2019-12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2019-12 notes issued by Seaside Re have been admitted for listing on the Bermuda Stock Exchange (BSX) as Section V – Insurance Related Securities and have been placed with qualified ILS investors. This is the tenth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</si>
  <si>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https://www.artemis.bm/deal-directory/seaside-re-series-2019-12/</t>
  </si>
  <si>
    <t>Seaside Re (Series 2019-31)</t>
  </si>
  <si>
    <t>This is the fifth Seaside Re private ILS transaction to come to light in December 2018, as reinsurance firm Hannover Re continues to act as an ILS transformer and facilitator using its Kaith Re Ltd. segregated accounts vehicle. This $30 million Seaside Re (Series 2019-31) private catastrophe bond, or cat bond lite, transaction, has been issued by Kaith Re Ltd., helping an investor to access U.S. property catastrophe risks in a securitised, cat bond note form. For this 2019-31 issuance, Kaith Re Ltd. acted on behalf of its segregated account named Seaside Re to issue a single $30 million tranche of Series 2019-31 private cat bond notes for the investor(s). The notes have been issued pursuant to the Seaside Re bond program, which was originally established and listed in 2017. The single $30 million tranche of Series 2019-31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2019-31 notes issued by Seaside Re have been admitted for listing on the Bermuda Stock Exchange (BSX) as Section V – Insurance Related Securities and have been placed with qualified ILS investors. This is the eleventh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</si>
  <si>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https://www.artemis.bm/deal-directory/seaside-re-series-2019-31/</t>
  </si>
  <si>
    <t>Seaside Re (Series 2019-41)</t>
  </si>
  <si>
    <t>This is the sixth Seaside Re private ILS transaction to come to light in December 2018, as reinsurance firm Hannover Re continues to act as an ILS transformer and facilitator using its Kaith Re Ltd. segregated accounts vehicle. This $10 million Seaside Re (Series 2019-41) private catastrophe bond, or cat bond lite, transaction, has been issued by Kaith Re Ltd., helping an investor to access U.S. property catastrophe risks in a securitised, cat bond note form. For this 2019-41 issuance, Kaith Re Ltd. acted on behalf of its segregated account named Seaside Re to issue a single $10 million tranche of Series 2019-41 private cat bond notes for the investor(s). The notes have been issued pursuant to the Seaside Re bond program, which was originally established and listed in 2017. The single $10 million tranche of Series 2019-41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2019-41 notes issued by Seaside Re have been admitted for listing on the Bermuda Stock Exchange (BSX) as Section V – Insurance Related Securities and have been placed with qualified ILS investors. This is the twelth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</si>
  <si>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https://www.artemis.bm/deal-directory/seaside-re-series-2019-41/</t>
  </si>
  <si>
    <t>Seaside Re (Series 2019-42)</t>
  </si>
  <si>
    <t>This is the seventh Seaside Re private ILS transaction to come to light in December 2018, as reinsurance firm Hannover Re continues to act as an ILS transformer and facilitator using its Kaith Re Ltd. segregated accounts vehicle. This $25 million Seaside Re (Series 2019-42) private catastrophe bond, or cat bond lite, transaction, has been issued by Kaith Re Ltd., helping an investor to access U.S. property catastrophe risks in a securitised, cat bond note form. For this 2019-42 issuance, Kaith Re Ltd. acted on behalf of its segregated account named Seaside Re to issue a single $25 million tranche of Series 2019-42 private cat bond notes for the investor(s). The notes have been issued pursuant to the Seaside Re bond program, which was originally established and listed in 2017. The single $25 million tranche of Series 2019-42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$25 million tranche of Series 2019-42 notes issued by Seaside Re have been admitted for listing on the Bermuda Stock Exchange (BSX) as Section V – Insurance Related Securities and have been placed with qualified ILS investors. This is the thirteenth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</si>
  <si>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https://www.artemis.bm/deal-directory/seaside-re-series-2019-42/</t>
  </si>
  <si>
    <t>Artex SAC Limited – Series HX Notes</t>
  </si>
  <si>
    <t>Artex SAC Limited - Series HX Notes</t>
  </si>
  <si>
    <t>The latest private catastrophe bond issuance (or cat bond lite) has been completed and listed in Bermuda using the Artex SAC Limited Note Program II. In this transaction, the fifth we’ve listed in our Directory from this issuer, $50.22 million of Artex SAC Limited – Series HX Notes were listed on the Bermuda Stock Exchange ( BSX ). This Series HX transaction consisting of $50.228 million of notes have been issued by the Artex SAC Limited vehicle using the ILS Note Program II and a HX Notes segregated account. The notes have been placed with qualified investors and listed on the Bermuda Stock Exchange (BSX) as insurance related securities, with a due date of April 7th 2020.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</si>
  <si>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https://www.artemis.bm/deal-directory/artex-sac-limited-series-hx-notes/</t>
  </si>
  <si>
    <t>LI Re (Series 2018-1)</t>
  </si>
  <si>
    <t>In this latest LI Re private cat bond, LI Re (Series 2018-1), $10 million of notes have been issued through German reinsurance firm Hannover Re’s segregated accounts vehicle, Kaith Re Ltd., acting on behalf of a segregated account named LI Re. This segregated account LI Re 2018-1 private cat bond, which transforms and securitises underlying reinsurance risks contained in the account, is due April 10th 2020. This LI Re private cat bond provides a cedent with collateralized reinsurance or retrocession protection covering losses from California earthquake risks. The underlying transaction will be a one year collateralized reinsurance or industry loss warranty (ILW) deal, as are most common with private cat bonds. Further details of the exact nature of this transaction are unavailable. We assume this is a renewal of the LI Re 2017-1 private cat bond, which also securitised California earthquake risks and was due at the same time of April 10th 2019. The $10m of LI Re Series 2018-1 private cat bond notes issued through Kaith Re Ltd.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</si>
  <si>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https://www.artemis.bm/deal-directory/li-re-series-2018-1/</t>
  </si>
  <si>
    <t>Resilience Re Ltd. (Series 1912A)</t>
  </si>
  <si>
    <t>The latest private catastrophe bond issuance from the Resilience Re Ltd. platform, an $88 million single tranche of Series 1912A zero coupon notes have been issued through the cat bond lite platform owned and operated by broker Willis Towers Watson. A single $88 million tranche of Series 1912A notes structured as zero coupon has been issued by special purpose insurer (SPI) Resilience Re Ltd., providing a sponsor with fully collateralized property catastrophe reinsurance coverage and investors with access to the risks in a securitised form, with secondary liquidity features. The $88 million of zero coupon notes are due for maturity as of January 8th 2021, so this transaction could provide two years of reinsurance or retrocession cover for the cedent. The $88 million of notes issued by Resilience Re Ltd. have been privately placed with qualified investors and then listed on the BSX as Section V – Insurance Related Securities. Details are scarce, as ever with this latest private Resilience Re cat bond, but we assume the sponsor is benefitting from efficient access to collateralized reinsurance or retrocession cover from the capital markets for losses from certain property catastrophe reinsurance exposures, while the investor is benefiting from an asset that meets a more liquid investment mandate.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</si>
  <si>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https://www.artemis.bm/deal-directory/resilience-re-ltd-series-1912a/</t>
  </si>
  <si>
    <t>Seaside Re (Series 2019-21)</t>
  </si>
  <si>
    <t>This is the first Seaside Re private ILS transaction to come to light in January 2019 and adds to the glut of December 2018 deals, as reinsurance firm Hannover Re continues to act as an ILS transformer and facilitator using its Kaith Re Ltd. segregated accounts vehicle. This $30 million Seaside Re (Series 2019-21) private catastrophe bond, or cat bond lite, transaction, has been issued by Kaith Re Ltd., helping an investor to access U.S. property catastrophe risks in a securitised, cat bond note form. For this 2019-21 issuance, Kaith Re Ltd. acted on behalf of its segregated account named Seaside Re to issue a single $30 million tranche of Series 2019-21 private cat bond notes for the investor(s). The notes have been issued pursuant to the Seaside Re bond program, which was originally established and listed in 2017. The single $30 million tranche of Series 2019-21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2019-21 notes issued by Seaside Re have been admitted for listing on the Bermuda Stock Exchange (BSX) as Section V – Insurance Related Securities and have been placed with qualified ILS investors. This is the fourteenth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</si>
  <si>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https://www.artemis.bm/deal-directory/seaside-re-series-2019-21/</t>
  </si>
  <si>
    <t>Seaside Re (Series 2019-22)</t>
  </si>
  <si>
    <t>This is the second Seaside Re private ILS transaction to come to light in January 2019, adding to the glut of December 2018 deals, as reinsurance firm Hannover Re continues to act as an ILS transformer and facilitator using its Kaith Re Ltd. segregated accounts vehicle. This $10 million Seaside Re (Series 2019-22) private catastrophe bond, or cat bond lite, transaction, has been issued by Kaith Re Ltd., helping an investor to access U.S. property catastrophe risks in a securitised, cat bond note form. For this 2019-22 issuance, Kaith Re Ltd. acted on behalf of its segregated account named Seaside Re to issue a single $10 million tranche of Series 2019-22 private cat bond notes for the investor(s). The notes have been issued pursuant to the Seaside Re bond program, which was originally established and listed in 2017. The single $10 million tranche of Series 2019-22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2019-22 notes issued by Seaside Re have been admitted for listing on the Bermuda Stock Exchange (BSX) as Section V – Insurance Related Securities and have been placed with qualified ILS investors. This is the fifteenth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</si>
  <si>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https://www.artemis.bm/deal-directory/seaside-re-series-2019-22/</t>
  </si>
  <si>
    <t>Vitality Re X Ltd. (Series 2019) Class A</t>
  </si>
  <si>
    <t>Vitality Re X Ltd. (Series 2019)</t>
  </si>
  <si>
    <t>Goldman Sachs is sole bookrunner and co-structuring agent. Munich Re is co-manager and co-structuring agent</t>
  </si>
  <si>
    <t>S&amp;P: Class A - 'BBB+sf', Class B - 'BB+sf'</t>
  </si>
  <si>
    <t>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</si>
  <si>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https://www.artemis.bm/deal-directory/vitality-re-x-ltd-series-2019/</t>
  </si>
  <si>
    <t>Vitality Re X Ltd. (Series 2019) Class B</t>
  </si>
  <si>
    <t>Dodeka XVIII</t>
  </si>
  <si>
    <t>This $25.181 million Dodeka XVIII private catastrophe bond transaction is the 20th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XVIII private cat bond has been issued using Artex’s SAC Limited vehicle, managed by ILS facilitator Artex, with Dodeka XVIII representing a single segregated account of this issuing vehicle. The underlying catastrophic peril exposure in the segregated account has been transformed into private ILS or cat bond form, resulting in the issuance of the $25.181 million of tradable and listed principal-at-risk ILS notes. This $25.181 million Dodeka XVIII issuance, which saw the issuing vehicle, Artex SAC Limited, acting in respect of a Segregated Account named Dodeka XVIII to issue the notes. The private cat bond covers a one-year term, with maturity due January 9th 2020. Dodeka XVIII’s $25.181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XVIII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</si>
  <si>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https://www.artemis.bm/deal-directory/dodeka-xviii/</t>
  </si>
  <si>
    <t>Dodeka XIX</t>
  </si>
  <si>
    <t>This $27.609 million Dodeka XIX private catastrophe bond transaction is the 21st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XIX private cat bond has been issued using Artex’s SAC Limited vehicle, managed by ILS facilitator Artex, with Dodeka XIX representing a single segregated account of this issuing vehicle. The underlying catastrophic peril exposure in the segregated account has been transformed into private ILS or cat bond form, resulting in the issuance of the $27.609 million of tradable and listed principal-at-risk ILS notes. This $27.609 million Dodeka XIX issuance, which saw the issuing vehicle, Artex SAC Limited, acting in respect of a Segregated Account named Dodeka XIX to issue the notes. The private cat bond covers a one-year term, with maturity due January 9th 2020. Dodeka XIX’s $27.609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XIX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</si>
  <si>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https://www.artemis.bm/deal-directory/dodeka-xix/</t>
  </si>
  <si>
    <t>Dodeka XX</t>
  </si>
  <si>
    <t>This $23.936 million Dodeka XX private catastrophe bond transaction is the 22nd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XX private cat bond has been issued using Artex’s SAC Limited vehicle, managed by ILS facilitator Artex, with Dodeka XX representing a single segregated account of this issuing vehicle. The underlying catastrophic peril exposure in the segregated account has been transformed into private ILS or cat bond form, resulting in the issuance of the $23.936 million of tradable and listed principal-at-risk ILS notes. This $23.936 million Dodeka XX issuance, which saw the issuing vehicle, Artex SAC Limited, acting in respect of a Segregated Account named Dodeka XX to issue the notes. The private cat bond covers a one-year term, with maturity due January 9th 2020. Dodeka XVII’s $23.936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</si>
  <si>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t>
  </si>
  <si>
    <t>Alpha Terra Validus III</t>
  </si>
  <si>
    <t>This is the third issuance of an Alpha Terra Validus private catastrophe bond, which is an arrangement between Brazilian reinsurer Terra Brasis Re and now AIG owned AlphaCat Managers Ltd, the specialist insurance-linked securities (ILS) arm of Validus. The latest renewal transaction for 2019 has again been issued using the Aon Insurance Managers owned White Rock Insurance (SAC) Ltd. Class 3, Class C and segregated accounts reinsurance company. The reinsurance vehicle, acting on behalf of a segregated account named Alpha Terra Validus III, has issued $5 million of Alpha Terra Validus III principal at-risk zero coupon notes, which will be due for maturity on the 15th January 2020. The $5 million of notes have been listed on the Bermuda Stock Exchange (BSX) and placed with qualifying investors, which will have been certain ILS funds managed by AlphaCat Managers. The $5 million of notes will provide a one year source of retrocessional reinsurance protection to Terra Brasis Re, covering it for losses from certain Latin American property catastrophe risks, likely earthquake exposures we understand. We also understand that this is an indemnity triggered private cat bond. Being a zero coupon note arrangement, the Alpha Terra Validus III private cat bond will have seen the cedent funding the premium upfront, which offers a kind of leverage to the investor, like a collateralized reinsurance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</si>
  <si>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https://www.artemis.bm/deal-directory/alpha-terra-validus-iii/</t>
  </si>
  <si>
    <t>Atmos Re DAC Class A</t>
  </si>
  <si>
    <t>Atmos Re DAC</t>
  </si>
  <si>
    <t>UnipolSai Assicurazioni S.p.A.</t>
  </si>
  <si>
    <t>Willis Capital Markets &amp; Advisory is lead structuring agent and sole bookrunner. Munich Re is co-manager</t>
  </si>
  <si>
    <t>Towers Watson (Bermuda)</t>
  </si>
  <si>
    <t>Atmospheric perils, snow pressure, flood</t>
  </si>
  <si>
    <t>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</si>
  <si>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https://www.artemis.bm/deal-directory/atmos-re-dac/</t>
  </si>
  <si>
    <t>Atmos Re DAC Class B</t>
  </si>
  <si>
    <t>Baltic PCC Limited (Series 2019)</t>
  </si>
  <si>
    <t>Pool Re</t>
  </si>
  <si>
    <t>Terrorism risk</t>
  </si>
  <si>
    <t>£700,000,000.00</t>
  </si>
  <si>
    <t>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</si>
  <si>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https://www.artemis.bm/deal-directory/baltic-pcc-limited-series-2019/</t>
  </si>
  <si>
    <t>Cape Lookout Re Ltd. (Series 2019-1)</t>
  </si>
  <si>
    <t>North Carolina Insurance Underwriting Association</t>
  </si>
  <si>
    <t>GC Securities is sole structuring agent and sole bookrunner</t>
  </si>
  <si>
    <t>North Carolina named storm &amp; severe thunderstorm</t>
  </si>
  <si>
    <t>$450,000,000.00</t>
  </si>
  <si>
    <t>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</si>
  <si>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https://www.artemis.bm/deal-directory/cape-lookout-re-ltd-series-2019-1/</t>
  </si>
  <si>
    <t>Orchard ILS Pte Ltd</t>
  </si>
  <si>
    <t>Orchard ILS Pte Ltd.</t>
  </si>
  <si>
    <t>Insurance Australia Group (IAG)</t>
  </si>
  <si>
    <t>Australia and New Zealand catastrophe risks</t>
  </si>
  <si>
    <t>This is the first catastrophe bond to be sponsored by Insurance Australia Group (IAG) and also the first catastrophe bond to be issued using a Singapore domiciled Special Purpose Reinsurance Vehicle (SPRV). The AUD $75 million (USD 54 million) Orchard ILS Pte Ltd transaction has broken new ground by becoming the first cat bond to be domiciled in Singapore. IAG took advantage of the Singapore insurance-linked securities (ILS) grant scheme, which was launched in February 2018 and allows sponsors to receive a saving on issuance of their ILS transactions, hence the Orchard ILS Pte Ltd. deal provides the necessary evidence that the regulations and domicile are fit for purpose and now this deal could herald a wave of interest in issuing ILS from Singapore. Orchard ILS Pte. Ltd. has issued AUD $75 million of catastrophe bond notes which have been sold to ILS investors, with the proceeds used to collateralize a portion of IAG’s recently renewed catastrophe aggregate reinsurance program. It’s an important transaction for a number of reasons, being IAG’s first full catastrophe bond issue, opening up an Asian ILS domicile in Singapore, bringing another Australian sponsor to market and providing a valuable source of peril diversification as well. The Orchard ILS cat bond will sit as part of IAG’s 2019 catastrophe aggregate reinsurance cover, offering the insurer AUD $75 million of annual aggregate catastrophe reinsurance protection across a three-year term. The coverage will be for losses suffered from catastrophe events affecting its insurance portfolio in Australia and New Zealand. The ILS grant scheme established by the Monetary Authority of Singapore (MAS) was utilised to get this deal to market, funding upfront ILS bond issuance costs for IAG. The regulations support the incorporation of a purpose-built reinsurance entity (the Special Purpose Reinsurance Vehicle (SPRV)) in Singapore to securitize insurance and reinsurance risks, in addition to which a favourable tax framework that provides tax neutrality to the reinsurance entity and ILS investors is also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</si>
  <si>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https://www.artemis.bm/deal-directory/orchard-ils-pte-ltd/</t>
  </si>
  <si>
    <t>Radnor Re 2019-1 Ltd. Class M-1A</t>
  </si>
  <si>
    <t>Radnor Re 2019-1 Ltd.</t>
  </si>
  <si>
    <t>Morningstar: M-1A - A-; M-1B - BBB-; M2 - BB-; B1 - B+</t>
  </si>
  <si>
    <t>This is Essent Guaranty’s second mortgage insurance-linked securities (ILS) transaction, as the insurer seeks to expand its capital markets backed source of excess-of-loss mortgage reinsurance protection with a new almost $44 million Radnor Re 2019-1 Ltd. transaction. Essent Guaranty has registered a new Bermuda domiciled special purpose insurer (SPI) for its second mortgage ILS transaction, Radnor Re 2019-1 Ltd. The SPI will seek to issue four tranches of notes that will be sold to investors from the capital markets, some of which will be the typical ILS fund manager suspects. The proceeds from the sale of these notes will be utilised to collateralize underlying reinsurance agreements that will provide Essent with excess-of-loss coverage for its 2018 mortgage insurance book. The coverage from the Radnor Re 2019-1 mortgage ILS transaction will protect Essent against losses on a pool of mortgage-insurance policies linked to residential loans. None of the 183,944 covered loans included in this deal were in default as of the cut-off date for the transaction and the largest state concentration is in California, at 9.2%. As the reference mortgage insurance policies face losses and these losses reach indemnity trigger attachment points for each tranche of notes, Essent Guaranty they benefit from reinsurance coverage afforded by the collateral backing each tranche of notes. The balance of the insured mortgage loans covered by the subject policies is $45.04 billion, while the aggregate of the mortgage-insurance policy coverage amount is $11.27 billion. Radnor Re 2019-1 Ltd. is offering to investors an $84.55 million Class M-1A tranche of notes, a $160.64 million Class M-1B tranche, a $177.55 million Class M-2 tranche, and a $21.14 million Class B-1 tranche of notes (all rounded). All of the mortgage insurance-linked notes issued through this Radnor Re 2019-1 transaction are exposed to the risk of reinsured losses on the portfolio of mortgage insurance policies covered by the deal. All four tranches of notes have 10 year maturities, with February 2029 the stated final maturity for the transaction. Losses would eat their way up through the tranches of notes, from the B-1 layer upwards as losses under the reinsurance agreements expanded. Update: At issuance the the Radnor Re 2019-1 Ltd. deal grew to $473.2 million in size thanks to investor demand, an increase of 7% over its initial size. The final tranches sizes were an $84.547 million Class M-1A tranche with an initial interest rate of one-month LIBOR plus 125 basis points, a $174.563 million Class M-1B tranche with an initial interest rate of one-month LIBOR plus 195 basis points, a $192.937 million Class M-2 tranche with an initial interest rate of one-month LIBOR plus 320 basis points and a $21.137 million Class B-1 tranche of notes with an initial interest rate of one-month LIBOR plus 445 basis points, totaling $473.184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</si>
  <si>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https://www.artemis.bm/deal-directory/radnor-re-2019-1-ltd/</t>
  </si>
  <si>
    <t>Radnor Re 2019-1 Ltd. Class M-1B</t>
  </si>
  <si>
    <t>Radnor Re 2019-1 Ltd. Class M-2</t>
  </si>
  <si>
    <t>Radnor Re 2019-1 Ltd. Class B-1</t>
  </si>
  <si>
    <t>Dodeka XXII</t>
  </si>
  <si>
    <t>This is the 23rd private catastrophe bond deal in the Dodeka series of issues from ILS investment fund manager Twelve Capital, who utilises these arrangements to securitise reinsurance or retrocessional risks into cat bond form for its more liquid ILS funds or private investor ILS mandates. The Dodeka private catastrophe bond (or cat bond lite) series of deals are privately arranged and placed insurance-linked securities (ILS) arrangements that allow Twelve Capital to transform property catastrophe reinsurance and retrocession risks, typically an industry-loss warranty (ILW), into an investable form suited for its liquid cat bond fund strategies. With this latest Dodeka transaction the series reaches twenty-three transactions in total, now totaling roughly $456 million of risk capital securitized and issued through the program since its inception in January 2014. Details on every Dodeka private cat bond can be found in the Artemis Deal Directory . This new Dodeka XXII deal has been listed on the Bermuda Stock Exchange (BSX), enhancing the liquidity of the resulting notes. The issuing vehicle is Artex SAC Limited, which acted in respect of a Segregated Account named Dodeka XXII to issue the $18.67 million of ILS notes. As with other Dodeka private cat bonds this deal covers a one-year term, with maturity due March 20th 2020. Details are scarce, as with all Dodeka ILS deals, given the private nature of these cat bonds. But we assume that they have likely featured a transformed industry-loss warranty (ILW) providing reinsurance or retrocession to an unamed ceding company, most likely securitizing U.S.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</si>
  <si>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t>
  </si>
  <si>
    <t>Dodeka XXI</t>
  </si>
  <si>
    <t>This is the 24th private catastrophe bond deal in the Dodeka series of issues from ILS investment fund manager Twelve Capital, who utilises these arrangements to securitise reinsurance or retrocessional risks into cat bond form for its more liquid ILS funds or private investor ILS mandates. This deal was completed at roughly the same time as the $18.67 million Dodeka XXII issuance. In total Twelve Capital has now issued almost $474 million of risk capital that has been securitized and issued through the program since its inception in January 2014. Details on every Dodeka private cat bond can be found in the Artemis Deal Directory . This latest transaction saw the $17.96 million Dodeka XXI transaction listed on the Bermuda Stock Exchange (BSX), enhancing the liquidity of the resulting notes for investors. The issuing vehicle is, as ever the Artex SAC Limited vehicle domiciled in Bermuda and managed by Artex. The vehicle acted in respect of a Segregated Account named Dodeka XXI to issue the $17.96 million of ILS notes. As with other Dodeka private cat bonds this deal covers a one-year term, with maturity due March 18th 2020. Details are scarce, as with all of these Dodeka ILS deals given their privately placed nature. But we assume that they have likely featured a transformed industry-loss warranty (ILW) providing reinsurance or retrocession to an unamed ceding company, most likely securitizing a range of global, non-marine property catastrophe risks. Update, December 2019: The Dodeka XXI private cat bond transaction was exposed to potential losses from global catastrophe events including hurricane Dorian, typhoon Faxai and Typhoon Hagibis. As a result, a loss reserve was established at roughly 8% of the limit, which equates to just under $1.44 million and wrote down the value of the cat bond investment to approximately $16.53 million. Update 2: The notes were subsequently extended for maturity to March 30th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</si>
  <si>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t>
  </si>
  <si>
    <t>Bowline Re Ltd. (Series 2019-1) Class A</t>
  </si>
  <si>
    <t>Bowline Re Ltd. (Series 2019-1)</t>
  </si>
  <si>
    <t>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</si>
  <si>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https://www.artemis.bm/deal-directory/bowline-re-ltd-series-2019-1/</t>
  </si>
  <si>
    <t>Bowline Re Ltd. (Series 2019-1) Class B</t>
  </si>
  <si>
    <t>Bellemeade Re 2019-1 Ltd. Class M1-A</t>
  </si>
  <si>
    <t>Bellemeade Re 2019-1 Ltd</t>
  </si>
  <si>
    <t>Morningstar: M-1A - "A-"; M-1B - "BBB-"; M-2 - "BB-"; B-1 - "B+"</t>
  </si>
  <si>
    <t>Bellemeade Re 2019-1 is a Bermuda domiciled special purpose insurer, established to issue tranches of notes that will be sold to investors with the proceeds used to collateralized underlying reinsurance agreements between the SPI and Arch entities. This mortgage ILS transaction is a little different, being the first that will provide reinsurance to Arch for a portfolio of insurance that is almost half made up of modified mortgage loans. Credit rating agency Morningstar explained, “Bellemeade Re 2019-1 is Arch Capital Group Ltd.’s fifth rated transaction and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 and variable-rate first-lien loans that are not in default as of the cutoff date. Approximately 49.1% of the insured mortgage loans are modified. For approximately 38.3% of the insured mortgage loans, the ceding insurer has entered into settlement agreement, wherein the ceding insurer is restricted from denying or curtailing claims or terminating coverage on the basis of most origination defects and servicing-related conduct. The pool of insured mortgage loans is significantly seasoned, and approximately 88.2% of the mortgage loans have been performing for at least 24 months. The pool is geographically diverse, with the largest state concentration in Florida at approximately 7.3% of the balance.” The insured mortgage loans covered by these policies amount to $22.97 billion, and the aggregate of the mortgage-insurance policy coverage amount is $5.94 billion, with the notes to be issued set to provide a slice of reinsurance from the capital markets to support Arch’s claims under the portfolio. The deal is structured to offer investors four tranches, in Classes M-1A, M-1B, M-2, and B-1 of notes. The $341.8 million of notes will be exposed to the risk of reinsured losses across the covered mortgage-insurance policies issued by ceding insurers Arch Mortgage Insurance Co. and United Guaranty Residential Insurance Co., both of which are Arch subsidiaries. The Class M1-A tranche is targeting $127.8 million of cover, the Class M1-B tranche $106.995 million, the Class M-2 $92.134 million and the Class B-1 $14.861 million. Class B-1 is the riskiest, so would take losses first and then any covered losses would eat into the reinsurance provided by M-2, M1-B and finally M-1A tranches. It will be interesting to see how successful or large this mortgage ILS transaction from Arch is at completion, as it does offer a different type of risk profile given the modified nature of many of the insured mortgage loans. Morningstar said that, “This is the most seasoned mortgage insurance collateral that we have analyzed,” given roughly 73.2% of the loans were originated prior to 2010. As a result, the two more remote risk tranches have both been rated a notch lower than the last Bellemeade Re mortgage ILS deal. Most mortgage ILS deals have featured recently originated loans, often in the same year and unmodified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</si>
  <si>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https://www.artemis.bm/deal-directory/bellemeade-re-2019-1-ltd/</t>
  </si>
  <si>
    <t>Bellemeade Re 2019-1 Ltd. Class M1-B</t>
  </si>
  <si>
    <t>Bellemeade Re 2019-1 Ltd. Class M-2</t>
  </si>
  <si>
    <t>Bellemeade Re 2019-1 Ltd. Class B-1</t>
  </si>
  <si>
    <t>Sanders Re II Ltd. (Series 2019-1) Class A</t>
  </si>
  <si>
    <t>Sanders Re II Ltd. (Series 2019-1)</t>
  </si>
  <si>
    <t>U.S. (ex Florida) named storm, earthquake, severe weather, fire, other perils</t>
  </si>
  <si>
    <t>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</si>
  <si>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https://www.artemis.bm/deal-directory/sanders-re-ii-ltd-series-2019-1/</t>
  </si>
  <si>
    <t>Sanders Re II Ltd. (Series 2019-1) Class B</t>
  </si>
  <si>
    <t>Merna Re II Ltd. (Series 2019-1)</t>
  </si>
  <si>
    <t>U.S. insurer State Farm has once again marketed and issued a private transaction to a select group of catastrophe bond investors, resulting in a $300 million Merna Re II Ltd. (Series 2019-1) transaction. This is the fourth year in a row that State Farm has sought additional collateralized earthquake reinsurance protection from the capital markets in a privately syndicated catastrophe bond issuance. This deal will have been privately marketed to a select group of insurance-linked securities (ILS) funds and investors, using a syndicated approach but not marketed to the entire ILS investor community, hence details of the transaction are somewhat limited. For its latest cat bond State Farm has registered a new special purpose insurer in Bermuda, named Merna Re II Ltd. Merna Re II Ltd. has issued a single tranche featuring $300 million of Series 2019-1 Class A notes which have been sold to ILS investors, with the funds raised used to collateralize a trust to support a reinsurance agreement between Merna Re II and State Farm. We’re told the reinsurance coverage this cat bond provides State Farm is for U.S. earthquake exposures, however we do not know if this is country-wide, or just the New Madrid zone, as many of the previous Merna Re cat bonds have been focused on. The reinsurance coverage that State Farm benefits from with this Merna Re II cat bond will run for a three-year term, we understand, with maturity due April 7th 2022. We assume the private syndication of these Merna Re II notes was so as to keep State Farm’s costs of issuance and reinsurance as low as possible, by utilising a private club type deal. This $300 million Merna Re II 2019-1 cat bond will utilise an indemnity trigger, as State Farm’s cat bond coverage tends to provide the insurer with a source of indemnity based reinsurance protection. The fully collateralized reinsurance protection that State Farm benefits from with this new Merna Re II 2019 cat bond deal will serve to replace that provided by the soon to mature $300 million Merna Re 2016-1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</si>
  <si>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https://www.artemis.bm/deal-directory/merna-re-ii-ltd-series-2019-1/</t>
  </si>
  <si>
    <t>Eagle Re 2019-1 Ltd. Class M-1A</t>
  </si>
  <si>
    <t>Eagle Re 2019-1 Ltd.</t>
  </si>
  <si>
    <t>Morningstar: M-1A - "BBB+"; M-1B - "BBB-"; M-2 - "BB-"; B-1 - "B+"</t>
  </si>
  <si>
    <t>This Eagle Re 2019-1 Ltd. mortgage insurance-linked securities (ILS) transaction is the second and largest at $562 million from U.S. mortgage insurer Radian Guaranty. Radian Guaranty is seeking the $562 million of capital market investor backed reinsurance through the use of recently registered special purpose insurer (SPI) Eagle Re 2019-1 Ltd. Eagle Re 2019-1 Ltd. will issue four tranches of mortgage insurance-linked notes that will be sold to eligible third-party capital market investors, with the proceeds used to collateralize underlying reinsurance agreements between the SPI and Radian itself. These transactions provide a source of fully collateralized excess of loss reinsurance protection to Radian Guaranty and with this its second ILS transaction, mortgage ILS are set to become an increasingly large component of the firms reinsurance tower. The four tranches of notes Eagle Re 2019-1 Ltd. will issue are split as $107 million Class M-1A, $176.64 million Class M-1B, $235.52 million Class M-2 and $$42.822 million Class B-1 notes which are the riskiest tranche. Morningstar has rated them as: Classes M-1A – BBB+; M-1B – BBB-; M-2 – BB-; B-1 – B+. The lower layer of the tower will be retained by Radian Guaranty, with the coverage kicking in at 2.5% of losses across the covered over $10.71 billion of mortgage insurance portfolio risk. Subsequently each layer of notes will erode upwards from the riskiest Class B-1 notes as losses eat through the related mortgage reinsurance layers of excess-of-loss protection. Rating agency Morningstar had the following to say on the quality of loans the mortgage insurance covered involves, “The overwhelming majority of the mortgage loans subject to the mortgage insurance policies for which the reinsurance agreement provides reinsurance coverage conform to the guidelines of the government sponsored enterprises, or GSEs, which generally have tight acquisition guidelines and origination processes and produce a homogenous reference pool. The historical performance on these loans and other similar agency loans has been strong. As of the cutoff date, the loans in the pool have never been reported to the ceding insurer as being more than 60-days delinquent, according to the ceding insurer. No mortgage loan has ever been modified as of the cutoff date. None of the loans are interest-only, and all loans have full documentation.” It’s worth noting thought that the average seasoning of the mortgage loans is relatively low, at just 5 months. This is the second lowest seen in a mortgage ILS deal, after Arch’s last Bellemeade 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</si>
  <si>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https://www.artemis.bm/deal-directory/eagle-re-2019-1-ltd/</t>
  </si>
  <si>
    <t>Eagle Re 2019-1 Ltd. Class M-1B</t>
  </si>
  <si>
    <t>Eagle Re 2019-1 Ltd. Class M-2</t>
  </si>
  <si>
    <t>Eagle Re 2019-1 Ltd. Class B-1</t>
  </si>
  <si>
    <t>FloodSmart Re Ltd. (Series 2019-1) Class A</t>
  </si>
  <si>
    <t>FloodSmart Re Ltd. (Series 2019-1)</t>
  </si>
  <si>
    <t>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</si>
  <si>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https://www.artemis.bm/deal-directory/floodsmart-re-ltd-series-2019-1/</t>
  </si>
  <si>
    <t>FloodSmart Re Ltd. (Series 2019-1) Class B</t>
  </si>
  <si>
    <t>Eclipse Re Ltd. (Series 2019-01A)</t>
  </si>
  <si>
    <t>This is the first issuance of a $20 million private series of catastrophe bond notes through the Eclipse Re Ltd. collateralized reinsurance note platform of 2019. For its first issuance of 2019, Eclipse Re Ltd. has issued a single $20 million tranche of private catastrophe bond notes, which will have been sold to investors and the proceeds used as collateral to underpin certain reinsurance or retrocession contracts. The $20 million Eclipse Re Ltd. (Series 2019-01A) transaction saw special purpose insurer Eclipse Re Ltd. issuing one tranche of Series 2019-01A notes sized at $20 million, with the notes having a due date of April 1st 2020. As a result, it’s assumed these notes represent a one-year reinsurance or retrocession contract underwritten at the April renewal. The tranche of notes represents a single segregated account of the Eclipse Re vehicle and the notes have been admitted for listing on the Bermuda Stock Exchange (BSX) as insurance related securities. Horseshoe Group itself acted as the listing sponsor for the notes, through its Horseshoe Corporate Services Limited entity. Further details are not available on the underlying risks and reinsurance contract behind this latest private cat bond deal. It’s good to see Eclipse Re is set to continue operating a private cat bond issuer, even after the switch to the investment side of the market by Rewire. The Eclipse Re Ltd. platform was launched in 2017 to offer collateralized reinsurance providers a way to transform, securitize, market and place transactions with investors as private ILS or cat bond notes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</si>
  <si>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https://www.artemis.bm/deal-directory/eclipse-re-ltd-series-2019-01a/</t>
  </si>
  <si>
    <t>Bellemeade Re 2019-2 Ltd. Class M-1A</t>
  </si>
  <si>
    <t>Bellemeade Re 2019-2 Ltd.</t>
  </si>
  <si>
    <t>Morningstar: M-1A - "A"; M-1B - "A1"; M-1C - "BBB-"; M-2 - "BB-"; B-1 - "BB-"</t>
  </si>
  <si>
    <t>Bellemeade Re 2019-2 Ltd. is a Bermuda domiciled special purpose insurer established for the sole purpose of issuing mortgage insurance-linked securities (ILS). Bellemeade Re 2019-2 will seek to issue five tranches of mortgage ILS notes that will each be sold to investors and their proceeds used to collateralize underlying mortgage reinsurance agreements between the SPI and Arch Capital entities. This Bellemeade Re 2019-2 issuance will see Arch Capital looking to secure just slightly over $621 million of fully collateralized mortgage reinsurance from the capital markets. The transaction will feature a $133.1m Class M-1A tranche, a $133.1 million Class M-1B tranche, a $168.56 million Class M-1C tranche, a $164.13 million Class M-2 tranche and a $22.18 million Class B-1 tranche. Class M-1A is the least risky and then the exposure to noteholders rises as you move down the tranches from there. Morningstar has rated the notes: M-1A – “A”; M-1B – “A1”; M-1C – “BBB-“; M-2 – “BB-“; B-1 – “BB-“. The transaction will cover a percentage of the risk for a pool of relatively recently originated mortgage-insurance policies linked to residential loans, none of which have been reported as in default as of the cut-off date. “The balance of the insured mortgage loans covered by the policies is $35.58 billion, and the aggregate of the mortgage-insurance policy coverage amount is $8.87 billion,” rating agency Morningstar explained. The reinsurance provided by Bellemeade Re 2019-2 will provide indemnity based protection for $621 million of the mortgage insurance policy coverage amount, while the remainder will either be retained by Arch Capital or perhaps traditional reinsured alongside this latest mortgage ILS deal. The $621 million of mortgage ILS notes issued by Bellemeade Re 2019-2 will be exposed to the risk of reinsured losses on the portfolio of mortgage insurance policies. The policies have all been issued by Arch Mortgage Insurance Co. and United Guaranty Residential Insurance Co., which are the ceding insurers for the purposes of the transaction. The riskiest tranche of notes have a lower attachment point than the previous Bellemeade Re deal, while the portfolio of mortgage loans have been seasoned for fewer months than recent mortgage ILS deals. It’s a stark contrast to Arch’s previous mortgage ILS deal, which featured much older mortgage insurance policies, with much longer seasoning term. This is now Arch Capital Group’s eighth issuance of mortgage insurance-linked securities (or insurance-linked notes) under the Bellemeade Re series of transactions. Including this new $621 million arrangement, Arch Capital will have ceded $3.46 billion of mortgage insurance risks to capital market investors, providing significant reinsurance coverage to its rapidly expanding mortgage book. Including this latest Bellemeade ILS transaction, which is Arch’s 8th in the series, the company has benefitted from aggregate reinsurance coverage of approximately $3.5 billion through the capital markets deals. Bellemeade Re 2019-2 Ltd. has issued and sold five classes of amortizing notes with 10-year legal final maturities to capital market investors, with the proceeds from the sale collateralizing the underlying reinsurance obligations between the special purpose insurer (SPI) and Arch. The transaction featured five classes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$133,076,000 class M-1A notes with a coupon equal to one-month LIBOR plus 100 basis points. $133,076,000 class M-1B notes with a coupon equal to one-month LIBOR plus 145 basis points. $168,563,000 class M-1C notes with a coupon equal to one-month LIBOR plus 200 basis points. $164,127,000 class M-2 notes with a coupon equal to one-month LIBOR plus 310 basis points. $22,180,000 class B-1 notes with a coupon equal to one-month LIBOR plus 410 basis points.</t>
  </si>
  <si>
    <t>https://www.artemis.bm/deal-directory/bellemeade-re-2019-2-ltd/</t>
  </si>
  <si>
    <t>Bellemeade Re 2019-2 Ltd. Class M-1B</t>
  </si>
  <si>
    <t>Bellemeade Re 2019-2 Ltd. Class M-1C</t>
  </si>
  <si>
    <t>Bellemeade Re 2019-2 Ltd. Class M-2</t>
  </si>
  <si>
    <t>Bellemeade Re 2019-2 Ltd. Class B-1</t>
  </si>
  <si>
    <t>Armor Re II Ltd. (Series 2019-1) Class A</t>
  </si>
  <si>
    <t>Armor Re II Ltd. (Series 2019-1)</t>
  </si>
  <si>
    <t>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</si>
  <si>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https://www.artemis.bm/deal-directory/armor-re-ii-ltd-series-2019-1/</t>
  </si>
  <si>
    <t>Armor Re II Ltd. (Series 2019-1) Class B</t>
  </si>
  <si>
    <t>Residential Reinsurance 2019 Limited (Series 2019-1) Class 12</t>
  </si>
  <si>
    <t>Residential Reinsurance 2019 Limited (Series 2019-1)</t>
  </si>
  <si>
    <t>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</si>
  <si>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https://www.artemis.bm/deal-directory/residential-reinsurance-2019-limited-series-2019-1/</t>
  </si>
  <si>
    <t>Residential Reinsurance 2019 Limited (Series 2019-1) Class 13</t>
  </si>
  <si>
    <t>First Coast Re II Pte. Ltd. (Series 2019-1)</t>
  </si>
  <si>
    <t>Security First Insurance has returned to the capital markets for a third catastrophe bond issuance, which sees the company looking to expand its sources of reinsurance capacity with the assistance of global reinsurer Swiss Re, which acts as a conduit to cat bond and insurance-linked securities (ILS) investors. This is Security First’s third cat bond issuance and we understand this Singapore domiciled cat bond issuance will be a replacement for its soon to mature $75 million First Coast Re 2016 cat bond . Swiss Re America has acted as the ceding reinsurer for this First Coast Re II 2019-1 cat bond, with insurer Security First benefitting from the collateralized coverage by entering into a reinsurance agreement with the firm. The collateralized reinsurance protection from the issued notes, which is on an indemnity trigger, per-occurrence and cascading basis across a four-year term, is provided via a retrocessional reinsurance agreement between special purpose insurer First Coast Re II Pte. Ltd. and ceding reinsurer Swiss Re America, which in turn enters into a reinsurance agreement with Security First Insurance. Covered perils are the same as Security First’s last two catastrophe bonds we understand, so Florida named storm and severe thunderstorm risks. This First Coast Re II Pte. 2019 cat bond actually began life as a $75 million deal when it first hit the market, enough to replace the maturing 2016 cat bond. But demand from investors has helped the placement to increase in size and so Security First is set to boost its multi-year and fully collateralized reinsurance protection with this new deal now set to issue $100 million of notes. We don’t at this time have full visibility of the level of risk or where this new catastrophe bond will site in Security First’s reinsurance tower. But we can tell you that at pricing yesterday, the notes priced within the bounds of the upper-half of the initial coupon guidance range. The $100 million of notes issued were sold to cat bond investors and funds under Rule 144A of the U.S. Securities Act of 1933, making this the first full 144A issuance of a catastrophe bond in Singapore.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</si>
  <si>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https://www.artemis.bm/deal-directory/first-coast-re-ii-pte-ltd-series-2019-1/</t>
  </si>
  <si>
    <t>Manatee Re III Pte. Ltd. (Series 2019-1) Class A</t>
  </si>
  <si>
    <t>Manatee Re III Pte. Ltd.</t>
  </si>
  <si>
    <t>U.S. named storm, U.S. severe thunderstorm (Florida, Louisiana, New Jersey &amp; Texas initially)</t>
  </si>
  <si>
    <t>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</si>
  <si>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https://www.artemis.bm/deal-directory/manatee-re-iii-pte-ltd-series-2019-1/</t>
  </si>
  <si>
    <t>Manatee Re III Pte. Ltd. (Series 2019-1) Class B</t>
  </si>
  <si>
    <t>Alamo Re Ltd. (Series 2019-1)</t>
  </si>
  <si>
    <t>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</si>
  <si>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https://www.artemis.bm/deal-directory/alamo-re-ltd-series-2019-1/</t>
  </si>
  <si>
    <t>Integrity Re Ltd. (Series 2019-1)</t>
  </si>
  <si>
    <t>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</si>
  <si>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https://www.artemis.bm/deal-directory/integrity-re-ltd-series-2019-1/</t>
  </si>
  <si>
    <t>Home Re 2019-1 Ltd. Class M-1</t>
  </si>
  <si>
    <t>Home Re 2019-1 Ltd.</t>
  </si>
  <si>
    <t>This is the second visit to the capital markets for mortgage reinsurance protection from MGIC Investment Corporation in recent years, following on from a $318.6 million Home Re 2018-1 Ltd. that was issued last year. For this second deal, MGIC Investment Corporation and its Mortgage Guaranty Insurance Corporation entity are using a new Bermuda-based special purpose insurer (SPI) Home Re 2019-1 Ltd. for the issuance of a $315.74 million mortgage insurance linked notes transaction. The goal of the transaction and the issuance of the $315.74 million of mortgage insurance-linked notes is to secure a multi-year source of capital markets backed reinsurance capacity, tapping into investor appetite for the growing pool of mortgage ILS issuance. MGIC said that the $315.74 million of notes to be issued  notes are being offered for sale to eligible third-party capital markets investors through an unregistered private placement offering. After the transaction is completed, MGIC’s wholly owned subsidiary Mortgage Guaranty Insurance Corporation (MGIC), will benefit from $315,739,000 of fully collateralized excess of loss reinsurance protection from Home Re 2019-1 Ltd. at inception. The reinsurance protection will cover an existing portfolio of mortgage insurance policies that MGIC has underwritten with an insurance coverage in force date of between January 1st 2018 and April 1st 2019. The transaction is structured into three tranches of notes, each being exposed to losses on the mortgage insurance portfolio at different levels. An almost $148.6 million tranche of Class M-1 notes have been rated BBB- by Morningstar, while an equivalently sized $148.6 million Class M-2 tranche of notes has been rated BB-, so slightly riskier and an almost $18.6 million Class B-1 tranche riskier again with a B+ rating. The notes being offered are all exposed to the risk of reinsurance losses on the subject business mortgage-insurance policies issued by Mortgage Guaranty Insurance Corp., the ceding insurer. Morningstar explained that the transaction is geographically diverse, with the largest concentration of mortgage insurance loans seen in California, at 9.6% of the total pool. In addition, none of the loans covered by the insurance policies have ever been reported as delinquent. The insured loans have a weighted average seasoning of 6 months, being relatively newly issued in the last year and a half, while the risk levels sit in the range covered by other mortgage ILS transactions we’ve seen and reported on. MGIC said that each of the three tranches of 10-year maturity mortgage insurance-linked notes that are being issued by Home Re 2019-1 Ltd. have now been priced successfully. The Class M-1 tranche (the lowest risk) has been priced with an initial interest spread of one-month LIBOR plus 165 basis points. The Class M-2 tranche has been priced at one-month LIBOR plus 325 basis points. While the riskiest Class B-1 tranche of notes has been priced at one-month LIBOR plus 435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</si>
  <si>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https://www.artemis.bm/deal-directory/home-re-2019-1-ltd/</t>
  </si>
  <si>
    <t>Home Re 2019-1 Ltd. Class M-2</t>
  </si>
  <si>
    <t>Home Re 2019-1 Ltd. Class B-1</t>
  </si>
  <si>
    <t>Atlas Capital UK 2019 PLC (Series 2019-1)</t>
  </si>
  <si>
    <t>GC Securities is sole structuring agent and joint-bookrunner. Aon Securities is joint-bookrunner.</t>
  </si>
  <si>
    <t>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</si>
  <si>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https://www.artemis.bm/deal-directory/atlas-capital-uk-2019-plc-series-2019-1/</t>
  </si>
  <si>
    <t>Dodeka XXIII</t>
  </si>
  <si>
    <t>Zurich headquartered insurance and reinsurance linked investment manager Twelve Capital has now issued its 25th private catastrophe bond deal in the Dodeka series of transactions. The series of private cat bond or insurance-linked securities (ILS) provide Twelve Capital a mechanism to securitise underlying reinsurance or retrocessional risks into securitised cat bond form, to suit its more liquid ILS funds or private investor ILS mandates. This latest Dodeka XXIII transaction saw $9.33 million of notes issued and then listed on the Bermuda Stock Exchange (BSX), which further enhances the liquidity of the resulting notes for investors or specific mandates. The transformer and issuing vehicle is the Artex SAC Limited vehicle, which is domiciled in Bermuda and managed by Artex and has been involved in every Dodeka private cat bond arrangement to-date. The vehicle acted in respect of a Segregated Account named Dodeka XXII to issue the $9.33 million of ILS notes. The Dodeka XXIII private cat bond appears to only cover a six month term, with maturity of the notes due January 20th 2020. So, while full details on these transactions are never available, given the private nature of the Dodeka ILS deals, we can make some assumptions. We assume that these transactions have likely featured a transformed industry-loss warranty (ILW) providing reinsurance or retrocession to an unamed ceding company, given the ease with which they can be transformed, most likely securitizing U.S. property catastrophe risks. In this case believe the transaction likely covers U.S. wind related risks, so tropical storms and hurricanes, given the risk period runs from June 1st to the end of the year, so covering one full hurricane season.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</si>
  <si>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https://www.artemis.bm/deal-directory/dodeka-xxiii/</t>
  </si>
  <si>
    <t>Cape Lookout Re Ltd. (Series 2019-2)</t>
  </si>
  <si>
    <t>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</si>
  <si>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https://www.artemis.bm/deal-directory/cape-lookout-re-ltd-series-2019-2/</t>
  </si>
  <si>
    <t>Matterhorn Re Ltd. (Series 2019-1)</t>
  </si>
  <si>
    <t>Northeast U.S. named storm</t>
  </si>
  <si>
    <t>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</si>
  <si>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https://www.artemis.bm/deal-directory/matterhorn-re-ltd-series-2019-1/</t>
  </si>
  <si>
    <t>Radnor Re 2019-2 Ltd. Class B-1</t>
  </si>
  <si>
    <t>Radnor Re 2019-2 Ltd.</t>
  </si>
  <si>
    <t>Morningstar: M-1A - AA-; M-1B - A-; B1 - BBB+</t>
  </si>
  <si>
    <t>Insurance firm Essent Guaranty’s is back with its third mortgage insurance-linked securities (ILS) transaction, as it seeks to grow its capital markets backed sources of excess-of-loss mortgage reinsurance protection with a new $333.84 million Radnor Re 2019-2 transaction. A new issuing vehicle has been registered, Bermuda domiciled special purpose insurer (SPI) Radnor Re 2019-2 Ltd. Radnor Re 2019-2 Ltd. will seek to issue three classes of mortgage insurance linked notes, which will be sold to qualified institutional investors and the proceeds used to collateralize underlying excess of loss reinsurance agreements between the SPI and Essent Guaranty itself. Each tranche covers a different layer of risk, so have differing risk and return profiles, with attachments at a range of loss levels to Essent. So Radnor Re 2019-2 will issue a mortgage insurance-linked securitisation, in three tranches of notes targeting $333.84 million of coverage, transferring a portion of Essent Guaranty’s mortgage insurance portfolio exposure to capital market investors, using a catastrophe bond-like structure. In this way Essent can augment its reinsurance protection for its mortgage insurance book, in a fully-collateralized transaction similar to a catastrophe bond or other insurance-linked security. The three tranches of ten-year notes being issued by Radnor Re 2019-2 are a $125.734 million M-1A tranche, a $186.432 million M-1B tranche and a $21.678 million class B-1 tranche. The Class B-1 notes are the riskiest and would attach to losses first, followed by the Class M-1B tranche and finally the least risky Class M-1A tranche of mortgage ILS notes. The three tranches have been rated: M-1A – AA-; M-1B – A-; B1 – BBB+. Ratings agency Morningstar explained on the notes, “The pool of insured mortgage loans consists of fully amortizing, fixed- and variable-rate, first-lien loans. The pool is geographically diverse, with the largest state concentration in California at approximately 9.3% of the unpaid principal balance. The offered notes are exposed to the risk of reinsured losses on the mortgage-insurance policies issued by Essent Guaranty, Inc., the ceding insurer.” The covered mortgage loans are seasoned by an average of 38 months, with 97.7% of loans always current and not reported as delinquent. Essent Guaranty said that the Radnor Re 2019-2 mortgage ILS secures it $333.8 million of fully collateralized excess of loss reinsurance coverage. The reinsurance specifically covers a portfolio of mortgage insurance policies underwritten by Essent in 2015 and 2016. The issuance featured: a $125.734 million tranche of Class M-1A Notes, which will pay investors interest of one-month LIBOR plus 1.2%; a $186.432 million Class M-1B tranche of Notes which pay interest of LIBOR plus 1.75%; and $21.678 million of Class B-1 Notes with initial interest of LIBOR plus 2.7%.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</si>
  <si>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https://www.artemis.bm/deal-directory/radnor-re-2019-2-ltd/</t>
  </si>
  <si>
    <t>Radnor Re 2019-2 Ltd. Class M-1B</t>
  </si>
  <si>
    <t>Radnor Re 2019-2 Ltd. Class M-1A</t>
  </si>
  <si>
    <t>Northshore Re II Ltd. (Series 2019-1)</t>
  </si>
  <si>
    <t>U.S. named storms (inc. Puerto Rico &amp; Virgin Islands), U.S. &amp; Canada earthquake, European windstorm</t>
  </si>
  <si>
    <t>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</si>
  <si>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https://www.artemis.bm/deal-directory/northshore-re-ii-ltd-series-2019-1/</t>
  </si>
  <si>
    <t>Eclipse Re Ltd. (Series 2019-03A)</t>
  </si>
  <si>
    <t>This is the second listed issuance through the Eclipse Re Ltd. collateralized reinsurance note platform of 2019. Eclipse Re Ltd. has issued a single $30 million tranche of private catastrophe bond notes, which will have been sold to investors and the proceeds used as collateral to underpin certain reinsurance or retrocession contracts. The $30 million Eclipse Re Ltd. (Series 2019-03A) transaction saw special purpose insurer Eclipse Re Ltd. issuing one tranche of Series 2019-03A notes sized at $30 million, with the notes having a due date of July 1st 2020. We assume these notes represent a one-year reinsurance or retrocession contract underwritten at the mid-year renewals. The tranche of notes represents a single segregated account of the Eclipse Re vehicle and the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This second listed issuance takes those we’ve tracked in 2019 from Eclipse Re to $50 million of principal so far.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</si>
  <si>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https://www.artemis.bm/deal-directory/eclipse-re-ltd-series-2019-03a/</t>
  </si>
  <si>
    <t>Bellemeade Re 2019-3 Ltd. Class M-1A</t>
  </si>
  <si>
    <t>Bellemeade Re 2019-3 Ltd.</t>
  </si>
  <si>
    <t>Morningstar: M-1A - "AAA"; M-1B - "AA-"; M-1C - "A-"; B-1 - "BBB+"</t>
  </si>
  <si>
    <t>Arch Capital is looking to expand its capital markets backed mortgage reinsurance protection with its third mortgage insurance-linked securities (ILS) transaction of the year. Bellemeade Re 2019-3 Ltd. has been established in Bermuda for the purpose of issuing four tranches of mortgage insurance-linked notes, that will be sold to investors and the proceeds used to collateralize underlying reinsurance agreements between the issuer and Arch Capital. With a targeted issuance size of $700.92 million, this Bellemeade Re 2019-3 mortgage ILS transaction will be the largest from Arch to-date and also the largest mortgage ILS transaction we’ve recorded so far ( details on all the mortgage ILS we’ve covered can be found here ). The Bellemeade Re 2019-3 mortgage ILS transaction is also set to be the highest rated ever seen, with the most senior tranche of notes having a triple-A rating from Morningstar. As a result, that is in fact the highest rated tranche of ILS notes that provide reinsurance protection ever, as ILS and catastrophe bonds are typically much lower rated due to their ratings being linked to the catastrophe risks they usually carry. This is the seventh rated transaction from Arch subsidiaries, the eighth mortgage ILS deal under the Bellemeade Re name in total. Rating agency Morningstar gave more details on the fundamentals of the transaction: Bellemeade Re 2019-3 Ltd.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by the reinsurance agreement. The pool of insured mortgage loans consists of fully amortizing, fixed- and variable-rate, first-lien loans. The pool is geographically diverse, with the largest state concentration in Texas at approximately 7.7% of the unpaid principal balance. The balance of the insured mortgage loans covered by the policies is $49.62 billion, and the aggregate of the exposed principal balance associated with the mortgage-insurance policy coverage is $9.28 billion. Of this, reinsurance provided by the issuer equals the offered balance of $700.9 million, which consists of Classes M-1A, M-1B, M-1C, and B-1. The offered notes are exposed to the risk of reinsured losses on the mortgage-insurance policies issued by Arch Mortgage Insurance Co. and United Guaranty Residential Insurance Co., the ceding insurers. The transaction is split into $222.809 million of Class M-1A notes that are rated AAA by Morningstar, $$278.511 million of Class M-1B notes rated AA-, $$176.39 million of Class M-1C notes rated A-, and $$23.21 million of Class B-1 notes that are rated BBB+. One of the factors that may have influenced the higher rating of the most senior tranche of notes in this mortgage ILS transaction is that with the mortgage loans covered by the subject insurance having been seasoned for an average of 33 months, the value of the properties covered have increased quite significantly since the loans were taken out. This reduces the risk of claims on the subject mortgage insurance policies. As a result, the Morningstar loan to value ratio is lower than on other recently rated mortgage insurance-linked notes deals, resulting in lower defaults and claims payouts under the analysis of the deal. Each of the tranches of notes issued will have ten-year final maturities set for July 2029. Update 1: Commenting on the successful issuance, Jim Bennison, EVP, Alternative Markets for Arch Capital Group (U.S.) Inc., explained, “Since the inception of the Bellemeade ILN program, one of our goals has been to transfer a portion of the risk across the entire U.S. mortgage insurance portfolio, which we’ve now largely achieved. “With over four billion dollars of aggregate reinsurance protection on our portfolio, we believe we’re at the forefront of managing capital and risk in the mortgage insurance industry.” Arch noted the transaction is the “the largest individual ILN ever conducted by a mortgage insurance company.” The deal provides Arch with exactly $700,920,000 of indemnity reinsurance on a pool representing $49.6 billion of mortgages, with the portfolio of MI policies linked to 219,994 loans issued by Arch MI and affiliates in 2016. Arch also disclosed the pricing of the four tranches of mortgage insurance-linked notes, explaining that the $222.809 million of class M-1A notes priced with a coupon of one-month LIBOR plus 110 basis points, the $278.511 million of class M-1B notes at LIBOR plus 160 basis points, the $176.39 million of class M-1C notes at LIBOR plus 195 basis points, and the $23.21 million of class B-1 notes priced at LIBOR plus 250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</si>
  <si>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https://www.artemis.bm/deal-directory/bellemeade-re-2019-3-ltd/</t>
  </si>
  <si>
    <t>Bellemeade Re 2019-3 Ltd. Class M-1B</t>
  </si>
  <si>
    <t>Bellemeade Re 2019-3 Ltd. Class M-1C</t>
  </si>
  <si>
    <t>Bellemeade Re 2019-3 Ltd. Class B-1</t>
  </si>
  <si>
    <t>Dodeka XXIV</t>
  </si>
  <si>
    <t>This is the 26th private catastrophe bond transaction in the Dodeka series of transactions issued for Zurich headquartered insurance and reinsurance linked investment manager Twelve Capital. This 26th Dodeka private cat bond transaction has been issued around the mid-year renewal season and its risk period runs only through till the end of the year, suggesting it could be a U.S. wind reinsurance or retrocession cover. Privately arranged and placed, these insurance-linked securities (ILS) deals under the Dodeka moniker enable Twelve Capital to transform property catastrophe reinsurance and retrocession risks, typically from an industry-loss warranty (ILW) into an investable format suited to its more liquid cat bond fund mandates. This latest Dodeka XXIV transaction saw $11.36 million of notes issued, sold to investors and listed on the Bermuda Stock Exchange (BSX), further enhancing the liquidity of the resulting notes for funds or specific investment mandates. The transformer and issuing vehicle used is as usual the Artex SAC Limited vehicle, which is domiciled in Bermuda and managed by Artex and has been involved in every Dodeka private cat bond arrangement to-date. The vehicle acted in respect of a Segregated Account named Dodeka XXIV to issue the $11.36 million of ILS notes. The Dodeka XXIV private cat bond features a roughly six month coverage term, with maturity of the notes due December 27th 2019.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</si>
  <si>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https://www.artemis.bm/deal-directory/dodeka-xxiv/</t>
  </si>
  <si>
    <t>Oaktown Re III Ltd. Class M-1A</t>
  </si>
  <si>
    <t>Oaktown Re III Ltd.</t>
  </si>
  <si>
    <t>Morningstar: M-1A - BBB+, M-1B - BBB-, Class M-2 - BB-, Class B-1A - BB-, Class B-1B - B+</t>
  </si>
  <si>
    <t>This is the third and largest mortgage insurance-linked notes transaction from NMI Holdings Inc. to-date, as it looks to secure additional collateralized mortgage reinsurance protection from the capital markets in an ILS transaction for its wholly owned subsidiary National Mortgage Insurance Corporation. A new Bermuda based special purpose insurance vehicle has been registered for NMI’s third mortgage ILS transaction, with Oaktown Re III Ltd. set to issue five tranches of notes to support the transaction. The five tranches of notes, totaling $327 million of principal, will be sold to third-party capital market investors and the proceeds used to collateralize underlying reinsurance agreements between Oaktown Re III and NMI’s subsidiary. As a result of the transaction, National Mortgage Insurance Corporation will receive $327 million of fully collateralized excess of loss reinsurance protection from Oaktown Re III, the company explained. The reinsurance will provide NMI with coverage across an existing portfolio of mortgage insurance policies that it has underwritten between June 2018 through June 2019. The mortgage insurance-linked notes will have a 10-year tenure, with each of the five tranches providing coverage across different levels of NMI’s mortgage reinsurance program. The $327 million of mortgage ILS notes to be issued by Oaktown Re III are split into a $100.073m tranche of Class M-1A notes, a $100.073 tranche of Class M-1B notes, a $93.401m tranche of Class M-2 notes, a $16.679m tranche of Class B-1A notes and a $16.679m tranche of Class B-1B notes. The tranches of notes have now all been priced, with the Class M-1A priced at one-month LIBOR plus 1.40%, Class M-1B at LIBOR plus 1.95%, Class M-2 at LIBOR plus 2.55%, Class B-1A at LIBOR plus 3.50% and Class B-1B at LIBOR plus 4.35%. Rating agency Morningstar highlighted some points on the transactions covered portfolio, saying: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The pool of insured mortgage loans consists of fully amortizing, fixed- and variable-rate, first-lien loans. The pool is geographically diverse, with the largest state concentration in California at approximately 11.5% of the unpaid principal balance. The diverse pool of 116,632 loans reduces geographic concentration risk. The majority of the mortgage loans subject to the mortgage-insurance policies for which the reinsurance agreement provides reinsurance coverage conform to the guidelines of the government sponsored enterprises, which generally have tight acquisition guidelines and origination processes and produce a homogenous reference pool. The historical performance of these GSE loans and other similar agency loans has been strong. As of the cutoff date, the loans in the pool have never been reported as being delinquent, according to the ceding insurer. No mortgage loan has ever been reported to the ceding insurer as modified as of the cutoff date. None of the loans are interest-only, and all have full documentation.</t>
  </si>
  <si>
    <t>https://www.artemis.bm/deal-directory/oaktown-re-iii-ltd/</t>
  </si>
  <si>
    <t>Oaktown Re III Ltd. Class M-1B</t>
  </si>
  <si>
    <t>Oaktown Re III Ltd. Class M-2</t>
  </si>
  <si>
    <t>Oaktown Re III Ltd. Class B-1A</t>
  </si>
  <si>
    <t>Oaktown Re III Ltd. Class B-1B</t>
  </si>
  <si>
    <t>Eclipse Re Ltd. (Series 2019-05A)</t>
  </si>
  <si>
    <t>Eclipse Re Ltd.</t>
  </si>
  <si>
    <t>This is the third and largest at $100 million listed private insurance-linked securities (ILS) issuance through the Eclipse Re Ltd. collateralized reinsurance note platform of 2019. In this latest and its largest transaction, Eclipse Re Ltd. has issued a single $100 million tranche of private catastrophe bond notes, which have been sold to investors or ILS funds and the proceeds used as the collateral to underpin linked reinsurance or retrocession contracts. The $100 million Eclipse Re Ltd. (Series 2019-05A) transaction saw special purpose Bermudian insurer Eclipse Re Ltd. issuing one tranche of Series 2019-05A notes from its segregated account SAC EC0023, with the notes having a due date of June 1st 2020. We assume these notes represent a one-year reinsurance or retrocession contract underwritten at the mid-year renewals, possibly featuring Florida wind risk given the contracts were likely in-force as of the June renewal. The tranche of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likely U.S. given the timing.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</si>
  <si>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https://www.artemis.bm/deal-directory/eclipse-re-ltd-series-2019-05a/</t>
  </si>
  <si>
    <t>Eclipse Re Ltd. (Series 2019-04A)</t>
  </si>
  <si>
    <t>The Eclipse Re Ltd. private insurance-linked securities (ILS) and catastrophe bond platform has issued another transaction, now its fourth issuance of 2019. We believe that this specific issuance is a securitization of ILS investment manager Fermat Capital Management’s participation in the 2019 mid-year reinsurance renewal of Florida’s Citizens Property Insurance Corporation. The size of the notes issued in this 2019-04A deal by Eclipse Re Ltd. (precisely $24,999,975) is exactly the same as the slice of Florida Citizens 2019 aggregate reinsurance layer that Fermat Capital underwrote at the renewal. Details seen by Artemis show that when Fermat Capital Management took that slice of Florida Citizens program, its participation was through Eclipse Re. As a result we also assume that the risks covered are Florida named storm risk, on an annual aggregate basis, given the layer of Citizens program the notes appear to relate to. In this latest issuance to come to light, Eclipse Re Ltd. issued a single just slightly smaller than $25 million tranche of private catastrophe bond notes, which in this case appear to have been issued for ILS funds under the management of Fermat and the proceeds used as the collateral to underpin the linked aggregate reinsurance arrangement with Florida Citizens. The $25 million transaction saw special purpose Bermudian insurer Eclipse Re Ltd. issuing one tranche of Series 2019-04A notes from its segregated account SAC EC0022, with the notes having a due date of June 1st 2020. So, in this case we assume these notes represent a one-year aggregate reinsurance contract underwritten at the mid-year renewals between Fermat and Florida Citizens, likely featuring Florida wind risk. The single tranche of almost $25 million notes have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</si>
  <si>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https://www.artemis.bm/deal-directory/eclipse-re-ltd-series-2019-04a/</t>
  </si>
  <si>
    <t>Eclipse Re Ltd. (Series 2019-02A)</t>
  </si>
  <si>
    <t>This is the fifth private catastrophe bond transaction issued using the Eclipse Re Ltd. vehicle in 2019, as uptake of the transformer and private ILS platform increases. In the two previous years, Eclipse Re Ltd. has only issued two private cat bond transactions per-year. In its fifth deal of 2019, Eclipse Re Ltd. has issued a single $56.6 million tranche of private catastrophe bond notes, which have been sold to investors or ILS funds. The proceeds from the sale of the notes will have been used as the collateral to underpin linked reinsurance or retrocession contracts. This $56.6 million Eclipse Re Ltd. (Series 2019-02A) transaction saw special purpose Bermudian insurer Eclipse Re Ltd. issuing one tranche of Series 2019-02A notes from its segregated account SAC EC0020, with the notes having a due date of June 1st 2020. We assume the issued private cat bond notes represent a one-year reinsurance or retrocession contract underwritten at the mid-year renewals, likely featuring U.S. wind, earthquake or other U.S. natural perils risks, given the contract running to the start of June 2020. The single tranche of notes has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</si>
  <si>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https://www.artemis.bm/deal-directory/eclipse-re-ltd-series-2019-02a/</t>
  </si>
  <si>
    <t>Asagao – White Rock Insurance (SAC) Ltd.</t>
  </si>
  <si>
    <t>White Rock Insurance (SAC) Ltd.</t>
  </si>
  <si>
    <t>$70,000,000.00</t>
  </si>
  <si>
    <t>Aon Insurance Managers owned Bermuda domiciled Class 3 and Class C insurer and segregated accounts company White Rock Insurance (SAC) Ltd. has facilitated and issued a new private insurance-linked securities (ILS) deal (or private catastrophe bond) for an unknown Japanese catastrophe risk exposed ceding company. White Rock Insurance (SAC) Ltd. has issued ¥ 7.5 billion (JPY) Principal At-Risk notes, acting on behalf of its segregated account named Asagao. The issuance was made under the vehicles established White Rock Insurance (SAC) Ltd. ILS Note Program. We understand the transaction features a securitization of Japanese earthquake insurance risks, with the underlying reinsurance or retrocession transaction structured to utilise a parametric trigger. The notes were admitted for listing as insurance related securities on the Bermuda Stock Exchange (BSX) on September 6th 2019, at which time they had a value of close to US $70 million. The $70 million of Asagao Principal At-Risk Notes are due for maturity on July 23rd 2021, suggesting they could be a two-year transactions completed during this summer (it can take a few weeks for cat bonds to list in certain cases, especially when privately arranged and placed). The notes were placed with qualified institutional investors, in this case we understand likely to have been an insurance-linked securities (ILS) fund or funds. We understand the notes provide reinsurance or retrocessional coverage for Japanese earthquake losses. The coverage is on a parametric trigger basis and we understand the focus of the coverage is likely on the Tokyo region, as you’d typically expect with Japanese earthquake exposed cat bond or ILS deals. Being a privately structured, issued and placed catastrophe bond or insurance-linked securities (ILS) deal, details are typically scarce with this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</si>
  <si>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https://www.artemis.bm/deal-directory/asagao-white-rock-insurance-sac-ltd/</t>
  </si>
  <si>
    <t>Eclipse Re Ltd. (Series 2019-06A)</t>
  </si>
  <si>
    <t>This is the sixth private catastrophe bond or cat bond lite transaction issued that uses the Eclipse Re Ltd. vehicle in 2019, reflecting the continuing increase in use of this transformer and private ILS platform. The Horseshoe Group managed private catastrophe bond and insurance-linked securities (ILS) issuance vehicle Eclipse Re Ltd. has completed its sixth transaction of 2019, taking the total risk capital issued using the transformer to just shy of $280 million for the year so far. For this sixth deal of 2019, Eclipse Re Ltd. has issued a single $48 million tranche of private catastrophe bond notes, which have been sold to investors or ILS funds and the proceeds from the sale of the notes will have been used as the collateral to underpin linked reinsurance or retrocession contracts. The $48 million Eclipse Re Ltd. (Series 2019-06A) transaction saw special purpose Bermudian insurer Eclipse Re Ltd. issuing one tranche of Series 2019-02A notes from its segregated account SAC EC0024, with the notes having a due date of July 1st 2020. We assume the issued private cat bond notes represent a one-year reinsurance or retrocession, likely entered into at the mid-year renewals, probably featuring U.S. wind, earthquake or other U.S. natural perils risks, given the contract running to the start of June 2020. The single tranche of notes has been admitted for listing on the Bermuda Stock Exchange (BSX) as insurance related securities. Typically, platforms like Eclipse Re are used by ILS fund managers who want an investable asset for cat bond strategies, rather than a pure collateralised reinsurance arrangement. By channeling a reinsurance or retro deal through a platform like Eclipse Re investable notes suited to more liquid ILS fund strategies can be achieved. ILS and reinsurance market facilitator Horseshoe Group is the lead facilitator on these Eclipse Re transactions.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</si>
  <si>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https://www.artemis.bm/deal-directory/eclipse-re-ltd-series-2019-06a/</t>
  </si>
  <si>
    <t>Cerulean Re SAC Ltd. (Series 2019-E1)</t>
  </si>
  <si>
    <t>Cerulean Re SAC Ltd.</t>
  </si>
  <si>
    <t>This is the third private catastrophe bond transaction to be issued by Cerulean Re SAC Ltd., the ILS issuance platform operated by reinsurance broker Guy Carpenter. Cerulean Re SAC Ltd. has issued $25 million of Series 2019-E1 principal at risk variable rate notes under its ILS Note Program. The notes will have been sold to investors or ILS funds and the proceeds from their sale will have been used as collateral to underpin linked reinsurance or retrocession contracts. The $25 million of Series 2019-E1 notes are due May 31st 2020 and were admitted for listing yesterday on the Bermuda Stock Exchange (BSX) as insurance related securities. As ever with these private cat bond or ILS deals details are scarce. We assume the notes will represent a securitisation of a property catastrophe reinsurance or retrocession contract and likely feature U.S. perils given the end of May due date. Given this is the Guy Carpenter operated issuance platform, it’s safe to assume that the reinsurance brokers capital markets unit GC Securities will have acted as sole arranger, structuring agent and placement agent or bookrunner for this issuance of private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</si>
  <si>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https://www.artemis.bm/deal-directory/cerulean-re-sac-ltd-series-2019-e1/</t>
  </si>
  <si>
    <t>ILN SAC Ltd. Series 2019-1 Class PS</t>
  </si>
  <si>
    <t>ILN SAC Ltd.</t>
  </si>
  <si>
    <t>This is the first listed transaction from the Tullett Prebon owned and operated Insurance Linked Notes (ILN) platform. Two tranches of notes have been issued by ILN SAC Ltd. and both have been admitted for listing on the Bermuda Stock Exchange (BSX) as insurance related securities. ILN SAC Ltd. has issued a $9.525 million tranche of Class PS notes and a $475,000 tranche of Class PB notes, which will correspond to the buyer and seller protection notes that the ILN platform produces for each of its transactions (PS being seller notes notes, PB being buyer). Both tranches, so the full $10 million of notes, are due for maturity on September 18th 2020, suggesting the underlying industry loss based reinsurance or retro protection is for roughly one year. This first issuance and settlement of catastrophe risk linked notes through the ILN platform was recently completed and involved at least one ILS fund manager, in LGT ILS Partners. The arrangement was an industry loss based deal, likely retrocessional reinsurance in nature and uses a trigger from PCS, which is now acting as the reporting agent for the transaction. LGT ILS Partners, the specialist ILS fund management unit of global asset manager LGT, was revealed as one of the parties involved in this first ILN deal. The transaction likely featured an ILW risk transfer between ILS funds (with LGT one party), or a retrocessional reinsurance arrangement for a specific reinsurer counterparty. The size of the deal was not revealed in the announcement last week, but it now turns out it was a $10 million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</si>
  <si>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https://www.artemis.bm/deal-directory/iln-sac-ltd-series-2019-1/</t>
  </si>
  <si>
    <t>ILN SAC Ltd. Series 2019-1 Class PB</t>
  </si>
  <si>
    <t>Bellemeade Re 2019-4 Ltd. Class M1A</t>
  </si>
  <si>
    <t>Bellemeade Re 2019-4 Ltd.</t>
  </si>
  <si>
    <t>Bermuda headquartered insurance and reinsurance group Arch Capital is returning to the capital markets for another slice of mortgage reinsurance protection, with its fourth mortgage insurance-linked securities (ILS) transaction of 2019. At an expected issuance size of $577.28 million of mortgage insurance-linked notes, this Bellemeade Re 2019-4 transaction is not the largest Arch Capital has sponsored to-date but it does mark the first year when the company has revisited the ILS market four times for mortgage reinsurance protection. This latest, a Bellemeade Re 2019-4 transaction, will see Arch looking to cede $577.28 million of risk from its mortgage insurance operation to capital market and ILS investors. Arch has established a newly registered Bermuda based special purpose insurer Bellemeade Re 2019-4 Ltd. for its latest mortgage ILS deal. Bellemeade Re 2019-4 Ltd. has been established to issue five tranches of mortgage insurance-linked notes, each of which will be sold to institutional investors and the proceeds used to collateralize underlying mortgage reinsurance agreements between the issuer and Arch Capital itself. The targeted issuance size is for $577.28 million across the five tranches of notes that Bellemeade Re 2019-4 will issue. This transaction is split into $144.32 million of Class M1A notes, $144.32 million of Class M1B notes, $126.28 million of Class M1C notes, $144.32 million of Class M2 notes and $18.04 million of Class B1 notes. The transaction will effectively transfer the risk related to private mortgage insurance (MI) in force on a reference mortgage pool sized at $29.3 billion of loans. The investors will be exposed to the risk that Arch’s mortgage insurance units suffer higher than expected insurance claims across the covered pool of mortgage loans. The covered loans are largely newly originated, on average seasoned by just over 6 months, which shows that Arch continues to leverage these mortgage ILS deals as supporting capital for recent mortgage insurance underwriting, rather than just a way to secure reinsurance for its legacy books of business. All of the notes issued will be floating-rate above LIBOR and will have a 10-year legal final maturity. Noteholders will not take any losses until an almost $6.48 billion retained coverage level A layer of the mortgage insurance pool is eroded first.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</si>
  <si>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https://www.artemis.bm/deal-directory/bellemeade-re-2019-4-ltd/</t>
  </si>
  <si>
    <t>Bellemeade Re 2019-4 Ltd. Class M1B</t>
  </si>
  <si>
    <t>Bellemeade Re 2019-4 Ltd. Class M1C</t>
  </si>
  <si>
    <t>Bellemeade Re 2019-4 Ltd. Class M2</t>
  </si>
  <si>
    <t>Bellemeade Re 2019-4 Ltd. Class B1</t>
  </si>
  <si>
    <t>Eclipse Re Ltd. (Series 2019-07A)</t>
  </si>
  <si>
    <t>This is the seventh private catastrophe bond or cat bond lite transaction to be issued using the Eclipse Re Ltd. special purpose vehicle in 2019, as the use of this transformer and private ILS platform continues to accelerate this year. The Horseshoe Group managed private catastrophe bond and insurance-linked securities (ILS) issuance vehicle Eclipse Re Ltd. has completed its seventh transaction of 2019, taking the total risk capital issued using the transformer to just shy of $300 million for the year so far. For its seventh transaction of 2019, Eclipse Re Ltd. has issued a single just slightly under $20 million tranche of private catastrophe bond notes, which have been sold to investors or ILS funds and the proceeds from the sale of the notes used as the collateral to underpin related reinsurance or retrocession contracts. The $20 million Eclipse Re Ltd. (Series 2019-07A) transaction saw special purpose Bermudian insurer Eclipse Re Ltd. issuing one tranche of Series 2019-02A notes from its segregated account SAC EC0025, with the notes having a due date of October 1st 2020. As a result, it’s assumed the issued private cat bond notes represent a one-year reinsurance or retrocession arrangement. The single $20 million tranche of notes has been admitted for listing on the Bermuda Stock Exchange (BSX) as insurance related securities. Platforms like Eclipse Re are typically used by ILS fund managers who want an investable asset for their cat bond fund strategies, rather than a pure collateralised reinsurance arrangement. By channeling a reinsurance or retro deal through a transformer and securitisation platform like Eclipse Re, investable notes suited to more liquid ILS fund strategies can be achieved. ILS and reinsurance market facilitator and service provider Horseshoe Group is the lead on these Eclipse Re transactions, given it manages the vehicle and offers it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</si>
  <si>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https://www.artemis.bm/deal-directory/eclipse-re-ltd-series-2019-07a/</t>
  </si>
  <si>
    <t>Hexagon II Reinsurance DAC (Series 2019-1)</t>
  </si>
  <si>
    <t>Hexagon II Reinsurance DAC</t>
  </si>
  <si>
    <t>Willis Re Securities is lead structuring agent &amp; joint bookrunner. Natixis is co-structuring agent &amp; joint bookrunner.</t>
  </si>
  <si>
    <t>France windstorms &amp; natural perils</t>
  </si>
  <si>
    <t>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</si>
  <si>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https://www.artemis.bm/deal-directory/hexagon-ii-reinsurance-dac-series-2019-1/</t>
  </si>
  <si>
    <t>IBRD CAR 123-124 Class A</t>
  </si>
  <si>
    <t>World Bank IBRD CAR 123-124</t>
  </si>
  <si>
    <t>Republic of the Philippines</t>
  </si>
  <si>
    <t>GC Securities and Swiss Re Capital Markets are joint structuring agents, joint bookrunners and joint managers. Munich Re Capital Markets are a joint structuring agent, placement agent and joint manager.</t>
  </si>
  <si>
    <t>Philippine earthquakes &amp; tropical cyclones</t>
  </si>
  <si>
    <t>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</si>
  <si>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https://www.artemis.bm/deal-directory/ibrd-car-123-124/</t>
  </si>
  <si>
    <t>IBRD CAR 123-124 Class B</t>
  </si>
  <si>
    <t>Residential Reinsurance 2019 Limited (Series 2019-2) Class 1</t>
  </si>
  <si>
    <t>Residential Reinsurance 2019 Limited</t>
  </si>
  <si>
    <t>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</si>
  <si>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https://www.artemis.bm/deal-directory/residential-reinsurance-2019-limited-series-2019-2/</t>
  </si>
  <si>
    <t>Residential Reinsurance 2019 Limited (Series 2019-2) Class 2</t>
  </si>
  <si>
    <t>Triangle Re 2019-1 Ltd. Class M-1</t>
  </si>
  <si>
    <t>Triangle Re 2019-1 Ltd.</t>
  </si>
  <si>
    <t>Enact Mortgage Insurance</t>
  </si>
  <si>
    <t>Genworth Mortgage Insurance, the mortgage insurance focused subsidiary of Genworth Financial, has sponsored its first mortgage insurance-linked securities (ILS) transaction, seeing the company benefit from a $302.8 million source of fully collateralised and capital markets backed mortgage reinsurance. For its first mortgage ILS transaction, Genworth has registered a Bermuda special purpose insurer (SPI) named Triangle Re 2019-1 Ltd. Triangle Re 2019-1 has issued three classes of mortgage insurance-linked notes (ILNs), each of which have 10-year legal final maturities as well as a 7-year call option. The issued notes will provide Genworth Mortgage Insurance with a $302.8 million source of fully collateralised and capital markets backed excess of loss mortgage reinsurance. The $302.8 million of mortgage ILS notes have been sold to qualified institutional investors in an unregistered private offering, with the proceeds set to be used as the collateral to back the reinsurance agreements between Triangle Re 2019-1 and Genworth. In the case of this transaction, the reinsurance it provides will cover a portfolio of Genworth’s existing mortgage insurance policies that have been underwritten from January 2019 through September 2019. The Triangle Re 2019-1 mortgage ILS transaction features three tranches of notes. A $134,574,000 tranche of Class M-1 Notes which will pay investors a coupon equal to one-month LIBOR plus 190 basis points, a $151,396,000 tranche of Class M-2 Notes paying a coupon equal to one-month LIBOR plus 290 basis points, and a $16,821,000 tranche of Class B-1 Notes paying a coupon equal to one-month LIBOR plus 415 basis points.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</si>
  <si>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https://www.artemis.bm/deal-directory/triangle-re-2019-1-ltd/</t>
  </si>
  <si>
    <t>Triangle Re 2019-1 Ltd. Class M-2</t>
  </si>
  <si>
    <t>Triangle Re 2019-1 Ltd. Class B-1</t>
  </si>
  <si>
    <t>Ursa Re Ltd. (Series 2019-1)</t>
  </si>
  <si>
    <t>Ursa Re Ltd.</t>
  </si>
  <si>
    <t>Swiss Re Capital Markets is sole structuring agent and joint bookrunner. Aon Securities is joint bookrunner</t>
  </si>
  <si>
    <t>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</si>
  <si>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https://www.artemis.bm/deal-directory/ursa-re-ltd-series-2019-1/</t>
  </si>
  <si>
    <t>Galileo Re Ltd. (Series 2019-1) Class A</t>
  </si>
  <si>
    <t>Galileo Re Ltd.</t>
  </si>
  <si>
    <t>U.S., Puerto Rico, Virgin Islands named storm, U.S. earthquake, Canada earthquake, U.S. severe thunderstorm, European windstorm, Australian tropical cyclone, Australian earthquake</t>
  </si>
  <si>
    <t>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</si>
  <si>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https://www.artemis.bm/deal-directory/galileo-re-ltd-series-2019-1/</t>
  </si>
  <si>
    <t>Galileo Re Ltd. (Series 2019-1) Class B</t>
  </si>
  <si>
    <t>Galileo Re Ltd. (Series 2019-1) Class C</t>
  </si>
  <si>
    <t>Galileo Re Ltd. (Series 2019-1) Class D</t>
  </si>
  <si>
    <t>Galileo Re Ltd. (Series 2019-1) Class E</t>
  </si>
  <si>
    <t>Kilimanjaro III Re Ltd. (Series 2019-1) Class A-1</t>
  </si>
  <si>
    <t>Kilimanjaro III Re Ltd.</t>
  </si>
  <si>
    <t>U.S., Puerto Rico, U.S. Virgin Islands, D.C., Canada named storm and earthquake</t>
  </si>
  <si>
    <t>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</si>
  <si>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https://www.artemis.bm/deal-directory/kilimanjaro-iii-re-ltd-series-2019-1/</t>
  </si>
  <si>
    <t>Kilimanjaro III Re Ltd. (Series 2019-1) Class B-1</t>
  </si>
  <si>
    <t>Kilimanjaro III Re Ltd. (Series 2019-1) Class A-2</t>
  </si>
  <si>
    <t>Kilimanjaro III Re Ltd. (Series 2019-1) Class B-2</t>
  </si>
  <si>
    <t>Kilimanjaro III Re Ltd. (Series 2019-2) Class A-1</t>
  </si>
  <si>
    <t>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</si>
  <si>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https://www.artemis.bm/deal-directory/kilimanjaro-iii-re-ltd-series-2019-2/</t>
  </si>
  <si>
    <t>Kilimanjaro III Re Ltd. (Series 2019-2) Class B-1</t>
  </si>
  <si>
    <t>Kilimanjaro III Re Ltd. (Series 2019-2) Class A-2</t>
  </si>
  <si>
    <t>Kilimanjaro III Re Ltd. (Series 2019-2) Class B-2</t>
  </si>
  <si>
    <t>LI Re (Series 2019-1)</t>
  </si>
  <si>
    <t>Kaith Re Ltd.</t>
  </si>
  <si>
    <t>A new LI Re private catastrophe bond has been issued, LI Re (Series 2019-1). The transaction saw $10 million of notes issued through German reinsurance firm Hannover Re’s segregated accounts vehicle, Kaith Re Ltd., acting on behalf of its segregated account named LI Re. This segregated account LI Re 2019-1 private cat bond transforms and securitises underlying reinsurance related contract risks contained in the account, and is due April 12th 2021. This latest LI Re private cat bond deal provides an unknown cedent with collateralized reinsurance or retrocessional protection covering losses from California earthquake risks. The underlying transaction will be a one year collateralized reinsurance or industry loss warranty (ILW) deal, as are most typical with these private cat bond arrangements. Further details of the exact nature of this transaction are unavailable at this time. We assume this is a renewal of the LI Re 2018-1 private cat bond, which also securitised California earthquake reinsurance risks, which are detailed further in a reinsurance agreements that is unavailable to us, and was due around the same time in April. This $10m of LI Re Series 2019-1 private cat bond notes that have been issued through Kaith Re Ltd. are now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</si>
  <si>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https://www.artemis.bm/deal-directory/li-re-series-2019-1/</t>
  </si>
  <si>
    <t>Seaside Re (Series 2020-51)</t>
  </si>
  <si>
    <t>This is the first 2020 private catastrophe bond in the Seaside Re series to come to light, supported by German reinsurance company Hannover Re. For this Seaside Re 2020-51 private cat bond issuance, Hannover Re’s reinsurance transformer vehicle Kaith Re Ltd. has acted on behalf of its segregated account named Seaside Re to issue the $50 million tranche of Series 2020-51 notes, which will provide the collateral to support an underlying reinsurance or retrocession agreement for the investors on the other side of the deal. The Series 2020-51 notes issued by Seaside Re both have a due date of January 15th 2021, so likely represent a one year collateralized reinsurance or industry loss warranty (ILW) transaction, as are most commonly seen with private cat bonds. The Jan 15th due date is the same as other recent Seaside Re cat bond transactions, suggesting they support layers of the same program, most likely Hannover Re helping investors to access insurance-linked returns through its own retrocessional reinsurance program, through this now growing series of securitised private cat bond notes. The Seaside Re private cat bond program offers a way for ILS investors to access certain U.S. property catastrophe risks in cat bond lite securitised form with the potential for secondary liquidity and meeting certain investor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</si>
  <si>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https://www.artemis.bm/deal-directory/seaside-re-series-2020-51/</t>
  </si>
  <si>
    <t>Seaside Re (Series 2020-1)</t>
  </si>
  <si>
    <t>This is another private catastrophe bond issuance through reinsurance firm Hannover Re’s segregated accounts vehicle Kaith Re Ltd., as the company continues to help ceding companies access capital market investors with transactions in cat bond lite form. For the Seaside Re 2020-1 private cat bond, Hannover Re’s reinsurance transformer vehicle Kaith Re Ltd. acted on behalf of the segregated account named Seaside Re to issue the $7 million tranche of Series 2020-1 notes, with the proceeds from the sale of the notes to investors used as collateral to support an underlying reinsurance or retrocession agreement for the ceding re/insurer and ultimate beneficiaries. The Series 2020-1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</si>
  <si>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t>
  </si>
  <si>
    <t>Seaside Re (Series 2020-2)</t>
  </si>
  <si>
    <t>This is the latest private catastrophe bond transaction issued using reinsurance firm Hannover Re’s segregated accounts vehicle Kaith Re Ltd., as the reinsurer continues to help ceding companies gain access to capital market investors through transactions structured in cat bond lite form. For the Seaside Re 2020-2 private cat bond, Hannover Re’s reinsurance transformer vehicle Kaith Re Ltd. acted on behalf of the segregated account named Seaside Re to issue the $20 million tranche of Series 2020-2 notes, with the proceeds from the sale of the notes to investors used as collateral to support an underlying reinsurance or retrocession agreement for the ceding re/insurer and ultimate beneficiaries. The Series 2020-2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</si>
  <si>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https://www.artemis.bm/deal-directory/seaside-re-series-2020-2/</t>
  </si>
  <si>
    <t>Artex SAC Limited – Series IX Notes</t>
  </si>
  <si>
    <t>Artex SAC Limited</t>
  </si>
  <si>
    <t>This is the first private catastrophe bond issued in 2019 under the Artex SAC Limited series of transactions. This private cat bond issuance (or cat bond lite) has been completed and listed in Bermuda using the Artex SAC Limited Note Program II. This transaction is the sixth we’ve listed in our Directory from the Artex owned segregated account company issuer and features $50.26 million of Artex SAC Limited – Series IX Notes that have been listed on the Bermuda Stock Exchange ( BSX ). The notes are due April 7th 2022. As ever, we assume these notes feature property catastrophe risks and likely represent the securitisation of either an indemnity or industry loss triggered collateralised reinsurance or retrocession transaction that has been securitised to make the investment compatible with certain ILS funds or investor mandates, offering secondary liquidity options as well. This Series IX transaction consists of precisely $50.225 million of notes that were issued using the Artex SAC Limited vehicle and its ILS Note Program II, on behalf of an IX Notes segregated account. The notes have been placed with qualified investors and listed on the Bermuda Stock Exchange (BSX) as insurance related securities, with a due date of April 7th 2022.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like the Artex SAC vehicle,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</si>
  <si>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https://www.artemis.bm/deal-directory/artex-sac-limited-series-ix-notes/</t>
  </si>
  <si>
    <t>Seaside Re (Series 2020-12)</t>
  </si>
  <si>
    <t>Another new private cat bond deal has been issued using reinsurance firm Hannover Re’s Kaith Re Ltd. segregated accounts vehicle. Hannover Re continues to act as ILS market facilitator by helping ceding companies access the capital markets through securitised transactions structured in cat bond lite form, also helping investors to access to its own portfolio of reinsurance risks in this way as well. For this new Seaside Re 2020-12 private cat bond, Hannover Re’s transformer vehicle Kaith Re Ltd. acted on behalf of its segregated account named Seaside Re to issue a $5.75 million tranche of Series 2020-11 notes. The proceeds of the sale of these notes to ILS investors will have been used as collateral to support an underlying reinsurance or retrocession agreement for the ceding re/insurer and ultimate beneficiaries of the protection. The $5.75 million Series 2020-12 tranche of notes issued by Seaside Re are exposed to certain U.S. property catastrophe losses and have a due date of January 6th 2021, so likely represent a one year collateralized reinsurance or industry loss warranty (ILW) transaction, as are most commonly seen with private cat bonds. The due-date is the same as a $3.75 million Series 2020-11 tranche of notes that came to market at the same time. Hannover Re’s Seaside Re private cat bond transactions provide ILS investors with a mechanism to access certain U.S. property catastrophe risks in cat bond lite securitised form, with the potential for secondary liquidity and the ability to meet certain of their investor and fund mandates. As with all private ILS and cat bond lite arrangements,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</si>
  <si>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https://www.artemis.bm/deal-directory/seaside-re-series-2020-12/</t>
  </si>
  <si>
    <t>Seaside Re (Series 2020-11)</t>
  </si>
  <si>
    <t>Another private catastrophe bond transaction has been issued by reinsurance firm Hannover Re’s segregated accounts vehicle Kaith Re Ltd. Hannover Re continues to play a facilitation role to help ceding companies gain access to capital market investors through transactions structured in cat bond lite form, as well as to facilitate investors access to its own portfolio of reinsurance risks. For this new Seaside Re 2020-11 private cat bond, Hannover Re’s transformer vehicle Kaith Re Ltd. acted on behalf of its segregated account named Seaside Re to issue a $3.75 million tranche of Series 2020-11 notes. The proceeds of the sale of the notes to cat bond investors will have been used as collateral to support an underlying reinsurance or retrocession agreement for the ceding re/insurer and ultimate beneficiaries of the protection. The $3.75 million Series 2020-11 tranche of notes issued by Seaside Re are exposed to U.S. property catastrophe risks and have a due date of January 6th 2021, so likely represent a one year collateralized reinsurance or industry loss warranty (ILW) transaction, as are most commonly seen with private cat bonds. The due-date is the same as a $5.75 million Series 2020-12 tranche of notes that came to market at the same time.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</si>
  <si>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https://www.artemis.bm/deal-directory/seaside-re-series-2020-11/</t>
  </si>
  <si>
    <t>Sierra Ltd. (Series 2019-1) Class A</t>
  </si>
  <si>
    <t>Sierra Ltd.</t>
  </si>
  <si>
    <t>Funds managed by Bayview Asset Management, LLC</t>
  </si>
  <si>
    <t>Swiss Re Capital Markets is sole structuring agent and joint bookrunner. Goldman Sachs is joint bookrunner</t>
  </si>
  <si>
    <t>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</si>
  <si>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https://www.artemis.bm/deal-directory/sierra-ltd-series-2019-1/</t>
  </si>
  <si>
    <t>Sierra Ltd. (Series 2019-1) Class B</t>
  </si>
  <si>
    <t>Matterhorn Re Ltd. (Series 2020-1) Class A</t>
  </si>
  <si>
    <t>Matterhorn Re Ltd.</t>
  </si>
  <si>
    <t>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</si>
  <si>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https://www.artemis.bm/deal-directory/matterhorn-re-ltd-series-2020-1/</t>
  </si>
  <si>
    <t>Matterhorn Re Ltd. (Series 2020-1) Class B</t>
  </si>
  <si>
    <t>Mona Lisa Re Ltd. (Series 2020-1) Class A</t>
  </si>
  <si>
    <t>Mona Lisa Re Ltd.</t>
  </si>
  <si>
    <t>Aon Securities and GC Securities are joint structuring agents &amp; bookrunners. Willis Securities is co-manager</t>
  </si>
  <si>
    <t>U.S., Puerto Rico, U.S. Virgin Islands, D.C. named storm and earthquakes, Canada earthquakes</t>
  </si>
  <si>
    <t>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</si>
  <si>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https://www.artemis.bm/deal-directory/mona-lisa-re-ltd-series-2020-1/</t>
  </si>
  <si>
    <t>Mona Lisa Re Ltd. (Series 2020-1) Class B</t>
  </si>
  <si>
    <t>Eclipse Re Ltd. (Series 2020-01A)</t>
  </si>
  <si>
    <t>This is the first private catastrophe bond or cat bond lite transaction to be issued using the Eclipse Re Ltd. special purpose vehicle in 2020. After a busy 2019 when this transformer and private ILS platform was the issuer of at least around $300 million of private cat bonds, it’s expected that 2020 will also prove a busy year for the vehicle as securitisation of insurance and reinsurance risk remains in demand. Eclipse Re Ltd. is a private catastrophe bond and insurance-linked securities (ILS) issuance vehicle managed by the Horseshoe Group and acts as a direct issuer of securitised risk transfer notes for a transaction between two parties, or as a transformer for funds to secure insurance or reinsurance risk in a more liquid and securitised form. For the first deal of 2020, Eclipse Re Ltd. has issued a single $10 million tranche of private catastrophe bond notes which have been sold to investors or ILS funds. The proceeds from the sale of these notes will have been used as collateral to underpin related reinsurance or retrocession contracts. This $10 million Eclipse Re Ltd. (Series 2020-01A) transaction saw special purpose Bermudian insurer Eclipse Re Ltd. issuing one tranche of Series 2020-01A notes from its segregated account SAC EC0026, with the notes having a due date of January 1st 2021. As a result, it’s assumed the issued private cat bond notes represent a one-year reinsurance or retrocession arrangement, likely entered into at the recent renewal season. The single $10 million tranche of notes issued by Eclipse Re has been admitted for listing on the Bermuda Stock Exchange (BSX) as insurance related securities. ILS and reinsurance market facilitator and service provider Horseshoe Group is the lead facilitator for these Eclipse Re transactions, given it manages the vehicle and offers it to its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</si>
  <si>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https://www.artemis.bm/deal-directory/eclipse-re-ltd-series-2020-01a/</t>
  </si>
  <si>
    <t>Stratosphere Re Ltd. (Series 2020-1)</t>
  </si>
  <si>
    <t>Stratosphere Re Ltd.</t>
  </si>
  <si>
    <t>Markel Bermuda Limited (covering State National's tail risk from Nephila program)</t>
  </si>
  <si>
    <t>Goldman Sachs is sole structuring agent and bookrunner.</t>
  </si>
  <si>
    <t>U.S. named storm, earthquake, winter storm, severe thunderstorm</t>
  </si>
  <si>
    <t>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</si>
  <si>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https://www.artemis.bm/deal-directory/stratosphere-re-ltd-series-2020-1/</t>
  </si>
  <si>
    <t>3264 Re Ltd. (Series 2020-1)</t>
  </si>
  <si>
    <t>3264 Re Ltd.</t>
  </si>
  <si>
    <t>Hannover Re</t>
  </si>
  <si>
    <t>U.S. named storm, U.S. &amp; Canada earthquake, European windstorm</t>
  </si>
  <si>
    <t>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</si>
  <si>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https://www.artemis.bm/deal-directory/3264-re-ltd-series-2020-1/</t>
  </si>
  <si>
    <t>Vitality Re XI Ltd. (Series 2020) Class A</t>
  </si>
  <si>
    <t>Vitality Re XI Ltd.</t>
  </si>
  <si>
    <t>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</si>
  <si>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https://www.artemis.bm/deal-directory/vitality-re-xi-ltd-series-2020/</t>
  </si>
  <si>
    <t>Vitality Re XI Ltd. (Series 2020) Class B</t>
  </si>
  <si>
    <t>Radnor Re 2020-1 Ltd. Class M-1A</t>
  </si>
  <si>
    <t>Radnor Re 2020-1 Ltd.</t>
  </si>
  <si>
    <t>DBRS Morningstar rated (details below)</t>
  </si>
  <si>
    <t>Essent Guaranty has returned with a fourth mortgage insurance-linked securities (ILS) transaction and its first of 2020, as it seeks to expand on its capital markets backed sources of excess-of-loss mortgage reinsurance protection with a new $421.6 million Radnor Re 2020-1 Ltd. transaction. A new Bermuda domiciled special purpose insurer (SPI) has been registered for the purposes of this mortgage ILS issuance, Radnor Re 2020-1 Ltd. The SPI will issue five tranches of notes that will be sold to investors and the proceeds used to collateralize underlying excess of loss mortgage reinsurance agreements between the issuing vehicle and the sponsor Essent Guaranty. The five tranches of notes each cover different layers of risk and in total the issuance is expected to see $421.6 million of notes issued and sold to investors. The issuance will feature the following tranches, all with ten-year maturities: – $84.3 million Class M-1A, rated at BBB (low) (sf) by DBRS Morningstar – $118.8 million Class M-1B, rated at BB (high) (sf) – $69.0 million Class M-1C, rated at BB (low) (sf) – $111.2 million Class M-2A, rated at B (sf) – $38.3 million Class M-2B, rated at B (low) (sf) Each tranche of notes are exposed to are exposed to the mortgage insurance losses paid by Essetn Guaranty linked to the pool of mortgage loans. The pool features 145,128 insured fixed- and variable-rate mortgage loans with original loan-to-value (LTV) ratios less than or equal to 100% and that have never been reported as more than 60 days delinquent. All of the subject loans were orignated on or after February 2018. California is the largest source of loans in the risk pool, which ultimately means there is a catastrophe risk component to these loans where mortgage insurance covers delinquency due to earthquake events. Update 1: Essent Guaranty’s latest mortgage insurance-linked securities (ILS) transaction upsized and finally settled to provide the company with $496 million of mortgage reinsurance protection. All of the five tranches of rated notes increased in size thanks to investor demand, while one additional unrated tranche of notes also came to light. The final tranche sizes are below: – $94.9 million Class M-1A, rated at BBB (low) (sf) by DBRS Morningstar – $133.7 million Class M-1B, rated at BB (high) (sf) – $77.6 million Class M-1C, rated at BB (low) (sf) – $125.1 million Class M-2A, rated at B (sf) – $43.1 million Class M-2B, rated at B (low) (sf) – $21.6 million Class B-1 (unrated)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</si>
  <si>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https://www.artemis.bm/deal-directory/radnor-re-2020-1-ltd/</t>
  </si>
  <si>
    <t>Radnor Re 2020-1 Ltd. Class M-1B</t>
  </si>
  <si>
    <t>Radnor Re 2020-1 Ltd. Class M-1C</t>
  </si>
  <si>
    <t>Radnor Re 2020-1 Ltd. Class M-2A</t>
  </si>
  <si>
    <t>Radnor Re 2020-1 Ltd. Class M-2B</t>
  </si>
  <si>
    <t>Radnor Re 2020-1 Ltd. Class B-1</t>
  </si>
  <si>
    <t>Eagle Re 2020-1 Ltd. Class M-1A</t>
  </si>
  <si>
    <t>Eagle Re 2020-1 Ltd.</t>
  </si>
  <si>
    <t>This is Radian Guaranty’s third venture into the insurance-linked securities (ILS) market for mortgage reinsurance, as the company pursues the use of efficient capital and securitized risk transfer to back its growing mortgage insurance business. Radian is back, looking to expand again on its capital markets backed sources of reinsurance and tap investor appetite for mortgage insurance-linked notes, with a multi-tranche Eagle Re 2020-1 transaction that will provide it with cover across a pool of mortgage insurance policies from loans underwritten largely during the last year. The almost $488.4 million of mortgage insurance-linked notes issued by Eagle Re 2020-1 will be exposed to the risk of rising losses suffered by Radian from claims on the underlying pool of mortgage insurance policies. The pool of insured mortgage loans is made up of 156,065 loans, amounting to roughly $40 billion in terms of their outstanding balance, of which Radian has guaranteed some $9.9 billion of outstanding risk in-force. Each of the loans have been originated on or after October 2018 and the related mortgage insurance policies became effective as of January 2019 or after. The issuer Eagle Re 2020-1 Ltd. will enter into the reinsurance Agreement with the ceding insurer and some five tranches of notes will be issued and sold to investors, with the resulting collateral used to fund and collateralize the mortgage reinsurance agreements for Radian Guaranty, like any other catastrophe bond or ILS structure. Radian will make premium payments related to the underlying insured mortgage loans to Eagle Re 2020-1, which will in turn pay interest to investors. Given the exposure to mortgage insurance claims and the fact 10% of the mortgage loan pool is in California, these mortgage ILS transactions do come with catastrophe risks attached, as a major earthquake in the state could result in significant mortgage loan defaults and where covered insurance claims. With its third mortgage ILS transaction Radian Guaranty is seeking to cover a greater proportion of the in-force risk attached to the loans, with the pool also averaging higher-value and greater GSE level eligibility. The five tranches of notes will have ten-year maturities and amortise down over time. The transaction is split into the following tranches, all rated by DBRS Morningstar: – $83.9 million Class M-1A rated at BBB (low) (sf), priced at 6.15% – $133.2 million Class M-1B rated at BB (high) (sf), priced at 4.8% – $88.8 million Class M-1C rated at BB (low) (sf), priced at 3.9% – $157.9 million Class M-2 rated at B (low) (sf), priced at 2.3% – $24.7 million Class B-1 rated at B (low) (sf), priced at 2.05% Each tranche corresponds to different risk levels covering the reference pool or mortgage insurance policies and they will begin to erode from the bottom-up after Radian Guaranty’s retained losses are used up. Subsequently each layer of notes will erode upwards from the riskiest Class B-1 notes as losses eat through the related mortgage reinsurance layers of excess-of-loss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</si>
  <si>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https://www.artemis.bm/deal-directory/eagle-re-2020-1-ltd/</t>
  </si>
  <si>
    <t>Eagle Re 2020-1 Ltd. Class M-1B</t>
  </si>
  <si>
    <t>Eagle Re 2020-1 Ltd. Class M-1C</t>
  </si>
  <si>
    <t>Eagle Re 2020-1 Ltd. Class M-2</t>
  </si>
  <si>
    <t>Eagle Re 2020-1 Ltd. Class B-1</t>
  </si>
  <si>
    <t>Matterhorn Re Ltd. (Series 2020-2) Class A</t>
  </si>
  <si>
    <t>AIR Worldwide for named storm risk, RMS for mortality risk</t>
  </si>
  <si>
    <t>U.S. named storm, extreme mortality in Australia, Canada, UK</t>
  </si>
  <si>
    <t>Industry loss &amp; mortality index triggers</t>
  </si>
  <si>
    <t>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</si>
  <si>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https://www.artemis.bm/deal-directory/matterhorn-re-ltd-series-2020-2/</t>
  </si>
  <si>
    <t>Matterhorn Re Ltd. (Series 2020-2) Class B</t>
  </si>
  <si>
    <t>ILN SAC Ltd. (ILN-TKY-Q-1) Class PS</t>
  </si>
  <si>
    <t>We’re told that the deal features an industry loss based transaction that transfers the risk associated with $7 million of Turkish earthquake exposure and securitizes it into insurance-linked note form. We understand this is the first “transformer series” transaction issued through the platform, as it securitised a traditional reinsurance contract and transformed it into securities (insurance-linked notes). Turkish earthquake is the underlying peril and the arrangement will provide the cedent with $7 million of aggregate industry loss based protection, but structured to provide linear coverage which is seen as an innovative use of the industry loss trigger. We also understand that the deal featured a cedent that is completely new to the insurance-linked securities (ILS) market. We’re told the execution was highly cost-effective and efficient, resulting in fully tradable ILN Programme notes. Tullett Prebon’s deal team was led by Steve Emmerson, while Artex Risk Solutions provided insurance management services and specific expertise in risk transformation. Tullett Prebon has a dedicated insurance-linked securities (ILS) vehicle to support deal-flow from its ILN platform, having registered a Bermuda based special purpose vehicle, a segregated accounts structure, named ILN SAC Ltd. which is managed by Artex. Two tranches of notes have been issued by ILN SAC Ltd., both of which were admitted for listing on the Bermuda Stock Exchange (BSX) as insurance related securities. ILN SAC Ltd. has issued a $6.699 million tranche of Class PS notes Series 1 Transformer and a $301,000 tranche of Class PB notes, which correspond to the buyer and seller protection notes that the ILN platform produces for each of its transactions (PS being seller notes notes, PB being buyer). Both tranches, so the full $7 million of notes, are due for maturity on February 10th 2021, suggesting the underlying industry loss based reinsurance or retrocessional protection is for roughly one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</si>
  <si>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https://www.artemis.bm/deal-directory/iln-sac-ltd-iln-tky-q-1/</t>
  </si>
  <si>
    <t>ILN SAC Ltd. (ILN-TKY-Q-1) Class PB</t>
  </si>
  <si>
    <t>Nakama Re Ltd. (Series 2020-1)</t>
  </si>
  <si>
    <t>Nakama Re Ltd.</t>
  </si>
  <si>
    <t>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</si>
  <si>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https://www.artemis.bm/deal-directory/nakama-re-ltd-series-2020-1/</t>
  </si>
  <si>
    <t>Bonanza Re Ltd. (Series 2020-1)</t>
  </si>
  <si>
    <t>Bonanza Re Ltd.</t>
  </si>
  <si>
    <t>Willis Re Securities is sole structuring agent &amp; bookrunner</t>
  </si>
  <si>
    <t>U.S. named storms, severe thunderstorms, winter storms, wildfires, earthquakes</t>
  </si>
  <si>
    <t>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</si>
  <si>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https://www.artemis.bm/deal-directory/bonanza-re-ltd-series-2020-1/</t>
  </si>
  <si>
    <t>FloodSmart Re Ltd. (Series 2020-1) Class A</t>
  </si>
  <si>
    <t>FloodSmart Re Ltd.</t>
  </si>
  <si>
    <t>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</si>
  <si>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https://www.artemis.bm/deal-directory/floodsmart-re-ltd-series-2020-1/</t>
  </si>
  <si>
    <t>FloodSmart Re Ltd. (Series 2020-1) Class B</t>
  </si>
  <si>
    <t>$6,000,000,000.00</t>
  </si>
  <si>
    <t>Caelus Re VI Ltd. (Series 2020-1 &amp; 2020-2) Class A-1</t>
  </si>
  <si>
    <t>Caelus Re VI Limited</t>
  </si>
  <si>
    <t>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</si>
  <si>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https://www.artemis.bm/deal-directory/caelus-re-vi-ltd-series-2020-1-2020-2/</t>
  </si>
  <si>
    <t>Caelus Re VI Ltd. (Series 2020-1 &amp; 2020-2) Class B-1</t>
  </si>
  <si>
    <t>Caelus Re VI Ltd. (Series 2020-1 &amp; 2020-2) Class A-2</t>
  </si>
  <si>
    <t>Caelus Re VI Ltd. (Series 2020-1 &amp; 2020-2) Class B-2</t>
  </si>
  <si>
    <t>Caelus Re VI Ltd. (Series 2020-1 &amp; 2020-2) Class C-2</t>
  </si>
  <si>
    <t>Armor Re II Ltd. (Series 2020-1)</t>
  </si>
  <si>
    <t>Armor Re II Ltd.</t>
  </si>
  <si>
    <t>United Property &amp; Casualty Insurance Co., Family Security Insurance Co., American Coastal Insurance</t>
  </si>
  <si>
    <t>Willis Re Securities is sole structuring agent and bookrunner</t>
  </si>
  <si>
    <t>Note: This Armor Re II Ltd. 2020-1 cat bond issuance was pulled from the market during the marketing phase. We were told that the transaction did not receive the necessary support in the market and as a result the book failed to build sufficiently in the early stages. There had been an appetite to get the deal done at a smaller size but even that failed, we’re told, suggesting a lack of investor appetite for the risk at the offered pricing level. It’s likely United (UPC) will secure the coverage from a traditional reinsurance arrangement instead, although possibly from a collateralised source. This is United Insurance Holdings third catastrophe bond issuance under its Armor Re II Ltd. Bermuda domiciled special purpose insurance vehicle. Florida headquartered, expansive primary insurer United Insurance Holdings (UPC Insurance) has returned to the catastrophe bond market in search of a fresh source of capital markets backed catastrophe reinsurance protection, to expand on the $100 million of in-force cat bond coverage it has from its 2019 issuances. This new transaction seeks to replace and upsize the $100 million Armor Re II 2018 cat bond that matures in May 2020. The company’s Armor Re II Ltd. special purpose insurer will seek to issue a single tranche of Series 2020-1 Class A notes that will be offered and sold to ILS investors and the proceeds used to collateralise underlying reinsurance agreements to the benefit of United’s insurers. The beneficiaries of the firm’s latest catastrophe bond deal will be subsidiaries United Property &amp; Casualty Insurance Co., Family Security Insurance Co. and American Coastal Insurance to begin with, we understand. United (UPC) is seeking a fully collateralised source of catastrophe reinsurance protection against losses from U.S. named storms and U.S. earthquakes across a three-year term with this arrangement, with the cat bond coming on-risk at June 1st this year. The reinsurance protection will be afforded on an indemnity and per-occurrence basis, structured as cascading coverage as the insurers other recent catastrophe bonds have been, meaning the attachment level can adjust during an annual risk period, as qualifying loss events erode away any other layers of reinsurance protection that inure to the benefit of this cat bond. As a result the coverage is seen to work more closely with other traditional reinsurance layers within the United (UPC) reinsurance program. The issuance is targeting $130 million of coverage for the sponsor, through the sale of a single Class A tranche of Series 2020-1 notes. The $130 million of Armor Re II 2020-1 Class A notes are set to attach at $25 million of losses (the tower retention) and sit above the inuring catastrophe reinsurance layers, with an initial attachment probability of 1.77% and expected loss of 1.64%, both at the base case. We understand that this 2020 Armor Re II cat bond will effectively sit at the top of the reinsurance tower for United (UPC), even above the insurers 2019 cat bond deal, with the attachment point being around the $1.33 billion mark. We understand the layer it will cover is also sized at $130 million, which suggests the cat bond won’t upsize beyond its launch indication. We’re told that the $130 million of notes are being offered to catastrophe bond investors with price guidance in a range from 6.25% to 6.75%. Compared to the insurers 2019 cat bond that represents an uptick in pricing, especially considering this transaction will sit a little higher in the tower as well as being priced at a higher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</si>
  <si>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https://www.artemis.bm/deal-directory/armor-re-ii-ltd-series-2020-1/</t>
  </si>
  <si>
    <t>IBRD / FONDEN 2020 Class A</t>
  </si>
  <si>
    <t>International Bank for Reconstruction and Development (IBRD)</t>
  </si>
  <si>
    <t>GC Securities, Goldman Sachs &amp; Swiss Re Capital Markets are joint structuring agents and joint bookrunners</t>
  </si>
  <si>
    <t>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</si>
  <si>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https://www.artemis.bm/deal-directory/ibrd-fonden-2020/</t>
  </si>
  <si>
    <t>IBRD / FONDEN 2020 Class B</t>
  </si>
  <si>
    <t>IBRD / FONDEN 2020 Class C</t>
  </si>
  <si>
    <t>IBRD / FONDEN 2020 Class D</t>
  </si>
  <si>
    <t>Asagao II – White Rock Insurance (SAC) Ltd.</t>
  </si>
  <si>
    <t>This is the second Asagao private catastrophe bond to be issued through insurance and reinsurance broker Aon’s Bermuda domiciled Class 3 and Class C insurer and segregated accounts company White Rock Insurance (SAC) Ltd. Managed and facilitated by Aon Insurance Managers, the White Rock Insurance (SAC) Ltd. company offers a transformation and securitisation platform for privately placed catastrophe bonds and collateralised reinsurance arrangements. The first Asagao private cat bond came to market in September 2019 , featuring a roughly $70 million securitisation of Japanese earthquake risks on a parametric trigger basis. This new Asagao II private cat bond transaction completed recently and features an approximately $18.3 million (JPY 2 billion) securitisation of what we assume again to be Japanese earthquake risks on a parametric basis, likely for the same unknown Japanese sponsor. This looks like it may be an extension of the reinsurance coverage provided under the first Asagao transaction. Aon Insurance Managers will again have played the role of the managing company for this Asagao II private cat bond issuance, facilitating by using its vehicle to issue a new private insurance-linked securities (ILS) deal (or private catastrophe bond) for an unknown Japanese catastrophe risk exposed cedent. White Rock Insurance (SAC) Ltd. has issued ¥ 2 billion (JPY) of Principal At-Risk notes (roughly US $18.3m), acting on behalf of its segregated account named T71-Asagao II (which we’ve shortened to just Asagao II for our Deal Directory ). This transaction was issued under the established White Rock Insurance (SAC) Ltd. ILS Note Program, which enables the issuance of privately issued and placed cat bonds or other ILS arrangements. The $18.3 million of Asagao II Principal At-Risk Notes are scheduled for maturity on May 5th 2021, slightly before the scheduled maturity date of the first Asagao deal which is on July 23rd 2021. The Asagao II notes have been placed with qualified institutional investors, likely to have been an insurance-linked securities (ILS) fund or a number of ILS funds if the transaction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</si>
  <si>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https://www.artemis.bm/deal-directory/asagao-ii-white-rock-insurance-sac-ltd/</t>
  </si>
  <si>
    <t>Sanders Re II Ltd. (Series 2020-1) Class A</t>
  </si>
  <si>
    <t>Sanders Re II Ltd.</t>
  </si>
  <si>
    <t>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</si>
  <si>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https://www.artemis.bm/deal-directory/sanders-re-ii-ltd-series-2020-1/</t>
  </si>
  <si>
    <t>Sanders Re II Ltd. (Series 2020-1) Class B</t>
  </si>
  <si>
    <t>Integrity Re II Pte. Ltd. (Series 2020-1)</t>
  </si>
  <si>
    <t>Integrity Re II Pte. Ltd.</t>
  </si>
  <si>
    <t>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</si>
  <si>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https://www.artemis.bm/deal-directory/integrity-re-ii-pte-ltd-series-2020-1/</t>
  </si>
  <si>
    <t>Akibare Re Pte. Ltd. (Series 2020-1)</t>
  </si>
  <si>
    <t>Akibare Re Pte. Ltd.</t>
  </si>
  <si>
    <t>Japan typhoon, Japan flood</t>
  </si>
  <si>
    <t>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</si>
  <si>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https://www.artemis.bm/deal-directory/akibare-re-pte-ltd-series-2020-1/</t>
  </si>
  <si>
    <t>Operational Re III Ltd. Class A</t>
  </si>
  <si>
    <t>Operational Re III Ltd.</t>
  </si>
  <si>
    <t>This is the third operational risk catastrophe bond arrangement to benefit investment bank Credit Suisse. Details are scarce with this third Credit Suisse operational risk bond transaction, but our sources said the same parties are involved, with Credit Suisse the beneficiary of the coverage, but provided via an operational risk insurance arrangement with ceding insurer Zurich Insurance Co. Ltd., who in turn enters into a reinsurance agreement with Bermuda based special purpose vehicle Operational Re III Ltd. Operational Re III Ltd. has then issued some eight tranches of notes, which have been sold to investors and the proceeds from the sale used to collateralise the underlying reinsurance agreement between fronting insurer Zurich and Operational Re III. As a result, the structure and mechanics are the same as any catastrophe bond transaction, bringing capital markets backed reinsurance capacity through to support the insurance needs of an investment bank sponsor that requires a significant operational risk insurance policy, in this case. But the coverage is very different, of course, with the Operational Re III bonds providing Credit Suisse with broad insurance protection against a range of operational risks on an aggregate basis, we understand. If the coverage is the same as the previous two operation risk insurance-linked securities (ILS) deals, then Credit Suisse will now be benefiting from a multi-year source of operational risk protection that includes coverage for a wide-range of exposures. Credit Suisse’s first two operational risk bonds provides cover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We are told that with this Operational Re III deal, Credit Suisse’s third operational risk bond, there are limits in place to ensure that no single operational risk loss event, or defined category of loss according to the transaction, can trigger the operational risk ILS notes on its own. Which as well as the aggregate nature of the transaction, ensures that these deals are effectively a second and subsequent loss event ILS cover. These Operational Re cat bonds enable Credit Suisse to reduce its risk weighted assets (RWA’s), which may explain the larger renewal a year before the maturity of the in-force deals, as the protection these provide may wane as maturity nears, due to regulatory requirements. These transactions provide investment bank Credit Suisse with a source of broad operational risk insurance coverage, but utilising the mechanism of an ILS or catastrophe bond to secure the necessary reinsurance support from capital markets investors and specialist ILS funds. One other point to note with the new Operational Re III Ltd. transaction is that this is the first to be denominated in U.S. dollars, rather than Swiss Francs. That could imply a shift in the investor base, to more dollar demanding sources, or it may just be for technical reasons, we can’t be sure. The Operational Re III Ltd. transaction features the issuance of some $461.22 million of notes across eight tranches. These included a $25.324 million Class A tranche of Rule 144A notes, a $118.184 million Class A tranche of RegS notes and a $58.137 million Class B tranche of Rule 144A notes and a $22 million Class B tranche of RegS notes, a $104.217 million Class C tranche of Rule 144A notes and a $11.217 million Class C tranche of RegS notes, plus a $122.138 million Class D tranche of Rule 144A notes, a $0 million Class D tranche of RegS notes (it’s not clear why a tranche of zero size was issued). We understand the Class A to D tranches represent different coverage layers, while coupons are fixed at 5.5%, 4%, 3.8% and 4.5%, we’re told. The coverage from this new arrangement runs to maturity in January 2024, with maturity set for the 10th of that month, so more around three years nine months. As with previous Operational Re cat bonds, this Operational Re III Ltd. deal may only be providing some of the reinsurance capital to support the operational risk insurance arrangement between Zurich and beneficiary Credit Suisse. Update – August 2021: It’s been reported that the market is viewing the most junior, riskiest, tranche of notes issued by Operational Re III Ltd. as potentially at-risk, because of the challenges faced by the beneficiary of the coverage, investment bank Credit Suisse, due to the Archegos and Greensill Capital issues. Update – January 2023: We’ve learned that the Operational Re III issuance was matured early and redeemed, with investors being repaid in full. We’re told that realised annual covered losses never actually reached 4% of the attachment point for the riskiest layer of notes, so as a result all investors received their money back on maturity, while insurance and reinsurance interests were released from their liabilities. Credit Suisse sponsored a new Operational Re IV Ltd.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</si>
  <si>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https://www.artemis.bm/deal-directory/operational-re-iii-ltd/</t>
  </si>
  <si>
    <t>Operational Re III Ltd. Class B</t>
  </si>
  <si>
    <t>Operational Re III Ltd. Class C</t>
  </si>
  <si>
    <t>Operational Re III Ltd. Class D</t>
  </si>
  <si>
    <t>Eclipse Re Ltd. (Series 2020-02A)</t>
  </si>
  <si>
    <t>This is the second private catastrophe bond, or cat bond lite, to be issued using the Horseshoe managed Eclipse Re Ltd. special purpose vehicle in 2020. This second private cat bond of 2020 from Eclipse Re saw $20 million of notes issued, which were placed with qualified institutional investors or a group of investors. This could be a deal for a single ILS fund manager, such as Fermat, transforming risks underwritten into liquid catastrophe bond note form for an investment fund strategy, given these private deals are often bilaterally arranged.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The proceeds from the sale of these notes will have been used as collateral to underpin related reinsurance or retrocession contracts. This $20 million Eclipse Re Ltd. (Series 2020-02A) transaction saw special purpose Bermudian insurer Eclipse Re Ltd. issuing one tranche of Series 2020-02A notes from its segregated account SAC EC0027, with the notes having a due date of April 1st 2021. As a result, we assume the issued private cat bond notes represent a one-year reinsurance or retrocession arrangement, likely entered into at the April renewal season. Hence they could feature Japanese property catastrophe risks, which feature heavily in April, but they could also be from a U.S. national account as some of those also renew. The single $20 million tranche of notes issued by Eclipse Re has been admitted for listing on the Bermuda Stock Exchange (BSX) as insurance related securities. Leading ILS and reinsurance market service provider and facilitator Horseshoe Group is the lead for these Eclipse Re transactions, given it manages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</si>
  <si>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https://www.artemis.bm/deal-directory/eclipse-re-ltd-series-2020-02a/</t>
  </si>
  <si>
    <t>Merna Re II Ltd. (Series 2020-1)</t>
  </si>
  <si>
    <t>Merna Re II Ltd.</t>
  </si>
  <si>
    <t>U.S. primary insurance carrier State Farm has returned to the capital markets again with another privately placed and issued catastrophe bond transaction. As with all of State Farm’s cat bonds over the last five years, we understand the issuance was marketed to a select group of catastrophe bond investors. The successful placement of the notes with ILS funds and investors has secured State Farm a new $250 million source of fully collateralised reinsurance protection, through this Merna Re II Ltd. (Series 2020-1) transaction. As with other recent catastrophe bond transactions from State Farm, we assume that the covered peril is U.S. earthquake risk, although we cannot be certain if that is country-wide coverage or focused on a peak quake zone like the New Madrid fault, as some of the insurers previous cat bonds have been. We do know that the transaction is slated for maturity in April 2023, suggesting the term of earthquake reinsurance coverage is going to be roughly three years for State Farm, but also perhaps that it was actually issued back around April and has just taken some weeks to come to our attention. As a result, we’ve listed the transaction as an April issuance in our extensive catastrophe bond Deal Directory . The $250 million of Series 2020-1 Class A notes issued by State Farm’s special purpose insurer Merna Re II Ltd. will have been sold to select ILS funds and investors and the proceeds used to fully collateralise an underlying reinsurance agreement between the SPI and the insurance carrier. As said, we expect the reinsurance protection covers certain U.S. earthquake losses for State Farm, with the trigger expected to be an indemnity trigger. We don’t have details of the attachment level or expected loss and pricing of these Merna Re II 2020-1 catastrophe bond notes. Should we source that information it will be added to our Deal Directory . The private syndication of this latest $250 million Merna Re II catastrophe bond will have helped to keep State Farm’s costs of issuance and reinsurance as low as possible, by utilising a private club type deal, we believe.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</si>
  <si>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https://www.artemis.bm/deal-directory/merna-re-ii-ltd-series-2020-1/</t>
  </si>
  <si>
    <t>Atlas Capital Reinsurance 2020 DAC (Series 2020-1)</t>
  </si>
  <si>
    <t>Atlas Capital Reinsurance 2020 DAC</t>
  </si>
  <si>
    <t>SCOR SE</t>
  </si>
  <si>
    <t>U.S. named storm, U.S. &amp; Canada earthquake</t>
  </si>
  <si>
    <t>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</si>
  <si>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https://www.artemis.bm/deal-directory/atlas-capital-reinsurance-2020-dac-series-2020-1/</t>
  </si>
  <si>
    <t>Catahoula Re Pte. Ltd. (Series 2020-1)</t>
  </si>
  <si>
    <t>Catahoula Re Pte. Ltd.</t>
  </si>
  <si>
    <t>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</si>
  <si>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https://www.artemis.bm/deal-directory/catahoula-re-pte-ltd-series-2020-1/</t>
  </si>
  <si>
    <t>Matterhorn Re Ltd. (Series 2020-3) Class A</t>
  </si>
  <si>
    <t>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</si>
  <si>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https://www.artemis.bm/deal-directory/matterhorn-re-ltd-series-2020-3/</t>
  </si>
  <si>
    <t>Matterhorn Re Ltd. (Series 2020-3) Class B</t>
  </si>
  <si>
    <t>Matterhorn Re Ltd. (Series 2020-3) Class C</t>
  </si>
  <si>
    <t>MetroCat Re Ltd. (Series 2020-1)</t>
  </si>
  <si>
    <t>MetroCat Re Ltd.</t>
  </si>
  <si>
    <t>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</si>
  <si>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https://www.artemis.bm/deal-directory/metrocat-re-ltd-series-2020-1/</t>
  </si>
  <si>
    <t>Everglades Re II Ltd. (Series 2020-2) Class A</t>
  </si>
  <si>
    <t>Everglades Re II Ltd.</t>
  </si>
  <si>
    <t>Citigroup is sole structuring agent and joint bookrunner. BofA Securities is joint bookrunner.</t>
  </si>
  <si>
    <t>$1,446,000,000.00</t>
  </si>
  <si>
    <t>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</si>
  <si>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https://www.artemis.bm/deal-directory/everglades-re-ii-ltd-series-2020-1-2020-2/</t>
  </si>
  <si>
    <t>Sutter Re Ltd. (Series 2020-1 &amp; 2020-2) Class A</t>
  </si>
  <si>
    <t>Sutter Re Ltd.</t>
  </si>
  <si>
    <t>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</si>
  <si>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https://www.artemis.bm/deal-directory/sutter-re-ltd-series-2020-1-2020-2/</t>
  </si>
  <si>
    <t>Sutter Re Ltd. (Series 2020-1 &amp; 2020-2) Class F</t>
  </si>
  <si>
    <t>Sanders Re II Ltd. (Series 2020-2)</t>
  </si>
  <si>
    <t>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</si>
  <si>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https://www.artemis.bm/deal-directory/sanders-re-ii-ltd-series-2020-2/</t>
  </si>
  <si>
    <t>Residential Reinsurance 2020 Limited (Series 2020-1) Class 12</t>
  </si>
  <si>
    <t>Residential Reinsurance 2020 Limited</t>
  </si>
  <si>
    <t>S&amp;P: Class 13 - 'B-(sf)'</t>
  </si>
  <si>
    <t>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</si>
  <si>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https://www.artemis.bm/deal-directory/residential-reinsurance-2020-limited-series-2020-1/</t>
  </si>
  <si>
    <t>Residential Reinsurance 2020 Limited (Series 2020-1) Class 13</t>
  </si>
  <si>
    <t>Alamo Re II Pte. Ltd. (Series 2020-1)</t>
  </si>
  <si>
    <t>Alamo Re II Pte. Ltd.</t>
  </si>
  <si>
    <t>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</si>
  <si>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https://www.artemis.bm/deal-directory/alamo-re-ii-pte-ltd-series-2020-1/</t>
  </si>
  <si>
    <t>Casablanca Re Pte. Ltd. (Series 2020-1) Class A</t>
  </si>
  <si>
    <t>Casablanca Re Pte. Ltd.</t>
  </si>
  <si>
    <t>GC Securities and GC Securities, a division of MMC Securities LLC, and TigerRisk Capital Markets &amp; Advisory are joint structuring agents &amp; bookrunners</t>
  </si>
  <si>
    <t>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</si>
  <si>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https://www.artemis.bm/deal-directory/casablanca-re-pte-ltd-series-2020-1/</t>
  </si>
  <si>
    <t>Casablanca Re Pte. Ltd. (Series 2020-1) Class B</t>
  </si>
  <si>
    <t>Herbie Re Ltd. (Series 2020-1)</t>
  </si>
  <si>
    <t>Herbie Re Ltd.</t>
  </si>
  <si>
    <t>Fidelis Insurance</t>
  </si>
  <si>
    <t>Industry loss index (second event)</t>
  </si>
  <si>
    <t>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</si>
  <si>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https://www.artemis.bm/deal-directory/herbie-re-ltd-series-2020-1/</t>
  </si>
  <si>
    <t>Isosceles Insurance Ltd. (Series 2020-A1)</t>
  </si>
  <si>
    <t>Isosceles Insurance Ltd.</t>
  </si>
  <si>
    <t>$16,500,000.00</t>
  </si>
  <si>
    <t>This is the first private insurance-linked securities (ILS) arrangement or catastrophe bond from the Marsh &amp; McLennan Companies and reinsurance broker Guy Carpenter operated Isosceles Insurance Limited  transformer and segregated cell structure. Isosceles Insurance Limited has issued a single tranche featuring $16.445 million of Series 2020-A1 private ILS notes in a private placement to qualified investors. The Isosceles Insurance (or Isosceles Re) platform was established as the latest private ILS and private cat bond, or cat bond lite) issuance platform of the broking group in early 2020, having already been a rent-a-captive structure the group inherited when it acquired JLT. The Isosceles structure issues 4(2) or 4(a)(2) securities, which are private placements and so can include privately placed catastrophe bonds, insurance-linked securities (ILS) and the securitisation of other transformed collateralised reinsurance arrangements. Isosceles Insurance Ltd. has created and listed an ILS Notes Program on the Bermuda Stock Exchange (BSX), to enable it to issue more than one series of insurance-linked securities going forwards. Then, the transformer and securitisation vehicle has listed a single tranche of notes, the $16.445 million of Series 2020-A1 notes, which are structured as discounted zero coupon notes, typical of private ILS transformation of a collateralised reinsurance or retrocession contract into something more liquid and investable as a security. The notes seemingly have a term of around one-year, with a maturity date of May 1st 2021 detailed in their listing on the BSX. As a result, we assume this could be linked to the mid-year renewals, likely featuring property catastrophe risks that have been transformed to provide an ILS fund or investor with an asset that meets its catastrophe bond mandates,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the transformation of a specific structure such as an industry-loss warranty (ILW), among other uses. It’s not possible to understand if this was a bilateral agreement featuring a single ILS fund or investor, or a privately placed transaction that was marketed to a number of investors and funds. We assume that reinsurance broker Guy Carpenter’s capital markets unit GC Securities will have assisted with structuring and acting as a bookrunner, where needed, for this first Isosceles Insurance Ltd. private ILS transaction. Marsh Management Services will have acted as the insurance manager, we assume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</si>
  <si>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https://www.artemis.bm/deal-directory/isosceles-insurance-ltd-series-2020-a1/</t>
  </si>
  <si>
    <t>Blue Halo Re Ltd. (Series 2020-1) Class A</t>
  </si>
  <si>
    <t>Blue Halo Re Ltd.</t>
  </si>
  <si>
    <t>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</si>
  <si>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https://www.artemis.bm/deal-directory/blue-halo-re-ltd-series-2020-1/</t>
  </si>
  <si>
    <t>Blue Halo Re Ltd. (Series 2020-1) Class B</t>
  </si>
  <si>
    <t>Windmill II Re DAC (2020)</t>
  </si>
  <si>
    <t>Windmill II Re DAC</t>
  </si>
  <si>
    <t>€100,000,000.00</t>
  </si>
  <si>
    <t>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</si>
  <si>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https://www.artemis.bm/deal-directory/windmill-ii-re-dac-2020/</t>
  </si>
  <si>
    <t>Bellemeade Re 2020-1 Ltd. Class M1-B</t>
  </si>
  <si>
    <t>Bellemeade Re 2020-1 Ltd.</t>
  </si>
  <si>
    <t>This is the eleventh mortgage insurance-linked securities (ILS) transaction to be sponsored by entities of Arch Capital Group, the Bermuda headquartered specialist insurance and reinsurance carrier. Bellemeade Re 2020-1 Ltd. is a Bermuda domiciled special purpose insurer (SPI), established for the purpose of issuing series of mortgage insurance-linked notes (ILN). Arch had tried to issue this transaction earlier in the year, but that first attempt coincided with the significant capital market volatility caused by the Covid-19 pandemic and had to be pulled . At its second attempt, Arch Capital has managed to reopen the capital markets to mortgage insurance risk successfully with this new deal. Originally, the transaction had been pre-sold as three tranches of mortgage insurance-linked notes (ILN) totalling $528.5 million, but at one stage that had fallen to a $410 million target and then at pricing yesterday we’re told that the three tranches eventually settled to secure some $450 million of mortgage reinsurance for Arch. At this stage we’re not sure of the split across the three tranches, which are Classes M1-A (the least risky, which we understand to be the largest tranche), Class M1-B (the second largest, mid-risk layer) and Class B1 (much smaller than the other two and the riskiest tranche). The transaction will provide Arch Capital with some $450 million of excess-of-loss mortgage reinsurance protection across its mortgage insurance portfolio. The reinsurance coverage is for a portfolio of private mortgage insurance policies issued by Arch Mortgage Insurance Company and United Guaranty Residential Insurance Company (UGRIC) and the notes are exposed to the risk of claims payments on the mortgage insurance policies. The coverage is across a portfolio of mortgage insurance policies underwritten by Arch between Jul 1st 2019 to Dec 31st 2019. The issuer Bellemeade Re 2020-1 Ltd. and Arch will enter into a reinsurance agreement to effect the coverage, with the investments in the three tranches of notes providing the collateral to underpin the agreement, as is typical of insurance-linked securities (ILS) deals such as catastrophe bonds. It’s encouraging to see that Arch Capital has managed to get this new mortgage ILS transaction to market, as it is yet another sign that capital markets are reopening and ready to support more insurance-linked business. Update: We now have the tranche size information for this latest mortgage ILS deal from Arch. The Class M-1A tranche of notes are $252.124m in size, the Class M-1B are almost $171.5m and Class B1 are $26.43m.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</si>
  <si>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https://www.artemis.bm/deal-directory/bellemeade-re-2020-1-ltd/</t>
  </si>
  <si>
    <t>Bellemeade Re 2020-1 Ltd. Class B1</t>
  </si>
  <si>
    <t>Bellemeade Re 2020-1 Ltd. Class M-1A</t>
  </si>
  <si>
    <t>Bellemeade Re 2020-1 Ltd. Class M-1B</t>
  </si>
  <si>
    <t>Matterhorn Re Ltd. (Series 2020-4) Class A</t>
  </si>
  <si>
    <t>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</si>
  <si>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https://www.artemis.bm/deal-directory/matterhorn-re-ltd-series-2020-4/</t>
  </si>
  <si>
    <t>Matterhorn Re Ltd. (Series 2020-4) Class B</t>
  </si>
  <si>
    <t>SD Re Ltd. (Series 2020-1)</t>
  </si>
  <si>
    <t>SD Re Ltd.</t>
  </si>
  <si>
    <t>EQECAT Inc.</t>
  </si>
  <si>
    <t>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</si>
  <si>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https://www.artemis.bm/deal-directory/sd-re-ltd-series-2020-1/</t>
  </si>
  <si>
    <t>Azzurro Re II DAC (Series 2020-1)</t>
  </si>
  <si>
    <t>Azzurro Re II DAC</t>
  </si>
  <si>
    <t>Willis Re Securities is sole structuring agent &amp; bookrunner. Munich Re and Swiss Re are co-managers.</t>
  </si>
  <si>
    <t>European earthquake (covers portfolio in Italy)</t>
  </si>
  <si>
    <t>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</si>
  <si>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https://www.artemis.bm/deal-directory/azzurro-re-ii-dac-series-2020-1/</t>
  </si>
  <si>
    <t>Randolph Re (Series 2020-1)</t>
  </si>
  <si>
    <t>This is the first transaction to be seen from Aon’s Randolph Re private catastrophe bond issuance and placement platform. Aon launched the Randolph Re private cat bond platform in late 2019, as a dedicated platform from which private ILS transactions of $25 million in issuance size and above can be executed in a streamlined manner. Private placement cat bonds placed using Randolph Re will actually be will be issued through Aon’s special purpose vehicle White Rock Insurance (SAC) Bermuda Ltd, with its insurance management unit Aon Insurance Managers servicing the deals. For this issuance, Aon’s White Rock Insurance (SAC) Ltd., acting on behalf of segregated account Randolph Re 2020-XX and under the Randolph Re Program, has issued $50.25 million of Series 2020-1 notes. The insurance-linked notes issued are due July 6th 2021, so presumably represent a one-year fully collateralised reinsurance or retrocession agreement that has been securitised for a cedent. As is typical with private cat bond transactions, we assume the notes will feature a cession of property catastrophe risks to capital market investors, typically dedicated insurance-linked securities (ILS) funds or specialist asset managers with a dedicated cat bond focused strategy. We understand the coverage is for California wildfire risks, on an indemnity trigger and per-occurrence basis. These kinds of arrangements are typically syndicated across a number of ILS funds or investors, with Aon Securities acting as the bookrunner as well as having structured the transaction. We have no visibility of other transactional details at this time, such as trigger, form of coverage etc. The $50.25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</si>
  <si>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https://www.artemis.bm/deal-directory/randolph-re-series-2020-1/</t>
  </si>
  <si>
    <t>Hypatia Ltd. (Series 2020-1) Class A</t>
  </si>
  <si>
    <t>Hypatia Ltd.</t>
  </si>
  <si>
    <t>Convex Re</t>
  </si>
  <si>
    <t>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</si>
  <si>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https://www.artemis.bm/deal-directory/hypatia-ltd-series-2020-1/</t>
  </si>
  <si>
    <t>Hypatia Ltd. (Series 2020-1) Class B</t>
  </si>
  <si>
    <t>Eclipse Re Ltd. (Series 2020-03A)</t>
  </si>
  <si>
    <t>This is the third private catastrophe bond transaction, or cat bond lite deal, to be issued for an unknown sponsor by the Horseshoe managed Eclipse Re Ltd. special purpose vehicle in 2020. The $16.59 million Series 2020-03A issuance from Eclipse Re, which appears to be a private cat bond or securitisation of a collateralised reinsurance arrangement that runs across a roughly one-year term and represents the vehicles segregated account EC0028, with maturity scheduled for June 1st 2021. It’s likely this first deal was issued around the June reinsurance renewal, which suggests the underlying risks could be Florida wind based, although we cannot be certain so categorise this as an unknown property catastrophe risks arrangement. The notes issued have been placed with qualified investors and admitted to the Bermuda Stock Exchange (BSX) as insurance-related securities. The proceeds from the sale of these notes will have been used as collateral to underpin related reinsurance or retrocession contracts. Eclipse Re provides an issuance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</si>
  <si>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https://www.artemis.bm/deal-directory/eclipse-re-ltd-series-2020-03a/</t>
  </si>
  <si>
    <t>Eclipse Re Ltd. (Series 2020-04A)</t>
  </si>
  <si>
    <t>This is the fourth cat bond lite, or private catastrophe bond arrangement, to be issued for the benefit of an unknown sponsor by the Horseshoe managed Eclipse Re Ltd. special purpose insurer (SPI) vehicle in 2020. The $40 million Series 2020-04A issuance from Eclipse Re, which looks to be a private cat bond or securitisation of a collateralised reinsurance or retro arrangement that runs just across the U.S. wind season and represents segregated account EC0029, with maturity due December 15th 2020. We assume this is from either the June or July renewals and that it appears to be U.S. wind related given its relatively short tenure would cover the hurricane season, but again we categorise this as an unknown property catastrophe risks arrangement as we cannot be certain. The notes issued in this transactions have been placed with qualified investors and admitted to the Bermuda Stock Exchange (BSX) as insurance-related securities. The proceeds from the sale of these notes will have been used as collateral to underpin the related reinsurance or retrocession contracts.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</si>
  <si>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https://www.artemis.bm/deal-directory/eclipse-re-ltd-series-2020-04a/</t>
  </si>
  <si>
    <t>Oaktown Re IV Ltd. Class M-1A</t>
  </si>
  <si>
    <t>Oaktown Re IV Ltd.</t>
  </si>
  <si>
    <t>DBRS Morningstar: Class M-1A at BBB; Class M-1B at BB; Class M-2 at B.</t>
  </si>
  <si>
    <t>This is the fourth mortgage insurance-linked securities (ILS) issuance from NMI Holdings Inc., as it returns to the capital markets to secure a new source of fully-collateralized mortgage reinsurance protection for its wholly owned subsidiary National Mortgage Insurance Corporation. Oaktown Re IV Ltd., a Bermuda domiciled special purpose insurer that was actually registered right back in April, but is only now being used, will seek to issue $322 million of mortgage insurance-linked notes that will be sold to investors and the proceeds used to collateralise underlying reinsurance agreements between the issuer and NMI. The $322 million of 10-year mortgage insurance-linked notes issued by Oaktown Re IV will be placed with investors in an unregistered private offering that is expected to close on July 30th 2020. Once issued successfully, this transaction will see NMI subsidiary National Mortgage Insurance Corporation (National MI) benefiting from $322 million of fully collateralized excess of loss reinsurance protection through Oaktown Re IV. The mortgage reinsurance protection will cover an existing portfolio of mortgage insurance policies written from July 2019 through March 2020 for Nationam MI, protecting the insurer against aggregate losses on subject loans beginning at a 2.50% cumulative claim rate threshold and continuing up to an eventual 8.00% aggregate detachment level. DBRS Morningstar has rated the three tranches of notes being issued by Oaktown Re IV Ltd.: – $81.4 million Class M-1A at BBB (low) (sf) – $125.4 million Class M-1B at BB (low)(sf) – $98.3 million Class M-2 at B (low) (sf) There is a fourth tranche, of roughly $17 million of Class B-1 notes that were not rated. The rating agency further explained on this transaction, “The Notes are exposed to the risk arising from losses that the ceding insurer pays to settle claims on the underlying MI policies. As of the cut-off date, the pool of insured mortgage loans consists of 100,621 fully amortizing first-lien fixed- and variable-rate mortgages. They all have been underwritten to a full documentation standard, have original loan-to-value ratios (LTVs) less than or equal to 97%, and have never been reported to the ceding insurer as 60 or more days delinquent. The mortgage loans were originated on or after April 2019.” National MI said that it “expects to receive initial PMIERs credit for the portion of coverage attaching within the current risk-based required asset charge on subject loans and additional benefit in the future if the PMIERs requirement on subject loans increases, all subject to GSE approval.” That’s important, as the recent Bellemeade issuance from Arch did not provide the PMIERs credit it could have, being higher up in its reinsurance tower. This Oaktown Re IV mortgage ILS transaction is also higher up, hence only a portion of the coverage is expected to qualify for PMIERs credit it seems.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</si>
  <si>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https://www.artemis.bm/deal-directory/oaktown-re-iv-ltd/</t>
  </si>
  <si>
    <t>Oaktown Re IV Ltd. Class M-1B</t>
  </si>
  <si>
    <t>Oaktown Re IV Ltd. Class M-2</t>
  </si>
  <si>
    <t>Oaktown Re IV Ltd. Class B-1</t>
  </si>
  <si>
    <t>Bellemeade Re 2020-2 Ltd. Class M-1A</t>
  </si>
  <si>
    <t>Bellemeade Re 2020-2 Ltd.</t>
  </si>
  <si>
    <t>Arch Capital Group Ltd., the Bermuda headquartered insurance and reinsurance firm, is returning to the capital markets to secure its second mortgage insurance-linked securities (ILS) transaction of 2020, with a $363 million Bellemeade Re 2020-2 Ltd. transaction. Arch Capital continues to persist after having faced some challenges with its earlier deal this year due to Covid-19 effects on the capital market and is now back with a Bellemeade Re 2020-2 Ltd. mortgage ILS deal that targets $363 million of coverage across 5 tranches of mortgage insurance linked notes that will be issued and sold to investors. The proceeds from the sale of the notes will be used to collateralise excess of loss reinsurance arrangements between Bellemeade Re 2020-2 and Arch Mortgage Insurance, in a similar manner to a catastrophe bond transaction. The new Bellemeade Re 2020-2 mortgage ILS deal features the following tranches of notes which are being marketed to investors, alongside their preliminary ratings from DBRS Morningstar: $92.0 million Class M-1A at BBB (high) (sf) $77.6 million Class M-1B at BBB (low) (sf) $103.5 million Class M-1C at BB (low) (sf) $71.9 million Class M-2 at B (sf) $18.0 million Class B-1 at B (low) (sf) This is the 10th rated mortgage insurance linked note (ILN) transaction from Arch Mortgage Insurance or its United Guaranty subsidiary, which Arch acquired from AIG. As with every mortgage ILS, the issued tranches of notes will be exposed to the risk of losses the ceding insurer pays to settle claims on the underlying mortgage insurance policies, so providing a source of indemnity reinsurance protection. Each tranche covers different layers of risk, designed to cover mortgage insurance risks across a pool of insured mortgage loans consisting of 117,562 fully amortizing first-lien fixed- and variable-rate mortgages. All of the subject mortgage loans from this Bellemeade Re 2020-2 ILS deal were originated on or after January 2019 and have never been reported to the ceding insurer as 60 or more days delinquent. Special purpose insurer (SPI) Bellemeade Re 2020-2 will enter into reinsurance agreements with Arch on the execution of the securitisation, with the ceding insurer set to receive protection for the funded portion of any mortgage insurance losses across the term of the deal. In exchange for which, the ceding insurer will make premium payments related to the underlying insured mortgage loans to Bellemeade Re 2020-2, to fund the investor coupons. DBRS Morningstar explained that, “Unlike other residential mortgage-backed security (RMBS) transactions, cash flow from the underlying loans will not be used to make any payments; rather, in MI-linked note (MILN) transactions, a portion of the eligible investments held in the reinsurance trust account will be liquidated to make principal payments to the noteholders and to make loss payments to the ceding insurer when settling claims on the MI policy.” The notes will run across a ten-year term to August 2030, but amortise across that period. Both Arch Mortgage Insurance Company and United Guaranty Residential Insurance Company are acting as ceding insurers for this mortgage ILS deal. Update: Arch Capital’s second mortgage ILS deal of the year was well-received, upsizing to $423 million thanks to investor demand. The transaction ended up with tranches at the following sizes: $91,990,000 class M-1A notes with a coupon equal to one-month LIBOR plus 230 basis points. $95,564,000 class M-1B notes with a coupon equal to one-month LIBOR plus 320 basis points. $128,066,000 class M-1C notes with a coupon equal to one-month LIBOR plus 400 basis points. $89,834,000 class M-2 notes with a coupon equal to one-month LIBOR plus 600 basis points. $17,966,000 class B-1 notes with a coupon equal to one-month LIBOR plus 850 basis points. The company also secured a further $25,747,000 of mortgage reinsurance from a panel of reinsurers in tandem with the issuance of the Bellemeade Re 2020-2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</si>
  <si>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https://www.artemis.bm/deal-directory/bellemeade-re-2020-2-ltd/</t>
  </si>
  <si>
    <t>Bellemeade Re 2020-2 Ltd. Class M-1B</t>
  </si>
  <si>
    <t>Bellemeade Re 2020-2 Ltd. Class M-1C</t>
  </si>
  <si>
    <t>Bellemeade Re 2020-2 Ltd. Class M-2</t>
  </si>
  <si>
    <t>Bellemeade Re 2020-2 Ltd. Class B-1</t>
  </si>
  <si>
    <t>ILN SAC Ltd. (US-W-OCC-30B-40B) Class PS</t>
  </si>
  <si>
    <t>This is the third transaction we’ve seen from the Tullett Prebon operated insurance-linked notes (ILN) platform. U.S. wind is unsurprisingly the focus of the transaction, given the time of year. The platform allows for the securitisation and syndication of industry loss trigger instruments, so typically retrocessional reinsurance arrangements. The latest transaction totals $10 million across protection buyer and seller notes, covering U.S. wind on a per-occurrence basis. It’s not completely clear why, but the deal features two trigger points of $30bn and $40bn, which could be to define the range of industry losses between which it would payout. Being a US wind industry loss trigger structure, we assume a PCS trigger will have been used and that it covers all hurricane exposed coastal regions of the United States. Tullett Prebon has a dedicated insurance-linked securities (ILS) vehicle to support deal-flow from its ILN platform, having registered a Bermuda based special purpose vehicle, a segregated accounts structure, named ILN SAC Ltd. Two tranches of notes have been issued by ILN SAC Ltd., both of which were admitted for listing on the Bermuda Stock Exchange (BSX) as insurance related securities. ILN SAC Ltd. has issued a $6.875 million tranche of Class PS notes Series 1 and a $3.125 million tranche of Class PB notes, which correspond to the buyer and seller protection notes that the ILN platform produces for each of its transactions (PS being seller notes notes, PB being buyer). The protection buyer notes make up a much larger proportion of the transaction than in previous ILN deals from Tullett Prebon, which is likely related to the way this industry loss instrument will deliver its retrocessional reinsurance coverage. The notes are due December 30th 2021, suggesting this could be a transaction that covers two wind seasons.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</si>
  <si>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https://www.artemis.bm/deal-directory/iln-sac-ltd-us-w-occ-30b-40b/</t>
  </si>
  <si>
    <t>ILN SAC Ltd. (US-W-OCC-30B-40B) Class PB</t>
  </si>
  <si>
    <t>Isosceles Insurance Ltd. (Series 2020-C1)</t>
  </si>
  <si>
    <t>This $25 million Isosceles Insurance Ltd. (Series 2020-C1) transaction is the second deal to come to light from the issuance platform. For this latest transaction from the platform, Isosceles Insurance Limited has issued a single $25 million tranche of Series 2020-C1 ILS notes, which have been privately placed with qualified investors. The $25 million of Series 2020-C1 notes issued by Isosceles Insurance Ltd. for this transaction are structured as discounted zero coupon notes, typical of a private ILS transformation of a collateralised reinsurance or retrocession contract, converting it into something more liquid and investable as a security. The notes have a maturity date of August 5th 2021, suggesting the underlying contract likely runs for about a year. As a result, we assume this issuance may be linked to the mid-year renewals and likely features property catastrophe reinsurance or retrocession risks that have been transformed in order to provide an ILS fund or investor with an asset that meets a catastrophe bond mandate,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or the transformation of a specific arrangement such as an industry-loss warranty (ILW). It’s not possible to understand if this was a bilateral agreement featuring a single ILS fund or investor, or a privately placed transaction that was marketed to a number of investors and funds. It’s assumed that reinsurance broker Guy Carpenter’s capital markets unit GC Securities has assisted with structuring and acting as a bookrunner, where needed, for this Isosceles Insurance Ltd. private ILS transaction. While also assumed that Marsh Management Services will have acted as the insurance manager. While this is only the second transaction from the Isosceles Re platform that we’ve seen, there are likely to be others more privately placed that we don’t get to hear of. In June the first private ILS deal from the platform came to light, a $16.5 million Isosceles Insurance Ltd. (Series 2020-A1)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</si>
  <si>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https://www.artemis.bm/deal-directory/isosceles-insurance-ltd-series-2020-c1/</t>
  </si>
  <si>
    <t>Radnor Re 2020-2 Ltd. Class M-1A</t>
  </si>
  <si>
    <t>Radnor Re 2020-2 Ltd.</t>
  </si>
  <si>
    <t>This is Essent Guaranty’s fifth mortgage insurance-linked securities (ILS) transaction and its second of 2020. With this new Radnor Re 2020-2 Ltd. transaction, Essent Guaranty has expanded its capital markets backed sources of excess-of-loss mortgage reinsurance protection with a further $399.2 million of collateralized limit. A new Bermuda domiciled special purpose insurance company (SPI) has been registered for the purposes of this mortgage ILS issuance, Radnor Re 2020-2 Ltd. The SPI has issued five tranches of mortgage ILS notes that have been sold to investors, with the proceeds used to collateralize underlying excess of loss mortgage reinsurance agreements between Radnor Re 2020-2 Ltd. and the sponsor Essent Guaranty. Each class of mortgage insurance-linked notes have 10-year legal maturities and have been sold to eligible third party capital markets investors in an unregistered private offering. The $399.2 million mortgage ILS deal consists of the following five classes: $79,832,000 Class M-1A Notes with an initial interest rate of one-month LIBOR plus 315 basis points; $93,137,000 Class M-1B Notes with an initial interest rate of one-month LIBOR plus 400 basis points; $93,137,000 Class M-1C Notes with an initial interest rate of one-month LIBOR plus 460 basis points; $99,790,000 Class M-2 Notes with an initial interest rate of one-month LIBOR plus 560 basis points; $33,263,000 Class B-1 Notes with an initial interest rate of one-month LIBOR plus 760 basis points; We’d imagine these likely sit a little further along the risk curve than previous mortgage ILS from Essent, as the insurer had reported elevated mortgage delinquencies that had triggered some of its outstanding mortgage ILS notes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</si>
  <si>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https://www.artemis.bm/deal-directory/radnor-re-2020-2-ltd/</t>
  </si>
  <si>
    <t>Radnor Re 2020-2 Ltd. Class M-1B</t>
  </si>
  <si>
    <t>Radnor Re 2020-2 Ltd. Class M-1C</t>
  </si>
  <si>
    <t>Radnor Re 2020-2 Ltd. Class M-2</t>
  </si>
  <si>
    <t>Radnor Re 2020-2 Ltd. Class B-1</t>
  </si>
  <si>
    <t>Artex SAC Limited – Tenby Notes</t>
  </si>
  <si>
    <t>This is the first private catastrophe bond transaction we’ve seen from the Artex Risk Solutions owned segregated account reinsurance transformer platform Artex SAC Limited so far in 2020. This private cat bond issuance (also termed a cat bond lite) has been completed and listed in Bermuda using the vehicle’s Artex SAC Limited ILS Note Program II. This new transaction is the seventh we’ve listed in our Directory featuring the Artex owned segregated account company as issuer. The deal features $30 million of Artex SAC Limited – Tenby Notes, with the notes due October 10th 2022. As ever, we assume a private cat bond issuance likes this consists of notes linked to certain property catastrophe risks, most likely representing a securitisation of either an indemnity or industry loss triggered collateralised reinsurance or retrocession transaction. The transaction will have been securitised to make the investment compatible with certain ILS fund or investor mandates, offering the investors an option for secondary liquidity as well. This Tenby transaction consists of $30 million of notes that were issued using the Artex SAC Limited vehicle and its ILS Note Program II, on behalf of a segregated account series named Tenby. The notes have been placed with qualified investors and listed on the Bermuda Stock Exchange (BSX) as insurance related securities. It’s typical for private cat bonds like this to feature peak property catastrophe perils, most commonly from the United States. They tend to either be bilateral arrangements, where a cedent and investor opt to use a private ILS structure to securitise the risks involved in a reinsurance transaction into an investable form. Or sometimes syndicated, where a cedent wants to trade with multiple investors or ILS funds in a securitized format. Private cat bond deals can also sometimes involve ILS fund to ILS fund transactions, which usually take the form of an industry loss warranty (ILW). Structures like the Artex SAC vehicle provide an efficient way for cedants and investors to achieve risk transfer and full securitisation of the resulting investment into a form that suits a more liquid or catastrophe bond focused ILS fund mandate.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</si>
  <si>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https://www.artemis.bm/deal-directory/artex-sac-limited-tenby-notes/</t>
  </si>
  <si>
    <t>Ursa Re II Ltd. (Series 2020-1) Class AA</t>
  </si>
  <si>
    <t>Ursa Re II Ltd.</t>
  </si>
  <si>
    <t>Swiss Re Capital Markets is sole structuring agent and sole bookrunner</t>
  </si>
  <si>
    <t>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</si>
  <si>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https://www.artemis.bm/deal-directory/ursa-re-ii-ltd-series-2020-1/</t>
  </si>
  <si>
    <t>Ursa Re II Ltd. (Series 2020-1) Class D</t>
  </si>
  <si>
    <t>Eclipse Re Ltd. (Series 2020-06A)</t>
  </si>
  <si>
    <t>Private catastrophe bond transformer and issuance platform Eclipse Re Ltd. has completed its fifth listed issuance of 2020, with a nearly $20 million Eclipse Re Ltd. (Series 2020-06A) deal privately placed with qualified investors. In this latest Eclipse Re transaction, almost $20 million of Series 2020-06A notes have been issued by the vehicle, with the notes having a final maturity date of September 30th 2021. That suggests the transaction could have been a top-up reinsurance agreement, or an additional hedge added by a protection buyer, or has at least been entered into outside of the typical reinsurance renewal cycle. Sometimes the out of renewal cycle deals can be industry loss warranty’s (ILW’s) issued for ILS funds looking to hedge peak perils, such as hurricane risks. In this case, as with all Eclipse Re private ILS deals, we cannot be sure though, so we just make the assumption these are property catastrophe risk-linked notes, providing an unnamed protection buyer with roughly a year of reinsurance or retrocession. So, the just slightly under $20 million Series 2020-06A issuance from Eclipse Re, which appears to be a private cat bond or securitisation of a collateralised reinsurance arrangement that runs across a roughly one-year term to September 30th 2021, represents the vehicles segregated account EC0032. The notes have been placed with qualified investors and admitted to the Bermuda Stock Exchange (BSX) as insurance-related securities for listing, with Horseshoe also acting as listing sponsor through its Horseshoe Corporate Services Limited unit. The proceeds from the sale of the $20 million of notes will have been put to work as collateral to underpin the related reinsurance or retrocession contracts.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</si>
  <si>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https://www.artemis.bm/deal-directory/eclipse-re-ltd-series-2020-06a/</t>
  </si>
  <si>
    <t>Eagle Re 2020-2 Ltd. Class M-1A</t>
  </si>
  <si>
    <t>Eagle Re 2020-2 Ltd.</t>
  </si>
  <si>
    <t>DBRS Morningstar &amp; Moody's rated (details below)</t>
  </si>
  <si>
    <t>This Eagle Re 2020-2 Ltd. transaction is U.S. mortgage insurer Radian Guaranty’s fourth mortgage insurance-linked securities (ILS) transaction and its first in the COVID-19 era. In this latest mortgage ILS deal from Radian, the pool of subject mortgages are 100% current, with zero in default, delinquency or forbearance as of the cut off date of August 31st 2020. That’s important, as capital markets investors had been spooked by first the volatility created by the pandemic and then the escalating delinquency rates on mortgage loans, which had at one point locked up the mortgage ILS market completely. Coming back with transactions featuring higher-quality portfolios of risk, has enabled sponsors to reopen the market and regain the confidence of the third-party investors funding their reinsurance through these issuances of mortgage insurance linked notes (ILN). For this latest mortgage ILS deal, Radian has established a new Bermuda domiciled special purpose insurer (SPI) called Eagle Re 2020-2 Ltd. Eagle Re 2020-2 will seek to issue 8 tranches of mortgage insurance-linked notes, that will be sold to capital market investors and the proceeds used to collateralise and fund underlying excess of loss reinsurance agreements between the SPI and Radian Guaranty. Each tranche of notes corresponds to different levels of risk within the subject mortgage insurance portfolio, providing Radian with layered reinsurance that would attach as delinquencies or defaults moved through its tower. The targeted just under $390.3 million of reinsurance coverage breaks down across tranches of mortgage ILS notes as follows, each with their corresponding preliminary rating from DBRS Morningstar / Moody’s: — $130.1 million Class M-1A at BB (high) (sf) / Baa3 (sf) — $65.1 million Class M-1B at BB (sf) / Ba1 (sf) — $65.1 million Class M-1C at BB (low) (sf) / Ba2 (sf) — $97.6 million Class M-2 at B (sf) / Ba3 (sf) ——— $32.5 million Class M-2A at B (high) (sf) / Ba2 (sf) ——— $32.5 million Class M-2B at B (high) (sf) / Ba3 (sf) ——— $32.5 million Class M-2C at B (sf) / B1 (sf) — $32.5 million Class B-1 at B (sf) / B1 (sf)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</si>
  <si>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https://www.artemis.bm/deal-directory/eagle-re-2020-2-ltd/</t>
  </si>
  <si>
    <t>Eagle Re 2020-2 Ltd. Class M-1B</t>
  </si>
  <si>
    <t>Eagle Re 2020-2 Ltd. Class M-1C</t>
  </si>
  <si>
    <t>Eagle Re 2020-2 Ltd. Class M-2</t>
  </si>
  <si>
    <t>Eagle Re 2020-2 Ltd. Class M-2A</t>
  </si>
  <si>
    <t>Eagle Re 2020-2 Ltd. Class M-2B</t>
  </si>
  <si>
    <t>Eagle Re 2020-2 Ltd. Class M-2C</t>
  </si>
  <si>
    <t>Eagle Re 2020-2 Ltd. Class B-1</t>
  </si>
  <si>
    <t>Triangle Re 2020-1 Ltd. Class M-1A</t>
  </si>
  <si>
    <t>Triangle Re 2020-1 Ltd.</t>
  </si>
  <si>
    <t>Moody's rated (details below)</t>
  </si>
  <si>
    <t>This is the second mortgage insurance-linked securities (ILS) transaction to be sponsored by Genworth Mortgage Insurance, the mortgage insurance focused subsidiary of Genworth Financial. Through a newly established Bermuda special purpose insurer (SPI) named Triangle Re 2020-1 Ltd., Genworth is seeking to secure just slightly under $350 million of fully collateralised excess-of-loss mortgage reinsurance protection from capital markets investors. Genworth has registered a new Bermuda special purpose insurer (SPI) named Triangle Re 2020-1 Ltd. for its second mortgage ILS deal. Triangle Re 2020-1 Ltd. will issue mortgage insurance-linked notes (ILNs), each of which have 10-year legal final maturities and each being designed to cover 67% of a layer of risk in Genworth’s reinsurance tower. The roughly $350 million of notes will be sold to capital market investors and the proceeds used to collateralize underlying excess of loss reinsurance agreements between Triangle Re 2020-1 and sponsor Genworth. The Triangle Re 2020-1 Ltd. mortgage ILS deal will feature the following tranches of notes, along with their pre-sale sizes and preliminary ratings from Moody’s. $134.854 million Class M-1A notes, rated Baa3 (sf) $54.94 million Class M-1B notes, rated Ba2 (sf) $59.935 million Class M-1C notes, rated Ba2 (sf) $74.919 million Class M-2 notes, rated B1 (sf) $24.973 million Class B-1 notes, rated B2 (sf) The subject mortgages have an insurance coverage effective date on or after January 1st 2020, through August 31st 2020 and the reference pool of insured mortgage loans consists of 221,151 loans, with a total insured loan balance of approximately $60 billion.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</si>
  <si>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https://www.artemis.bm/deal-directory/triangle-re-2020-1-ltd/</t>
  </si>
  <si>
    <t>Triangle Re 2020-1 Ltd. Class M-1B</t>
  </si>
  <si>
    <t>Triangle Re 2020-1 Ltd. Class M-1C</t>
  </si>
  <si>
    <t>Triangle Re 2020-1 Ltd. Class M-2</t>
  </si>
  <si>
    <t>Triangle Re 2020-1 Ltd. Class B-1</t>
  </si>
  <si>
    <t>La Vie Re Limited (Series 2020-1)</t>
  </si>
  <si>
    <t>La Vie Re Limited</t>
  </si>
  <si>
    <t>Minnesota Life Insurance Company</t>
  </si>
  <si>
    <t>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</si>
  <si>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https://www.artemis.bm/deal-directory/la-vie-re-limited-series-2020-1/</t>
  </si>
  <si>
    <t>Oaktown Re V Ltd. Class M-1A</t>
  </si>
  <si>
    <t>Oaktown Re V Ltd.</t>
  </si>
  <si>
    <t>This is the fifth mortgage insurance-linked securities (ILS) transaction to be sponsored by NMI Holdings Inc., as it continues to source capital markets investor backed fully-collateralized mortgage reinsurance protection for its wholly owned subsidiary National Mortgage Insurance Corporation. NMI has established Oaktown Re V Ltd. as a newly formed Bermuda special-purpose insurer established for the issuance of series of notes linked to the performance of its mortgage insurance book. For this deal, Oaktown Re V is issuing four tranches of mortgage insurance-linked notes that are being sold to investors and the proceeds used to collateralize excess of loss mortgage reinsurance agreements between the issuer, Oaktown Re V and the beneficiary of the coverage National Mortgage Insurance Corporation. In total, $242 million of 10-year mortgage insurance-linked notes are being issued by Oaktown Re V Ltd., with this transaction expected to close on October 29th 2020. The transaction has now priced and breaks down in this way. Three of the tranches have received ratings from DBRS Morningstar: $69,676,000 Class M-1A Notes with an initial interest rate of one-month LIBOR plus 2.40% – rated BBB (low) (sf) $78,764,000 Class M-1B Notes with an initial interest rate of one-month LIBOR plus 3.60% – rated BB (low)(sf) $78,764,000 Class M-2 Notes with an initial interest rate of one-month LIBOR plus 5.25% – rated B (low) (sf) $15,147,000 Class B-1 Notes with an initial interest rate of one-month LIBOR plus 7.00% Once the issuance is completed, National Mortgage Insurance Corporation will benefit from $242 million of fully collateralized excess of loss reinsurance protection from Oaktown Re V. The reinsurance will cover an existing portfolio of mortgage insurance policies underwritten largely between April 2020 and September 2020. The notes provide National MI with reinsurance against aggregate losses on subject loans beginning at a 2.00% cumulative claim rate threshold and providing coverage up to a 6.25% aggregate detachment level. Importantly, National MI said that it expects to receive initial PMIERs credit for the portion of coverage attaching within the current risk-based required asset charge on subject loans, while additional benefit may be received if the PMIERs requirement on subject loans increases during the term.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</si>
  <si>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https://www.artemis.bm/deal-directory/oaktown-re-v-ltd/</t>
  </si>
  <si>
    <t>Oaktown Re V Ltd. Class M-1B</t>
  </si>
  <si>
    <t>Oaktown Re V Ltd. Class M-2</t>
  </si>
  <si>
    <t>Oaktown Re V Ltd. Class B-1</t>
  </si>
  <si>
    <t>Herbie Re Ltd. (Series 2020-2) Class A</t>
  </si>
  <si>
    <t>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</si>
  <si>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https://www.artemis.bm/deal-directory/herbie-re-ltd-series-2020-2/</t>
  </si>
  <si>
    <t>Herbie Re Ltd. (Series 2020-2) Class C</t>
  </si>
  <si>
    <t>Herbie Re Ltd. (Series 2020-2) Class B</t>
  </si>
  <si>
    <t>Bellemeade Re 2020-3 Ltd.</t>
  </si>
  <si>
    <t>Arch Capital Group Ltd., the Bermuda headquartered insurance and reinsurance firm, has returned to the capital markets for its third mortgage insurance-linked securities (ILS) transaction of 2020, with a $418 million issuance of insurance-linked notes via special purpose insurer Bellemeade Re 2020-3 Ltd. The $418 million Bellemeade Re 2020-3 mortgage insurance-linked securities (ILS) issuance has been completed alongside an additional $34 direct reinsurance arrangement, to provide a total of $452 million of indemnity mortgage reinsurance limit, the majority being from the capital markets. The total $452 million of indemnity reinsurance covers a pool representing roughly $31 billion of mortgages  for Arch Capital, with the mortgage insurance policies linked to 112,274 loans insured by Arch Mortgage Insurance and its affiliates primarily from June through August of 2020. Arch has now netted over $1.5 billion of indemnity reinsurance in 2020 through its three Bellemeade Re mortgage ILS deals, with the attachment point being slightly lower with each subsequent deal as investor appetite has returned for mortgage ILS. Bellemeade Re 2020-3 Ltd. will fund its reinsurance obligations through the issuance of five classes of amortizing notes with 10-year legal final maturities. The notes are being sold to investors and the proceeds used to collateralize reinsurance agreements to effect the coverage. The Bellemeade Re 2020-3 Ltd.  mortgage ILS deal is structured in five classes: $83,412,000 class M-1A notes with a coupon equal to one-month LIBOR plus 200 basis points. $78,407,000 class M-1B notes with a coupon equal to one-month LIBOR plus 285 basis points. $134,696,000 class M-1C notes with a coupon equal to one-month LIBOR plus 370 basis points. $104,265,000 class M-2 notes with a coupon equal to one-month LIBOR plus 485 basis points. $17,378,000 class B-1 notes with a coupon equal to one-month LIBOR plus 635 basis points. The Class M-1A notes were rated BBB (high) (sf) and the Class M-1B notes were rated BBB (sf), by DBRS Morningstar.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</si>
  <si>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https://www.artemis.bm/deal-directory/bellemeade-re-2020-3-ltd/</t>
  </si>
  <si>
    <t>Residential Reinsurance 2020 Limited (Series 2020-2) Class 1</t>
  </si>
  <si>
    <t>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</si>
  <si>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https://www.artemis.bm/deal-directory/residential-reinsurance-2020-limited-series-2020-2/</t>
  </si>
  <si>
    <t>Residential Reinsurance 2020 Limited (Series 2020-2) Class 3</t>
  </si>
  <si>
    <t>Residential Reinsurance 2020 Limited (Series 2020-2) Class 4</t>
  </si>
  <si>
    <t>Four Lakes Re Ltd. (Series 2020-1) Class A</t>
  </si>
  <si>
    <t>Four Lakes Re Ltd.</t>
  </si>
  <si>
    <t>American Family Mutual Insurance Co.</t>
  </si>
  <si>
    <t>U.S named storm, earthquake, severe thunderstorm, wildfire, winter storm, volcanic eruption, meteorite impact</t>
  </si>
  <si>
    <t>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</si>
  <si>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https://www.artemis.bm/deal-directory/four-lakes-re-ltd-series-2020-1/</t>
  </si>
  <si>
    <t>Four Lakes Re Ltd. (Series 2020-1) Class B</t>
  </si>
  <si>
    <t>2001 CAT Re Ltd. (Series 2020-1)</t>
  </si>
  <si>
    <t>2001 CAT Re Ltd.</t>
  </si>
  <si>
    <t>Allied World Assurance Company</t>
  </si>
  <si>
    <t>U.S named storm, U.S. &amp; Canada earthquake, U.S. severe thunderstorm, European windstorm</t>
  </si>
  <si>
    <t>Allied World Assurance Company is targeting its first ever sponsorship of a catastrophe bond with this 2001 CAT Re Ltd. (Series 2020-1) transaction. A new Bermuda based special purpose insurer (SPI) has been established for the cat bond issuance, with 2001 CAT Re Ltd. registered on the island recently. 2001 CAT Re Ltd. will issue a single tranche of Series 2020-1 notes that will be sold to investors and the proceeds used to collateralize the underlying reinsurance arrangements that will provide the coverage to Allied World and a range of its underwriting subsidiaries. The currently targeted $150 million of Series 2020-1 Class A notes to be issued by 2001 CAT Re will provide Allied World and subsidiaries with a source of multi-year protection against losses from U.S named storm (including Puerto Rico and the US Virgin Islands), U.S. (including Puerto Rico and the US Virgin Islands) and Canada earthquake, U.S. severe thunderstorm and European windstorm risks The coverage provided will be on an annual aggregate basis across three annual risk periods from January 1st 2021, while the notes can be triggered by qualifying industry loss events that breach predefined index trigger points. PCS triggers are being used for the U.S. peril loss events, while PERILS AG will report on European windstorm loss events. The $150 million of Series 2020-1 Class A notes to be issued by 2001 CAT Re Ltd. will have an initial expected loss of 5.4%, we’re told. These notes will be offered to cat bond investors with coupon guidance in a range from 12% to 13%, we understand. Update 1: Allied World’s target for the 2001 CAT Re Ltd. (Series 2020-1)  multi-peril cat bond transaction has now increased by one-third  to $200 million of reinsurance limit. At the same time the pricing guidance has narrowed and fallen, to between 12% and 12.5%. Update 2: Allied World’s target for this catastrophe bond lifted again to $210 million, while the price guidance for the coupon fell to the low-end at 12%. The issuance settled at these levels, representing a positive first visit to the cat bond market for Allied World.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</si>
  <si>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https://www.artemis.bm/deal-directory/2001-cat-re-ltd-series-2020-1/</t>
  </si>
  <si>
    <t>Matterhorn Re Ltd. (Series 2020-5) Class A</t>
  </si>
  <si>
    <t>Matterhorn Re Ltd. (Series 2020-5)</t>
  </si>
  <si>
    <t>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</si>
  <si>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https://www.artemis.bm/deal-directory/matterhorn-re-ltd-series-2020-5/</t>
  </si>
  <si>
    <t>Matterhorn Re Ltd. (Series 2020-5) Class B</t>
  </si>
  <si>
    <t>Phoenician Re Ltd. (Series 2020-1)</t>
  </si>
  <si>
    <t>Phoenician Re Ltd.</t>
  </si>
  <si>
    <t>Alphabet Inc.</t>
  </si>
  <si>
    <t>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</si>
  <si>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https://www.artemis.bm/deal-directory/phoenician-re-ltd-series-2020-1/</t>
  </si>
  <si>
    <t>Power Protective Re Ltd. (Series 2020-1)</t>
  </si>
  <si>
    <t>Power Protective Re Ltd.</t>
  </si>
  <si>
    <t>Los Angeles Department of Water &amp; Power</t>
  </si>
  <si>
    <t>Power Protective Re 2020-1 is the first wildfire catastrophe bond issuance to benefit a municipal utility. The Los Angeles Department of Water and Power (LADWP) is the largest municipal utility operating in the United States. The Los Angeles Department of Water and Power (LADWP) serves more than four million residents and has been in operation since 1902 to supply water to homeowners and businesses in Los Angeles and the surrounding communities, also supplying electricity since 1917.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utility will get its insurance through an agreement with a protected cell of Aon’s Vermont-based White Rock cell captive vehicle, we understand. Global reinsurance firm Hannover Re will reinsure the risks for White Rock and is set to interface with the capital markets, fronting the wildfire risks for the LA municipal water and electricity utility via a retrocessional reinsurance agreement with newly formed special purpose insurer (SPI) named Power Protective Re Ltd. we understand. Power Protective Re Ltd. will issue a single tranche of Series 2020-1 notes, targeting $50 million of protection, which will be sold to cat bond investors and the proceeds used to collateralize the retro agreement with Hannover Re. Hence, the coverage capitalised by the cat bond issuance is cascaded back to the municipal water and electricity utility with the assistance of Hannover Re and the White Rock vehicle, enabling the Los Angeles Department of Water and Power (LADWP) to benefit from the capital markets appetite for catastrophe insurance risk. The notes will cover wildfire risk in a covered area within a region of California where the utility operates. Coverage is on a parametric trigger basis, with a novel trigger construction based on reconstruction cost values within a wildfire perimeter, using data from EQECAT’s RCV database for wildfire risk. We understand that the cat bond will feature a stepped payout mechanism attached to this parametric trigger, being able to payout 35%, 70% or 100% of its principal depending on the severity of the wildfire event. The term of coverage will be three years, with maturity slated for December 8th 2023, we’re told. The risk has been modelled using two scenarios for wildfire risk, an average level of fire risk and a high level, which is to factor in drier years where California wildfire risk can be elevated. As a result, the notes come with two modelled expected loss numbers, we understand, of 0.63% annualised for average fire risk and 0.74% when modelled on a high fire risk basis. With a parametric trigger based on a specific covered area of California and able to be activated by covered events burn perimeter’s impacting a certain level of reconstruction cost values from the EQECAT database, it seems like this structure is one that investors should be able to analyse themselves and make informed assumptions regarding the pricing they would need to assume this risk in catastrophe bond form. The currently $50 million of notes to be issued by Power Protective Re Ltd. are being offered to cat bond investors with coupon price guidance in a range from 9.5% to 10.25%, we understand. Update 1: This first Power Protective Re catastrophe bond remained at $50 million in size for its sponsor. The pricing moved up considerably during marketing and settled a whole half a percent higher than the top-end of guidance, at 10.75%.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</si>
  <si>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https://www.artemis.bm/deal-directory/power-protective-re-ltd-series-2020-1/</t>
  </si>
  <si>
    <t>Northshore Re II Ltd. (Series 2021-1)</t>
  </si>
  <si>
    <t>Northshore Re II Ltd.</t>
  </si>
  <si>
    <t>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</si>
  <si>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https://www.artemis.bm/deal-directory/northshore-re-ii-ltd-series-2021-1/</t>
  </si>
  <si>
    <t>Phoenician Re Ltd. (Series 2020-2)</t>
  </si>
  <si>
    <t>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</si>
  <si>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https://www.artemis.bm/deal-directory/phoenician-re-ltd-series-2020-2/</t>
  </si>
  <si>
    <t>Sussex Capital UK PCC Limited (Series 2020-1)</t>
  </si>
  <si>
    <t>Sussex Capital UK PCC Limited</t>
  </si>
  <si>
    <t>Brit Syndicates Ltd.</t>
  </si>
  <si>
    <t>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</si>
  <si>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https://www.artemis.bm/deal-directory/sussex-capital-uk-pcc-limited-series-2020-1/</t>
  </si>
  <si>
    <t>Mystic Re IV Ltd. (Series 2021-1)</t>
  </si>
  <si>
    <t>Mystic Re IV Ltd.</t>
  </si>
  <si>
    <t>Liberty Mutual</t>
  </si>
  <si>
    <t>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</si>
  <si>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https://www.artemis.bm/deal-directory/mystic-re-iv-ltd-series-2021-1/</t>
  </si>
  <si>
    <t>Bonanza Re Ltd. (Series 2020-2) Class A</t>
  </si>
  <si>
    <t>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</si>
  <si>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https://www.artemis.bm/deal-directory/bonanza-re-ltd-series-2020-2/</t>
  </si>
  <si>
    <t>Bonanza Re Ltd. (Series 2020-2) Class B</t>
  </si>
  <si>
    <t>Bonanza Re Ltd. (Series 2020-2) Class C</t>
  </si>
  <si>
    <t>Bellemeade Re 2020-4 Ltd. Class M-2A</t>
  </si>
  <si>
    <t>Bellemeade Re 2020-4 Ltd.</t>
  </si>
  <si>
    <t>Global specialty insurance and reinsurance firm Arch Capital is back in the capital markets for its fourth mortgage insurance-linked securities (ILS) issuance of 2020. Details are so far scarce, so we cannot be 100% certain on the size of this issuance, but it looks likely to be up to $337 million, depending on the funding level achieved for individual certain tranches. Arch has registered a new Bermuda special purpose insurer (SPI) named Bellemeade Re 2020-4 Ltd. for the deal. Bellemeade Re 2020-4 is marketing three tranches of notes, two rated, totalling around $337 million in size. However the overall size of the issuance may be different, depending on the funding of each level of coverage. We also understand Arch is likely seeking traditional reinsurance to tie into the coverage provided by the Bellemeade Re 2020-4 mortgage insurance-linked notes, so could elect to purchase more coverage from the traditional market, or capital market, depending on pricing. This issuance will feature: a roughly $142.1 million tranche of Class M-2A notes that have been rated at BB (sf) by DBRS Morningstar and rated Ba3 (sf) by Moody’s; a roughly $162.4 million tranche of Class M-2B notes rated B (low) (sf) by DBRS Morningstar; and an almost $32.5 million tranche of Class B-1 notes which are unrated. The notes will be sold to investors and the proceeds used to collateralize reinsurance agreements between Bellemeade Re 2020-4 Ltd. and the ceding insurers which are Arch Mortgage Insurance and United Guaranty Residential Insurance, Arch Capital’s two main mortgage insurance subsidiaries. Interestingly, rating agency DBRS Morningstar explained that the Bellemeade Re 2020-4 Notes are backed by the same pool of mortgage insurance policies that were also reinsured in the Bellemeade Re 2020-1 Ltd. transaction earlier this year. Losses from subject policies that are reinsured in this transaction will be allocated first to the 2020-4 coverge levels and these three tranches of notes before they are then allocated to the coverage level B-1 of the Bellemeade Re 2020-1 transaction. As a result, it seems these notes will sit beneath that earlier transaction, which was the first mortgage ILS deal to come to market successfully after the COVID-19 pandemic broke out. Update 1: Arch Capital completed its latest and fourth mortgage ILS issuance of 2020 with an issuance of $321 million of notes through Bellemeade Re 2020-4, adding a further almost $16 million of direct reinsurance at the same time to provide it with over $337 million of coverage. The mortgage insurance-linked notes issuance under Bellemeade Re 2020-4 Ltd. completed as follows: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$136,264,000 class M-2A notes with a coupon equal to one-month LIBOR plus 260 basis points. $152,646,000 class M-2B notes with a coupon equal to one-month LIBOR plus 360 basis points. $32,483,000 class B-1 notes with a coupon equal to one-month LIBOR plus 500 basis points.</t>
  </si>
  <si>
    <t>https://www.artemis.bm/deal-directory/bellemeade-re-2020-4-ltd/</t>
  </si>
  <si>
    <t>Bellemeade Re 2020-4 Ltd. Class M-2B</t>
  </si>
  <si>
    <t>Bellemeade Re 2020-4 Ltd. Class B-1</t>
  </si>
  <si>
    <t>Easton Re Pte. Ltd. (Series 2020-1)</t>
  </si>
  <si>
    <t>Easton Re Pte. Ltd.</t>
  </si>
  <si>
    <t>Hamilton Re</t>
  </si>
  <si>
    <t>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</si>
  <si>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https://www.artemis.bm/deal-directory/easton-re-pte-ltd-series-2020-1/</t>
  </si>
  <si>
    <t>Seaside Re (Series 2021-11)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</si>
  <si>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2021-11 private cat bond, Hannover Re’s transformer vehicle Kaith Re Ltd. acted on behalf of its segregated account named Seaside Re to issue a $3.75 million tranche of Series 2021-11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</si>
  <si>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https://www.artemis.bm/deal-directory/seaside-re-series-2021-11/</t>
  </si>
  <si>
    <t>Seaside Re (Series 2021-1)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</si>
  <si>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 private cat bond, Hannover Re’s transformer vehicle Kaith Re Ltd. acted on behalf of its segregated account named Seaside Re to issue a $23.9 million tranche of Series 2021-1 private cat bond notes. The proceeds from the sale of these notes to cat bond investors will have been used as collateral to support an underlying reinsurance or retrocession agreement for the ceding re/insurer that is the ultimate beneficiary of this protection. The $23.9 million Series 2021-1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</si>
  <si>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t>
  </si>
  <si>
    <t>Seaside Re (Series 2021-31)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</si>
  <si>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2021-31 private cat bond, Hannover Re’s transformer vehicle Kaith Re Ltd. acted on behalf of its segregated account named Seaside Re to issue a $30 million tranche of Series 2021-31 private cat bond notes. The proceeds from the sale of these notes to cat bond investors will have been used as collateral to support an underlying reinsurance or retrocession agreement for the ceding re/insurer that is the ultimate beneficiary of this protection. The $30 million Series 2021-31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</si>
  <si>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https://www.artemis.bm/deal-directory/seaside-re-series-2021-31/</t>
  </si>
  <si>
    <t>Seaside Re (Series 2021-23)</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</si>
  <si>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2021-23 private cat bond, Hannover Re’s transformer vehicle Kaith Re Ltd. acted on behalf of its segregated account named Seaside Re to issue a $5 million tranche of Series 2021-23 private cat bond notes. The proceeds from the sale of these notes to cat bond investors will have been used as collateral to support an underlying reinsurance or retrocession agreement for the ceding re/insurer that is the ultimate beneficiary of this protection. The $5 million Series 2021-23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</si>
  <si>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https://www.artemis.bm/deal-directory/seaside-re-series-2021-23/</t>
  </si>
  <si>
    <t>Seaside Re (Series 2021-22)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</si>
  <si>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2021-22 private cat bond, Hannover Re’s transformer vehicle Kaith Re Ltd. acted on behalf of its segregated account named Seaside Re to issue a $4 million tranche of Series 2021-22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</si>
  <si>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https://www.artemis.bm/deal-directory/seaside-re-series-2021-22/</t>
  </si>
  <si>
    <t>Seaside Re (Series 2021-21)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</si>
  <si>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2021-21 private cat bond, Hannover Re’s transformer vehicle Kaith Re Ltd. acted on behalf of its segregated account named Seaside Re to issue a $4 million tranche of Series 2021-21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</si>
  <si>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https://www.artemis.bm/deal-directory/seaside-re-series-2021-21/</t>
  </si>
  <si>
    <t>Seaside Re (Series 2021-12)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</si>
  <si>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2021-12 private cat bond, Hannover Re’s transformer vehicle Kaith Re Ltd. acted on behalf of its segregated account named Seaside Re to issue a $5.75 million tranche of Series 2021-12 private cat bond notes. The proceeds from the sale of these notes to cat bond investors will have been used as collateral to support an underlying reinsurance or retrocession agreement for the ceding re/insurer that is the ultimate beneficiary of this protection. The $5.75 million Series 2021-12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</si>
  <si>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https://www.artemis.bm/deal-directory/seaside-re-series-2021-12/</t>
  </si>
  <si>
    <t>Seaside Re (Series 2021-51)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</si>
  <si>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2021-51 private cat bond, Hannover Re’s transformer vehicle Kaith Re Ltd. acted on behalf of its segregated account named Seaside Re to issue a $50 million tranche of Series 2021-51 private cat bond notes. The proceeds from the sale of these notes to cat bond investors will have been used as collateral to support an underlying reinsurance or retrocession agreement for the ceding re/insurer that is the ultimate beneficiary of this protection. The $50 million Series 2021-51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This $50 million Seaside Re 2021-51 private cat bond is the largest issued so far by Kaith Re around the January 2021 renewals.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</si>
  <si>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https://www.artemis.bm/deal-directory/seaside-re-series-2021-51/</t>
  </si>
  <si>
    <t>Seaside Re (Series 2021-42)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</si>
  <si>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2021-42 private cat bond, Hannover Re’s transformer vehicle Kaith Re Ltd. acted on behalf of its segregated account named Seaside Re to issue a $6.25 million tranche of Series 2021-42 private cat bond notes. The proceeds from the sale of these notes to cat bond investors will have been used as collateral to support an underlying reinsurance or retrocession agreement for the ceding re/insurer that is the ultimate beneficiary of this protection. The $6.25 million Series 2021-42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</si>
  <si>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https://www.artemis.bm/deal-directory/seaside-re-series-2021-42/</t>
  </si>
  <si>
    <t>Seaside Re (Series 2021-41)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</si>
  <si>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2021-41 private cat bond, Hannover Re’s transformer vehicle Kaith Re Ltd. acted on behalf of its segregated account named Seaside Re to issue a $3.75 million tranche of Series 2021-41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2021-41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</si>
  <si>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https://www.artemis.bm/deal-directory/seaside-re-series-2021-41/</t>
  </si>
  <si>
    <t>Eclipse Re Ltd. (Series 2021-01A)</t>
  </si>
  <si>
    <t>Private catastrophe bond transformer and issuance platform Eclipse Re Ltd. has completed its first listed issuance of 2021, with an $80 million Eclipse Re Ltd. (Series 2021-01A) transaction that has been privately placed with qualified investors. For this latest Eclipse Re transaction, $80 million of Series 2020-01A catastrophe linked notes have been issued by the transformer vehicle, with the notes having a final maturity date of December 31st 2022. For the first Eclipse Re transaction of 2021, $80 million of Series 2021-01A notes have been issued by the vehicle, with the notes having a final maturity date of December 31st 2022, suggesting they could represent a two-year reinsurance agreement. As with every Eclipse Re private ILS deal, we cannot be sure of the underlying risk though, so we make the assumption these are property catastrophe risk-linked notes, providing an unnamed protection buyer with up to two year’s of reinsurance or retrocession protection. The $80 million Series 2021-01A issuance from Eclipse Re, which appears to be a private cat bond or securitisation of a collateralised reinsurance arrangement, represents the vehicles segregated account EC0033. The notes have been placed with qualified institutional investors and have been admitted to the Bermuda Stock Exchange (BSX) as insurance-related securities for listing, with Horseshoe also acting as listing sponsor through its Horseshoe Corporate Services Limited unit. The proceeds from the sale of the $80 million of private cat bond notes will have been put to work as collateral to underpin the related reinsurance or retrocession contract. ILS and reinsurance market service provider and facilitator Horseshoe takes a lead role as the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</si>
  <si>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https://www.artemis.bm/deal-directory/eclipse-re-ltd-series-2021-01a/</t>
  </si>
  <si>
    <t>Sierra Ltd. (Series 2021-1)</t>
  </si>
  <si>
    <t>Goldman Sachs is sole structuring agent and joint bookrunner. Swiss Re Capital Markets is joint bookrunner</t>
  </si>
  <si>
    <t>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</si>
  <si>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https://www.artemis.bm/deal-directory/sierra-ltd-series-2021-1/</t>
  </si>
  <si>
    <t>Vitality Re XII Ltd (Series 2021) Class A</t>
  </si>
  <si>
    <t>Vitality Re XII Ltd</t>
  </si>
  <si>
    <t>Goldman Sachs is structuring agent and bookrunner</t>
  </si>
  <si>
    <t>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</si>
  <si>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https://www.artemis.bm/deal-directory/vitality-re-xii-ltd-series-2021/</t>
  </si>
  <si>
    <t>Vitality Re XII Ltd (Series 2021) Class B</t>
  </si>
  <si>
    <t>Fidus Re Ltd. (Series 2021-1)</t>
  </si>
  <si>
    <t>Fidus Re Ltd.</t>
  </si>
  <si>
    <t>KBRA: 'AA'</t>
  </si>
  <si>
    <t>This is the second Fidus Re Ltd. securitization of financial guarantee insurance risks by specialist financial guarantee insurer Build America Mutual Assurance Company. The company has transferred $150 million of financial guarantee risks to capital market investors through a catastrophe bond-like insurance-linked securities (ILS) arrangement, a larger transaction than its first $100 million Fidus Re Ltd. (Series 2018-1) deal. Fidus Re Ltd. is a Bermuda special purpose insurer (SPI) set up to issue and sell notes to investors, with the proceeds used to collateralize an excess of loss reinsurance agreement between Fidus Re and the sponsor, Build America Mutual Assurance Company. For its second issuance, Fidus Re Ltd. issued a $150 million tranche of Series 2021-1 Class A notes, that were sold to investors. The notes have a roughly twelve-year term, just like the first Fidus Re financial guarantee ILS deal, so provide the sponsor with reinsurance across a long duration. Build America Mutual (BAM) said that the $150 million of fully collateralized reinsurance secured from Fidus Re Ltd. effectively expands its claims-paying resources to more than $1.1 billion. “The substantial growth in claims-paying resources is the result of the continued execution of our long-term capital plan, which allows BAM to build unparalleled financial strength both through organic growth and periodically accessing the capital markets,” explained Seán W. McCarthy, Chief Executive Officer of BAM. The 2018 financial guarantee ILS arrangement remains in force as well, so now BAM has $250 million of financial guarantee reinsurance, on a fully-collateralized and long-term basis from the capital markets and funded through the sale of insurance-linked notes through Fidus Re. The new $150 million of 2021-1 notes issued by Fidus Re Ltd. will provide BAM with reinsurance against losses on a pre-defined portion of Build America Mutual Assurance Company’s financial guarantee insurance portfolio. The Fidus Re 2021-1 ILS arrangement will cover 90% BAM’s claims on that portfolio, excess of $135 million, on an aggregate basis. The subject business covered is made up of scheduled principal and interest payment on select bonds which were insured by BAM prior to October 31st 2020. Interestingly, the subject business excludes any exposure thought to have had an elevated risk due to the COVID-19 pandemic.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</si>
  <si>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https://www.artemis.bm/deal-directory/fidus-re-ltd-series-2021-1/</t>
  </si>
  <si>
    <t>FloodSmart Re Ltd. (Series 2021-1) Class A</t>
  </si>
  <si>
    <t>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</si>
  <si>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https://www.artemis.bm/deal-directory/floodsmart-re-ltd-series-2021-1/</t>
  </si>
  <si>
    <t>FloodSmart Re Ltd. (Series 2021-1) Class B</t>
  </si>
  <si>
    <t>Triangle Re 2021-1 Ltd. Class M-1A</t>
  </si>
  <si>
    <t>Triangle Re 2021-1 Ltd.</t>
  </si>
  <si>
    <t>This is the third and largest mortgage insurance-linked security (ILS) transaction to be sponsored by Genworth Mortgage Insurance, the mortgage insurance focused subsidiary of Genworth Financial. With the Triangle Re 2021-1 Ltd. (TMIR 2021-1) transaction, Genworth has secured almost $495 million of fully-collateralized mortgage reinsurance from the capital markets. This issuance has been made out of Bermuda again, with Triangle Re 2021-1 Ltd. being a newly established special purpose insurer domiciled on the island. Triangle Re 2021-1 Ltd. has issued five tranches of mortgage insurance-linked notes (ILNs), each of which have 12.5-year legal final maturities, which is the longest tenured mortgage ILS notes we’ve reported on to-date. The notes provide collateral to support a percentage of a layer of risk in Genworth’s reinsurance tower, with the almost $495 million of notes having been sold to capital market investors and the proceeds used to collateralize underlying excess of loss reinsurance agreements between Triangle Re 2021-1 and sponsor Genworth. Each tranche of notes are exposed to the risk of losses the ceding insurer pays to settle claims on an underlying portfolio of mortgage insurance policies. The five tranches of notes issued by Triangle Re 2021-1 Ltd. are detailed below, along with DBRS Morningstar ratings for the four rated tranches of the transaction: – $120.2 million Class M-1A at BBB (low) (sf) – $141.4 million Class M-1B at BB (sf) – $91.9 million Class M-1C at B (high) (sf) – $99 million Class M-2 at B (low) (sf) – $42.4 million Class B-1 (unrated) Genworth’s latest mortgage ILS transaction is backed by seasoned insured mortgage loans that have never been reported as 60 or more days delinquent since origination and all mortgage insurance policies were effective on or after January 2014. As of the cut-off date, these loans have not been reported to be in a payment forbearance plan.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</si>
  <si>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https://www.artemis.bm/deal-directory/triangle-re-2021-1-ltd/</t>
  </si>
  <si>
    <t>Triangle Re 2021-1 Ltd. Class M-1B</t>
  </si>
  <si>
    <t>Triangle Re 2021-1 Ltd. Class M-1C</t>
  </si>
  <si>
    <t>Triangle Re 2021-1 Ltd. Class M-2</t>
  </si>
  <si>
    <t>Triangle Re 2021-1 Ltd. Class B-1</t>
  </si>
  <si>
    <t>Ursa Re II Ltd. (Series 2021-1)</t>
  </si>
  <si>
    <t>$215,000,000.00</t>
  </si>
  <si>
    <t>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</si>
  <si>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https://www.artemis.bm/deal-directory/ursa-re-ii-ltd-series-2021-1/</t>
  </si>
  <si>
    <t>Cape Lookout Re Ltd. (Series 2021-1)</t>
  </si>
  <si>
    <t>Cape Lookout Re Ltd.</t>
  </si>
  <si>
    <t>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</si>
  <si>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https://www.artemis.bm/deal-directory/cape-lookout-re-ltd-series-2021-1/</t>
  </si>
  <si>
    <t>First Coast Re III Pte. Ltd. (Series 2021-1)</t>
  </si>
  <si>
    <t>First Coast Re III Pte. Ltd.</t>
  </si>
  <si>
    <t>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</si>
  <si>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https://www.artemis.bm/deal-directory/first-coast-re-iii-pte-ltd-series-2021-1/</t>
  </si>
  <si>
    <t>Dunant Re IC Limited (Series 2021-1)</t>
  </si>
  <si>
    <t>Dunant Re IC Limited</t>
  </si>
  <si>
    <t>Danish Red Cross</t>
  </si>
  <si>
    <t>Replexus</t>
  </si>
  <si>
    <t>Mitiga Solutions</t>
  </si>
  <si>
    <t>Volcanic eruption</t>
  </si>
  <si>
    <t>This is the first pure volcanic risk catastrophe bond. The $3 million privately placed cat bond issuance was brought to market by Replexus and Howden Capital Markets and backed by leading cat bond investors for the sponsor, the Danish Red Cross. It was issued on behalf of the Danish Red Cross and secures a source of relief financing that will be paid out on the occurrence of a qualifying volcanic eruption from one of 10 covered volcanoes. This volcano cat bond uses a parametric trigger based on plume height. A payout of the $3 million volcano cat bond would be triggered if a volcanic ash plume reaches a certain height and the prevailing wind directs the resulting ash to fall towards vulnerable communities. The volcanic risk cat bond was issued using Replexus’ Guernsey domiciled Dunant Re IC Limited reinsurance structure and settled them using its unique blockchain based ILS platform. Meanwhile, modelling of the volcanic risk was undertaken by specialist Mitiga Solutions. Dunant Re IC Limited issued the $3 million tranche of Series 2021-1 Class VE principal-at-risk notes, which are callable and due for maturity after three years in 2024. Ten volcanoes are covered, selected because they pose the greatest humanitarian risk and the parametric trigger has three plume height thresholds that can be met to define a payout amount. The ten volcanoes covered by the catastrophe bond all have at least 700,000 individuals living within 60 miles (100km) radius of a potential eruption and include North America’s second highest volcano, Popocatépetl, Mexico, and Colombia’s Nevado del Ruiz, which killed 23,000 and displaced thousands of people when it erupted in 1985. Other volcanoes covered by the bond include three in Ecuador (Cotopaxi, Tungurahua and Pichincha), two in Indonesia (Merapi and Raung), one in Chile (Villa Rica), one in Guatemala (Fuego), and one in Cameroon (Mt. Cameroon).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</si>
  <si>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https://www.artemis.bm/deal-directory/dunant-re-ic-limited-series-2021-1/</t>
  </si>
  <si>
    <t>Asagao III – White Rock Insurance (SAC) Ltd.</t>
  </si>
  <si>
    <t>This is the third Asagao private catastrophe bond transaction that has been issued using insurance and reinsurance broker Aon’s Bermuda domiciled Class 3 and Class C insurer and segregated accounts company White Rock Insurance (SAC) Ltd. The issuance appears to be a renewal of last year’s Asagao II Japanese private catastrophe bond , which was the second in the Asagao series of private cat bond deals, all issued by the White Rock SAC structure operated by Aon Insurance Managers. Aon Insurance Managers will again have played the key role as manager for this Asagao III private cat bond issuance, facilitating it using its issuance vehicle to place a new private insurance-linked securities (ILS) deal (or private catastrophe bond) for an unknown Japanese catastrophe risk exposed cedent, likely working with Aon’s Reinsurance Solutions and perhaps ILS specialist unit Aon Securities as well. White Rock Insurance (SAC) Ltd. issued ¥ 2 billion (JPY) of Principal At-Risk notes (which is roughly US $18.3m), acting on behalf of its segregated account named T84-Asagao III. This transaction was issued through the White Rock Insurance (SAC) Ltd. ILS Note Program, which enables issuance of privately placed cat bonds or other ILS arrangements and their sale to investors. The $18.3 million of Asagao III Principal At-Risk Notes are scheduled for maturity on April 28th 2022. The newly issued Asagao III notes have been placed with qualified institutional investors, likely to have been an insurance-linked securities (ILS) fund or a number of ILS funds if the transaction was syndicated. As with the previous Asagao private cat bonds, we assume the issued notes provide reinsurance or retrocessional coverage for Japanese earthquake losses for an unnamed cedent, with the coverage expected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</si>
  <si>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https://www.artemis.bm/deal-directory/asagao-iii-white-rock-insurance-sac-ltd/</t>
  </si>
  <si>
    <t>Cosaint Re Pte. Ltd. (Series 2021-1)</t>
  </si>
  <si>
    <t>Cosaint Re Pte. Ltd.</t>
  </si>
  <si>
    <t>Universal Property and Casualty Insurance Company (UPCIC)</t>
  </si>
  <si>
    <t>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</si>
  <si>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https://www.artemis.bm/deal-directory/cosaint-re-pte-ltd-series-2021-1/</t>
  </si>
  <si>
    <t>Kizuna Re III Pte. Ltd. (Series 2021-1)</t>
  </si>
  <si>
    <t>Kizuna Re III Pte. Ltd.</t>
  </si>
  <si>
    <t>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</si>
  <si>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https://www.artemis.bm/deal-directory/kizuna-re-iii-pte-ltd-series-2021-1/</t>
  </si>
  <si>
    <t>Torrey Pines Re Pte. Ltd. (Series 2021-1) Class A</t>
  </si>
  <si>
    <t>Torrey Pines Re Pte. Ltd.</t>
  </si>
  <si>
    <t>Palomar Specialty Insurance Company</t>
  </si>
  <si>
    <t>GC Securities and TigerRisk Capital Markets &amp; Advisory are joint structuring agents and joint bookrunners</t>
  </si>
  <si>
    <t>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</si>
  <si>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https://www.artemis.bm/deal-directory/torrey-pines-re-pte-ltd-series-2021-1/</t>
  </si>
  <si>
    <t>Torrey Pines Re Pte. Ltd. (Series 2021-1) Class B</t>
  </si>
  <si>
    <t>Bellemeade Re 2021-1 Ltd. Class M-1A</t>
  </si>
  <si>
    <t>Bellemeade Re 2021-1 Ltd.</t>
  </si>
  <si>
    <t>This Bellemeade Re 2021-1 mortgage ILS deal will be Arch Capital Group’s thirteenth mortgage insurance-linked securities (ILS) issuance under the Bellemeade Re program of deals. The BMIR 2021-1 issuance features six tranches of mortgage insurance-linked notes which are being offered to investors and the proceeds set to be used for collateralizing underlying mortgage reinsurance agreements between Bermuda based special purpose insurer (SPI) Bellemeade Re 2021-1 Ltd. and Arch’s mortgage insurer entities Arch Mortgage Insurance Company (AMIC) and United Guaranty Residential Insurance Company (UGRIC). The notes issued will all be exposed to the risk of losses Arch’s mortgage insurer entities pay to settle claims on an underlying pool of mortgage insurance policies. DBRS Morningstar explained the subject business: “As of the cut-off date, the pool of insured mortgage loans consists of 131,501 fully amortizing first-lien fixed- and variable-rate mortgages. They all have been underwritten to a full documentation standard, have original loan-to-value ratios (LTVs) less than or equal to 100%, and have never been reported to the ceding insurer as 60 or more days delinquent. As of the Cut-Off Date, these loans have not been reported to be in payment forbearance plan. The mortgage loans have MI policies effective on or after January 2019. On March 1, 2020, a new master policy was introduced to conform to government-sponsored enterprises’ (GSEs’) revised rescission relief principles under the Private Mortgage Insurer Eligibility Requirements (PMIERs) guidelines (see the Representations and Warranties section in the related Presale Report for more detail). Approximately 99.3% of the mortgage loans were originated under the new master policy.” Bellemeade Re 2021-1 Ltd. will issue the six tranches of mortgage insurance-linked notes and enter into a reinsurance agreement with the ceding insurers, Arch Mortgage Insurance Company and United Guaranty Residential Insurance Company. The two ceding insurers will get reinsurance protection for the funded portion of mortgage insurance losses, in exchange for which they will make premium payments related to the underlying insured mortgage loans to the issuer, which in turn makes coupon payments to the investors. Interestingly, this Bellemeade Re 2021-1 mortgage ILS issuance is the first transaction where the coupon rates are based on the Secured Overnight Financing Rate (SOFR), instead of Libor which previous mortgage ILS deals had been pegged to. The deal is structured into tranches as per the below, with their respective ratings alongside: $188.8 million Class M-1A, rated BBB (high) (sf) by DBRS Morningstar, A1 (sf) by Moody’s. $118.2 million Class M-1B, rated BBB (sf) by DBRS Morningstar, A3 (sf)  by Moody’s. $138.6 million Class M-1C, rated Baa3 (sf) by Moody’s. $112 million Class M-2, rated Ba3 (sf) by Moody’s. $21.3 million Class B-1, rated B3 (sf) by Moody’s. $85.8 million Class B-2, unrated. As losses would be applied to the underlying mortgage insurance policies and trigger these notes after eroding all retention, the reinsurance would pay out, causing principal losses, from the B-2 tranche upwards. The B-2 notes cover 100% of losses across a layer of the reinsurance, while each tranche above covers a progressively smaller percentage, up to the M-1A notes which cover 80% of losses across a $235.9 million layer of mortgage reinsurance protection. Update 1: The Class B-2 tranche of notes was not issued in the end, bringing the overall mortgage ILS deal size down to $580m. Arch secured $64 million in direct reinsurance alongside this Bellemeade Re 2021-1 ILS note issuance, taking the total mortgage reinsurance secured to over $643 million. Now completed, the $580 million of notes issued by Bellemeade Re 2021-1 Ltd. break down like this: $188,782,000 class M-1A notes with a coupon equal to one-month SOFR plus 175 basis points. $118,203,000 class M-1B notes with a coupon equal to one-month SOFR plus 220 basis points. $138,583,000 class M-1C notes with a coupon equal to one-month SOFR plus 295 basis points. $112,021,000 class M-2 notes with a coupon equal to one-month SOFR plus 485 basis points. $21,324,000 class B-1 notes with a coupon equal to one-month SOFR plus 675 basis points. Arch said that 30 investors supported its latest mortgage ILS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</si>
  <si>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https://www.artemis.bm/deal-directory/bellemeade-re-2021-1-ltd/</t>
  </si>
  <si>
    <t>Bellemeade Re 2021-1 Ltd. Class M-1B</t>
  </si>
  <si>
    <t>Bellemeade Re 2021-1 Ltd. Class M-1C</t>
  </si>
  <si>
    <t>Bellemeade Re 2021-1 Ltd. Class M-2</t>
  </si>
  <si>
    <t>Bellemeade Re 2021-1 Ltd. Class B-1</t>
  </si>
  <si>
    <t>Bellemeade Re 2021-1 Ltd. Class B-2</t>
  </si>
  <si>
    <t>Not issued</t>
  </si>
  <si>
    <t>Sakura Re Ltd. (Series 2021-1) Class A</t>
  </si>
  <si>
    <t>Sakura Re Ltd.</t>
  </si>
  <si>
    <t>Sompo Japan Insurance &amp; affiliates</t>
  </si>
  <si>
    <t>Japanese typhoon, Japanese flood, US earthquake</t>
  </si>
  <si>
    <t>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</si>
  <si>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https://www.artemis.bm/deal-directory/sakura-re-ltd-series-2021-1/</t>
  </si>
  <si>
    <t>Sakura Re Ltd. (Series 2021-1) Class B</t>
  </si>
  <si>
    <t>Merna Re II Ltd. (Series 2021-1)</t>
  </si>
  <si>
    <t>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</si>
  <si>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https://www.artemis.bm/deal-directory/merna-re-ii-ltd-series-2021-1/</t>
  </si>
  <si>
    <t>Eclipse Re Ltd. (Series 2021-02A)</t>
  </si>
  <si>
    <t>This is the second transaction of 2021 we have listed from private catastrophe bond transformer and issuance platform Eclipse Re Ltd. For its second deal of 2021, Eclipse Re Ltd. has issued $8.7 million of Series 2021-02A notes, with the notes having a final maturity date of December 31st 2021, suggesting they could represent a transaction that runs from the April renewal through to year-end. That might suggest the underlying is a property catastrophe exposed contract such as an industry-loss warranty (ILW), designed to cover the US hurricane season, however we cannot be sure. But we do assume they are property catastrophe risk-linked notes, providing an unnamed protection buyer, or fund, with reinsurance or retrocession protection to the end of 2021. The $8.7 million issuance of Series 2021-02A notes from Eclipse Re represent the vehicles segregated account EC0034.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$8.7 million of private catastrophe bond notes will be used as collateral to underpin the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</si>
  <si>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https://www.artemis.bm/deal-directory/eclipse-re-ltd-series-2021-02a/</t>
  </si>
  <si>
    <t>Isosceles Insurance Ltd. (Series 2021-B1)</t>
  </si>
  <si>
    <t>This is the third private catastrophe bond transaction we’ve listed from the Isosceles Insurance Ltd. private insurance-linked securities (ILS) platform operated by Marsh McLennan and reinsurance broker Guy Carpenter. Isosceles Insurance Ltd. has issued a single $25 million tranche of Series 2021-B1 insurance-linked notes, which have been privately placed with qualified investors. As with all private ILS deals, the details are scarce so we’ve had to make some assumptions in order to include this Isosceles private ILS transaction it in our catastrophe bond Deal Directory . The $25 million of Series 2021-B1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March 30th 2022, which could suggest the underlying contract runs for about a year and that it might have been issued as part of an April renewal program placement.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</si>
  <si>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https://www.artemis.bm/deal-directory/isosceles-insurance-ltd-series-2021-b1/</t>
  </si>
  <si>
    <t>Triangle Re 2021-2 Ltd. Class M-1A</t>
  </si>
  <si>
    <t>Triangle Re 2021-2 Ltd.</t>
  </si>
  <si>
    <t>This is Genworth Financial’s fourth mortgage insurance-linked securities (ILS) transaction and its second of 2021, as the company looks to the capital markets for additional mortgage reinsurance capacity. The insurer has set up a new Bermuda based special purpose insurer Triangle Re 2021-2 Ltd. which will issue five tranches of notes to expand its capital markets backed coverage. Triangle Re 2021-2 Ltd. (TMIR 2021-2) will issue five tranches of mortgage insurance-linked notes (ILNs), each of which have 12.5-year legal final maturities. The notes provide collateral to support a percentage of a layer of risk in Genworth’s reinsurance tower, with the $303 million of notes set to be sold to capital market investors and the proceeds used to collateralize underlying excess of loss reinsurance agreements between Triangle Re 2021-2 and sponsor Genworth. Each tranche of notes are exposed to the risk of losses the ceding insurer pays to settle claims on an underlying portfolio of mortgage insurance policies. The five tranches of notes to be issued by Triangle Re 2021-2 Ltd. are detailed below, along with Moody’s ratings for the four rated tranches of the transaction: – $47.8 million Class M-1A, paying 1 month Libor + 205, rated at Baa2 (sf) – $92.4 million Class M-1B, paying 1 month Libor + 205, rated at Baa3 (sf) – $66.9 million Class M-1C, paying 1 month Libor + 205, rated at Ba2 (sf) – $79.65 million Class M-2, paying 1 month Libor + 205, rated at B2 (sf) – $15.9 million Class B-1, paying 1 month Libor + 205 (unrated) The notes would be eroded by losses to the subject mortgage insurance business, after retained coverage layers are eroded and then beginning with the B-1 tranche and working up through the layers of the transaction.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</si>
  <si>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https://www.artemis.bm/deal-directory/triangle-re-2021-2-ltd/</t>
  </si>
  <si>
    <t>Triangle Re 2021-2 Ltd. Class M-1B</t>
  </si>
  <si>
    <t>Triangle Re 2021-2 Ltd. Class M-1C</t>
  </si>
  <si>
    <t>Triangle Re 2021-2 Ltd. Class M-2</t>
  </si>
  <si>
    <t>Triangle Re 2021-2 Ltd. Class B-1</t>
  </si>
  <si>
    <t>Eagle Re 2021-1 Ltd. Class M-2</t>
  </si>
  <si>
    <t>Eagle Re 2021-1 Ltd.</t>
  </si>
  <si>
    <t>Radian Guaranty, the US mortgage insurer entity of the Radian Group, has returned to the capital markets in search of collateralised reinsurance with another mortgage insurance-linked securities (ILS) issuance, as it looks to sponsor a nearly $498 million Eagle Re 2021-1 Ltd. transaction. The mortgage insurer is back for its first slice of capital markets backed and fully collateralised mortgage reinsurance, secured using a catastrophe bond like structure, as it targets issuance of nearly $498 million of notes through Bermuda special purpose insurer Eagle Re 2021-1 Ltd. (EMIR 2021-1), which if successful will be Radian’s fifth mortgage ILS issuance so far. The latest issuance features a proposed nine tranches, but three of which are exchangeable notes, as one Class M-2 tranche can be exchanged for positions in three sub-classes after the issuance is completed. In total, across all the tranches, the issuance targets almost $498 million of reinsurance coverage for Radian, with the notes set to be sold to investors, the proceeds used to collateralise reinsurance agreements between Eagle Re 2021-1 Ltd. and Radian Guaranty Inc. This will be the first Eagle Re mortgage ILS transaction from Radian to have a 12.5-year term, with the notes scheduled for final maturity on October 25th 2033. This is also the first Eagle Re mortgage ILS deal to use the Secured Overnight Financing Rate (SOFR) for the base for its coupon rates, instead of the previously used Libor. The Eagle Re 2021-1 Ltd. mortgage ILS transaction is structured as follows, with ratings from DBRS Morningstar and Moody’s: — $82.96 million Class M-1A (DBRS Morningstar: BBB (sf); Moody’s: A3 (sf)) — $82.96 million Class M-1B (DBRS Morningstar: BBB (low) (sf); Moody’s: Baa1 (sf)) — $165.9 million Class M-1C (Moody’s: Baa3 (sf)) — $110.6 million Class M-2 (Moody’s: Ba3 (sf)) ——— $36.9 million Class M-2A (Moody’s: Ba2 (sf)) ——— $36.9 million Class M-2B (Moody’s: Ba3 (sf)) ——— $36.9 million Class M-2C (Moody’s: B1 (sf)) — $27.7 million Class B-1 (Moody’s: B2 (sf)) — $27.7 million Class B-2 (Moody’s: B3 (sf)) There is another nearly $27.7 million Class B-3 tranche which may be offered after the closing of the first nine tranche issuance, should the sponsor elect to,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</si>
  <si>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https://www.artemis.bm/deal-directory/eagle-re-2021-1-ltd/</t>
  </si>
  <si>
    <t>Eagle Re 2021-1 Ltd. Class M-1A</t>
  </si>
  <si>
    <t>Eagle Re 2021-1 Ltd. Class M-1B</t>
  </si>
  <si>
    <t>Eagle Re 2021-1 Ltd. Class M-1C</t>
  </si>
  <si>
    <t>Eagle Re 2021-1 Ltd. Class M-2A</t>
  </si>
  <si>
    <t>Eagle Re 2021-1 Ltd. Class M-2B</t>
  </si>
  <si>
    <t>Eagle Re 2021-1 Ltd. Class M-2C</t>
  </si>
  <si>
    <t>Eagle Re 2021-1 Ltd. Class B-1</t>
  </si>
  <si>
    <t>Eagle Re 2021-1 Ltd. Class B-2</t>
  </si>
  <si>
    <t>Eagle Re 2021-1 Ltd. Class B-3</t>
  </si>
  <si>
    <t>Kendall Re Ltd. (Series 2021-1) Class A</t>
  </si>
  <si>
    <t>Kendall Re Ltd.</t>
  </si>
  <si>
    <t>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</si>
  <si>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https://www.artemis.bm/deal-directory/kendall-re-ltd-series-2021-1/</t>
  </si>
  <si>
    <t>Kendall Re Ltd. (Series 2021-1) Class B</t>
  </si>
  <si>
    <t>Oaktown Re VI Ltd. Class M-1A</t>
  </si>
  <si>
    <t>Oaktown Re VI Ltd.</t>
  </si>
  <si>
    <t>At $367 million, across the five classes of mortgage insurance-linked securities (ILS) being issued, this will be the largest transaction NMI Holdings has sponsored so far. This is NMI’s sixth visit to the capital markets to source investor backed fully-collateralized mortgage reinsurance protection for its wholly owned subsidiary National Mortgage Insurance Corporation through these Oaktown Re transactions. NMI has registered Oaktown Re VI Ltd. (OMIR 2021-1) as a newly formed Bermuda special-purpose insurer, established for the issuance of series of notes linked to the performance of its mortgage insurance book. For this transaction, Oaktown Re VI is issuing five tranches of mortgage insurance-linked notes which will be sold to investors and the proceeds used to collateralize excess of loss mortgage reinsurance agreements between the issuer, Oaktown Re VI Ltd. and the beneficiary of the coverage, NMI’s subsidiary National Mortgage Insurance Corporation. In total, $367 million of 12.5-year term mortgage insurance-linked notes are on offer from the Oaktown Re VI Ltd. issuance, with this transaction expected to close on or around April 27th 2021. Details of the five tranches being issued by Oaktown Re VI Ltd., with their pricing in bps above SOFR and provisional ratings from Moody’s are below: $88.5m, Class M-1A, SOFR +165, Assigned Baa2 (sf) $119.5m Class M-1B, SOFR +205, Assigned Baa3 (sf) $70.8m, Class M-1C, SOFR +300, Assigned Ba2 (sf) $66.4m, Class M-2, SOFR +395, Assigned B2 (sf) $22.1m, Class B-1, SOFR +550, Assigned B3 (sf) Once this new Oaktown Re VI Ltd. issuance is completed, National Mortgage Insurance Corporation will benefit from approximately $367 million of fully collateralized excess of loss mortgage reinsurance protection. The reinsurance will cover an existing portfolio of mortgage insurance policies underwritten between July 1st 2019 through March 31st 2021, with the pool featuring 141,760 prime, fixed- and adjustable-rate mortgage loans with a total insured loan balance of roughly $46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</si>
  <si>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https://www.artemis.bm/deal-directory/oaktown-re-vi-ltd/</t>
  </si>
  <si>
    <t>Oaktown Re VI Ltd. Class M-1B</t>
  </si>
  <si>
    <t>Oaktown Re VI Ltd. Class M-1C</t>
  </si>
  <si>
    <t>Oaktown Re VI Ltd. Class M-2</t>
  </si>
  <si>
    <t>Oaktown Re VI Ltd. Class B-1</t>
  </si>
  <si>
    <t>Vista Re Ltd. (Series 2021-1)</t>
  </si>
  <si>
    <t>Vista Re Ltd.</t>
  </si>
  <si>
    <t>Vantage Risk</t>
  </si>
  <si>
    <t>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</si>
  <si>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https://www.artemis.bm/deal-directory/vista-re-ltd-series-2021-1/</t>
  </si>
  <si>
    <t>Pelican IV Re Ltd. (Series 2021-1) Class A</t>
  </si>
  <si>
    <t>Pelican IV Re Ltd.</t>
  </si>
  <si>
    <t>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</si>
  <si>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https://www.artemis.bm/deal-directory/pelican-iv-re-ltd-series-2021-1/</t>
  </si>
  <si>
    <t>Pelican IV Re Ltd. (Series 2021-1) Class B</t>
  </si>
  <si>
    <t>Artex SAC Limited – Aquarelle Notes Class A</t>
  </si>
  <si>
    <t>This is the latest private catastrophe bond, or private issuance of insurance-linked securities (ILS), from Artex’s segregated account company, Artex SAC Limited. At the time, based on the limited information available, this was the joint-largest private cat bond issuance we’d ever recorded in our Deal Directory . The transaction has come to market through the Artex Risk Solutions owned segregated account reinsurance transformer platform, Artex SAC Limited. It’s the first transaction from the Artex SAC (segregated accounts company) platform of 2021 and, at $250 million, far larger than anything else we’ve seen transacted through the vehicle. Artex’s SAC Limited vehicle is based in Bermuda and facilitates private cat bond transactions, acting as a transformer for the risks and a securitization vehicle to issue notes to be sold to either individual or groups of investors, depending on whether a transaction is syndicated or bilateral in nature. This Aquarelle private cat bond issuance has been completed and listed in Bermuda using the vehicle’s Artex SAC Limited ILS Note Program II. The transaction saw Artex SAC Limited acting for the Segregated Account Series named “Aquarelle” to issue two tranches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$50 million tranche of Series 2021 Class A principal-at-risk Aquarelle notes and a $200 million tranche of Series 2021 Class B principal-at-risk notes, we understand. The notes, which have been admitted to listing on the Bermuda Stock Exchange (BSX), all have maturity due at December 20th 2023, suggesting they could cover two US wind seasons perhaps, or a year and a half for another peril. As ever, make the assumption that a private cat bond or ILS issuance like this features notes linked to certain property catastrophe risks, most likely representing a securitisation of either an indemnity or industry loss triggered collateralised reinsurance or retrocession transaction. Update – March 2022: The ceding insurer that sponsored this Aquarelle private catastrophe bond opted to use the variable reset feature of the terms. The $50 million Class A tranche of notes issued by Artex SAC in respect of the Aquarelle segregated account have had their risk metrics updated so as the attachment point is now $1.39 billion, the exhaustion point is $1.835 billion, the modelled annual expected loss is 9.2% and the updated interest spread is 15.75%. The $200 million Class B tranche of Aquarelle notes issued by Artex SAC have had their risk metrics updated so as the attachment point is now $2.98 billion, the exhaustion point is $4.208 billion, the modelled annual expected loss is 4.14% and the updated interest spread is 9.16%. We understand this variable reset was actually effective as of December 13th 2021. Update – December 2023: We’ve learned that the $200 million Class B tranche of Aquarelle cat bond notes has been allowed to mature on schedule and been redeemed in full by investors. But the $50 million Class A tranche of notes had their maturity date extended out to March 20th 2024, presumably to allow for continued development of potentially covered losses.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</si>
  <si>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https://www.artemis.bm/deal-directory/artex-sac-limited-aquarelle-notes/</t>
  </si>
  <si>
    <t>Artex SAC Limited – Aquarelle Notes Class B</t>
  </si>
  <si>
    <t>Everglades Re II Ltd. (Series 2021-1 &amp; 2021-2) Class A</t>
  </si>
  <si>
    <t>Aon Securities and GC Securities are joint structuring agents and bookrunners</t>
  </si>
  <si>
    <t>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</si>
  <si>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https://www.artemis.bm/deal-directory/everglades-re-ii-ltd-series-2021-1-2021-2/</t>
  </si>
  <si>
    <t>Everglades Re II Ltd. (Series 2021-1 &amp; 2021-2) Class B</t>
  </si>
  <si>
    <t>Residential Reinsurance 2021 Limited (Series 2021-1) Class 11</t>
  </si>
  <si>
    <t>Residential Reinsurance 2021 Limited</t>
  </si>
  <si>
    <t>S&amp;P: Class 14 - 'BB-(sf)'</t>
  </si>
  <si>
    <t>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</si>
  <si>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https://www.artemis.bm/deal-directory/residential-reinsurance-2021-limited-series-2021-1/</t>
  </si>
  <si>
    <t>Residential Reinsurance 2021 Limited (Series 2021-1) Class 12</t>
  </si>
  <si>
    <t>Residential Reinsurance 2021 Limited (Series 2021-1) Class 13</t>
  </si>
  <si>
    <t>Residential Reinsurance 2021 Limited (Series 2021-1) Class 14</t>
  </si>
  <si>
    <t>Herbie Re Ltd. (Series 2021-1)</t>
  </si>
  <si>
    <t>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t>
  </si>
  <si>
    <t>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</si>
  <si>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https://www.artemis.bm/deal-directory/herbie-re-ltd-series-2021-1/</t>
  </si>
  <si>
    <t>Riverfront Re Ltd. (Series 2021-1) Class A</t>
  </si>
  <si>
    <t>Riverfront Re Ltd.</t>
  </si>
  <si>
    <t>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</si>
  <si>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https://www.artemis.bm/deal-directory/riverfront-re-ltd-series-2021-1/</t>
  </si>
  <si>
    <t>Riverfront Re Ltd. (Series 2021-1) Class B</t>
  </si>
  <si>
    <t>Sanders Re II Ltd. (Series 2021-1)</t>
  </si>
  <si>
    <t>US named storm, earthquake, severe weather, wildfire, other perils (excl. Florida)</t>
  </si>
  <si>
    <t>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</si>
  <si>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https://www.artemis.bm/deal-directory/sanders-re-ii-ltd-series-2021-1/</t>
  </si>
  <si>
    <t>Alamo Re Ltd. (Series 2021-1)</t>
  </si>
  <si>
    <t>Alamo Re Ltd.</t>
  </si>
  <si>
    <t>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</si>
  <si>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https://www.artemis.bm/deal-directory/alamo-re-ltd-series-2021-1/</t>
  </si>
  <si>
    <t>Putnam Re Pte. Ltd. (Series 2021-1)</t>
  </si>
  <si>
    <t>Putnam Re Pte. Ltd.</t>
  </si>
  <si>
    <t>St. Johns Insurance Company</t>
  </si>
  <si>
    <t>Florida and South Carolina named storms</t>
  </si>
  <si>
    <t>$120,000,000.00</t>
  </si>
  <si>
    <t>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</si>
  <si>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https://www.artemis.bm/deal-directory/putnam-re-pte-ltd-series-2021-1/</t>
  </si>
  <si>
    <t>Mystic Re IV Ltd. (Series 2021-2) Class A</t>
  </si>
  <si>
    <t>US, Canada, Caribbean named storm &amp; earthquake</t>
  </si>
  <si>
    <t>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</si>
  <si>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https://www.artemis.bm/deal-directory/mystic-re-iv-ltd-series-2021-2/</t>
  </si>
  <si>
    <t>Mystic Re IV Ltd. (Series 2021-2) Class B</t>
  </si>
  <si>
    <t>Titania Re Ltd. (Series 2021-1)</t>
  </si>
  <si>
    <t>Titania Re Ltd.</t>
  </si>
  <si>
    <t>Syndicate 1910 (Ariel Re)</t>
  </si>
  <si>
    <t>TigerRisk Capital Markets &amp; Advisory is sole structuring agent and joint bookrunner. Aon Securities is joint bookrunner.</t>
  </si>
  <si>
    <t>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</si>
  <si>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https://www.artemis.bm/deal-directory/titania-re-ltd-series-2021-1/</t>
  </si>
  <si>
    <t>Bellemeade Re 2021-2 Ltd. Class M-1A</t>
  </si>
  <si>
    <t>Bellemeade Re 2021-2 Ltd.</t>
  </si>
  <si>
    <t>This is Arch Capital Group’s second mortgage insurance-linked securities (ILS) transaction of 2021 and will be the sixteenth mortgage insurance-linked notes (ILN) issuance under the Bellemeade Re program of deals since it began. At the moment, it appears Arch Capital is targeting around $523 million of collateralized mortgage reinsurance from the capital markets through its latest Bellemeade Re 2021-2 deal (BMIR 2021-2). The transaction will feature five tranches of rated mortgage ILS notes, that will be sold to capital market investors and the proceeds used to collateralize the necessary reinsurance agreements between Bermuda SPI Bellemeade Re 2021-2 Ltd. and Arch’s mortgage underwriting subsidiaries Arch Mortgage Insurance Company and United Guaranty Residential Insurance Company. The notes issued will all be exposed to the risk of losses Arch’s mortgage insurer entities pay to settle claims on an underlying pool of mortgage insurance policies. Rating agency DBRS Morningstar said that the transaction will cover a pool of insured mortgage loans consisting of 123,224 fully amortizing first-lien fixed- and variable-rate mortgages. The five tranches of mortgage-insurance linked notes will cover different attaching layers of risk for Arch Capital, but all are relatively remote and the company retains a significant layer of coverage before any of these would face claims against them. Bellemeade Re 2021-2 Ltd. will seek to issue the following tranches, all have 10-year maturities: $194.5 million Class M-1A notes (rated BBB (high) (sf) by DBRS Morningstar; A1 (sf) by Moody’s). $93.3 million Class M-1B notes (rated BBB (sf) by DBRS Morningstar; Baa1 (sf) by Moody’s). $97.3 million Class M-1C notes (rated Baa3 (sf) by Moody’s). $105.4 million Class M-2 notes (rated B1 (sf) by Moody’s). $32 million Class B-1 notes (rated B3 (sf) by Moody’s). Moody’s explained the risk profile of the mortgage insurance pool, saying, “We expect this insured pool’s aggregate exposed principal balance to incur 1.68% losses in a base case scenario, and 15.13% losses under loss a Aaa stress scenario. The aggregate exposed principal balance is the aggregate product of (i) loan unpaid balance, (ii) the MI coverage percentage of each loan, and (iii) one minus existing quota share reinsurance percentage. Nearly all of loans (except 31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As losses would be applied to the underlying mortgage insurance policies and trigger these notes after eroding all retention, the reinsurance would pay out, causing principal losses, from the B-1 tranche upwards. The Class B-1 tranche will fund 98.6% of a reinsurance layer, while each tranche above will fund progressively slightly less, up to the Class M-1A notes which will only fund 80% of the reference coverage layer. Update 1: Arch secured its latest mortgage ILS at what it said was the best pricing and broadest investor participation of any Bellemeade Re deal, reflecting confidence returning to the market after the pandemic. Arch revealed pricing details for the five classes of mortgage ILS notes offered by Bellemeade Re 2021-2 Ltd.: $194,532,000 class M-1A notes with a coupon equal to one-month SOFR plus 120 basis points. $93,334,000 class M-1B notes with a coupon equal to one-month SOFR plus 150 basis points. $97,265,000 class M-1C notes with a coupon equal to one-month SOFR plus 185 basis points. $105,704,000 class M-2 notes with a coupon equal to one-month SOFR plus 290 basis points. $31,972,000 class B-1 notes with a coupon equal to one-month SOFR plus 415 basis points. The company also secured another roughly $93m of traditional reinsurance alongside the $523m Bellemeade Re 2021-2 mortgage ILS issuance, taking the total indemnity reinsurance secured to $616m.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</si>
  <si>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https://www.artemis.bm/deal-directory/bellemeade-re-2021-2-ltd/</t>
  </si>
  <si>
    <t>Bellemeade Re 2021-2 Ltd. Class M-1B</t>
  </si>
  <si>
    <t>Bellemeade Re 2021-2 Ltd. Class M-1C</t>
  </si>
  <si>
    <t>Bellemeade Re 2021-2 Ltd. Class M-2</t>
  </si>
  <si>
    <t>Bellemeade Re 2021-2 Ltd. Class B-1</t>
  </si>
  <si>
    <t>Radnor Re 2021-1 Ltd. Class M-1A</t>
  </si>
  <si>
    <t>Radnor Re 2021-1 Ltd.</t>
  </si>
  <si>
    <t>This is the sixth mortgage insurance-linked securities (ILS) transaction to be sponsored by specialist insurer Essent Guaranty and if successful with the five tranche offering, it will also be the insurers’ largest to-date, providing it almost $558 million of fully-collateralized and capital market investor backed mortgage reinsurance. Essent has registered a new Bermuda domiciled special purpose insurance company (SPI) for the purposes of this mortgage ILS issuance, Radnor Re 2021-1 Ltd. (RMIR 2021-1). Radnor Re 2021-1 Ltd. aims to issue five tranches of mortgage insurance-linked notes, which will be offered and sold to investors, with the proceeds used to collateralize underlying excess of loss mortgage reinsurance agreements between thee SPI and the sponsor Essent Guaranty. Each class of mortgage insurance-linked notes have 12.5-year legal maturities and will be sold to eligible third party capital markets investors. Moody’s rated four out of the five classes of notes being issued: $139.5m Class M-1A notes, rated Baa3 (sf). $132.5m Class M-1B notes, rated Baa3 (sf). $153.4m Class M-1C notes, rated Ba3 (sf). $97.6m Class M-2 notes, rated B3 (sf) $34.9m Class B-1 notes (not rated). Each tranche of notes will provide Essent Guaranty with 100% of reinsurance coverage, minus any existing quota share reinsurance through unaffiliated insurers, Moody’s explained. Describing the subject business, Moody’s explained: The reference pool consists of 227,086 prime, fixed- and adjustable-rate, one- to four-unit, first-lien fully-amortizing, predominantly conforming mortgage loans with a total insured loan balance of approximately $68 billion. All loans in the reference pool had a loan-to-value (LTV) ratio at origination that was greater than 80%, with a weighted average of 90.8%. The borrowers in the pool have a weighted average FICO score of 748, a weighted average debt-to-income ratio of 36.0% and a weighted average mortgage rate of 3.0%. The weighted average risk in force (MI coverage percentage net of existing reinsurance coverage) is approximately 20.4% of the reference pool unpaid principal balance. The aggregate exposed principal balance is the portion of the pool’s risk in force that is not covered by existing quota share reinsurance through unaffiliated parties. Update 1: At close, Essent Guaranty secured the targeted roughly $558 million of fully-collateralized mortgage reinsurance from the capital markets with this Radnor Re 2021-1 transaction. The spreads all settled on target, at the bottom of, and below guidance, as Essent secured strong execution for its latest mortgage ILS deal. Details of the coupons being paid to investors are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$139.5m Class M-1A notes – SOFR +165 $132.5m Class M-1B notes – SOFR +170 $153.4m Class M-1C notes – SOFR +270 $97.6m Class M-2 notes – SOFR +315 $34.9m Class B-1 notes – SOFR +400</t>
  </si>
  <si>
    <t>https://www.artemis.bm/deal-directory/radnor-re-2021-1-ltd/</t>
  </si>
  <si>
    <t>Radnor Re 2021-1 Ltd. Class M-1B</t>
  </si>
  <si>
    <t>Radnor Re 2021-1 Ltd. Class M-1C</t>
  </si>
  <si>
    <t>Radnor Re 2021-1 Ltd. Class M-2</t>
  </si>
  <si>
    <t>Radnor Re 2021-1 Ltd. Class B-1</t>
  </si>
  <si>
    <t>Wrigley Re Ltd. (Series 2021-1)</t>
  </si>
  <si>
    <t>Wrigley Re Ltd.</t>
  </si>
  <si>
    <t>Gryphon Mutual (Blackstone's real estate captive)</t>
  </si>
  <si>
    <t>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</si>
  <si>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https://www.artemis.bm/deal-directory/wrigley-re-ltd-series-2021-1/</t>
  </si>
  <si>
    <t>Merna Re II Ltd. (Series 2021-2)</t>
  </si>
  <si>
    <t>Florida named storm and severe thunderstorm</t>
  </si>
  <si>
    <t>The is State Farm’s second Merna Re II catastrophe bond issuance in quick succession in 2021, a clear sign of the attractive pricing on offer to sponsors looking for collateralized reinsurance from the capital markets. The underlying perils are Florida named storm and severe thunderstorm, we understand. For this latest transaction, Merna Re II Ltd., a Bermuda domiciled special purpose insurer, has issued and sold $300 million of Series 2021-2 Class A notes to cat bond funds and ILS investors, with the proceeds used to collateralize an underlying reinsurance agreement between the issuer and the sponsor State Farm. The notes will provide State Farm with reinsurance against losses from named storms or severe thunderstorms affecting the state of Florida, on an indemnity trigger and we expect per-occurrence basis, with the protection running across a three-year term, maturing in June 2024. The notes were priced to pay investors a coupon of 5.5%, we understand. Unfortunately we don’t know the initial expected loss for this cat bond, but at a 5.5% coupon these look to be a little lower down the tower, so higher in terms of attachment risk, than other recent Merna Re deals. For example the April issue paid a coupon of 3.75%. This is State Farm’s thirteenth cat bond issuance under the Merna Re name and fourteenth in total that we have listed in our Deal Directory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</si>
  <si>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https://www.artemis.bm/deal-directory/merna-re-ii-ltd-series-2021-2/</t>
  </si>
  <si>
    <t>Umigame Re Pte. Ltd. (Series 2021-1) Class A-1</t>
  </si>
  <si>
    <t>Umigame Re Pte. Ltd.</t>
  </si>
  <si>
    <t>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</si>
  <si>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https://www.artemis.bm/deal-directory/umigame-re-pte-ltd-series-2021-1/</t>
  </si>
  <si>
    <t>Umigame Re Pte. Ltd. (Series 2021-1) Class B</t>
  </si>
  <si>
    <t>Umigame Re Pte. Ltd. (Series 2021-1) Class A-2</t>
  </si>
  <si>
    <t>Lion III Re DAC</t>
  </si>
  <si>
    <t>GC Securities is sole structuring agent and joint bookrunner. Barclays Bank Ireland is sole Green structuring advisor and joint bookrunner. Natixis is sole green coordinator and joint bookrunner.</t>
  </si>
  <si>
    <t>European windstorm, Italy earthquake</t>
  </si>
  <si>
    <t>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</si>
  <si>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https://www.artemis.bm/deal-directory/lion-iii-re-dac/</t>
  </si>
  <si>
    <t>Baldwin Re Ltd. (Series 2021-1)</t>
  </si>
  <si>
    <t>Baldwin Re Ltd.</t>
  </si>
  <si>
    <t>Vermont Mutual Insurance Company</t>
  </si>
  <si>
    <t>Northeast U.S. named storm, earthquake, severe weather, fire and other perils</t>
  </si>
  <si>
    <t>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</si>
  <si>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https://www.artemis.bm/deal-directory/baldwin-re-ltd-series-2021-1/</t>
  </si>
  <si>
    <t>Asagao IV – White Rock Insurance (SAC) Ltd.</t>
  </si>
  <si>
    <t>This is the fourth issuance of an Asagao private catastrophe bond transaction. As with all the previous Asagao private cat bonds, the notes have been issued using insurance and reinsurance broker Aon’s Bermuda domiciled Class 3 and Class C insurer and segregated accounts company White Rock Insurance (SAC) Ltd. This latest Asagao IV looks like it may be a renewal of the first Asagao deal , being also JPY 7.5 billion in size and as the first Asagao private catastrophe bond was slated to mature around this time. As with all of these private cat bonds, they are issued using the White Rock Insurance (SAC) Ltd. vehicle, which is managed and facilitated by Aon Insurance Managers, the specialist insurance manager unit of Aon. Given the trend seen in these Asagao private cat bonds, we assume that this Asagao IV transaction is again a securitisation of Japanese earthquake risks on a parametric basis, likely for the same unknown Japanese sponsor. Aon Insurance Managers will have acted as the insurance manager for this Asagao IV private cat bond issuance, enabling issuance using its White Rock vehicle to place the roughly $68 million of private insurance-linked securities (ILS) (or private catastrophe bond notes) for an unknown Japanese catastrophe risk exposed cedent. It’s likely that Aon’s Reinsurance Solutions and perhaps ILS specialist unit Aon Securities will have been involved as well. White Rock Insurance (SAC) Ltd. has issued the ¥ 7.5 billion (JPY) of Principal At-Risk notes (which is roughly US $68m as of the issuance date), acting on behalf of its segregated account named T87 Asagao IV (which we’ve shortened to just Asagao IV). This transaction was issued through the White Rock Insurance (SAC) Ltd. ILS Note Program, which enables issuance of privately placed cat bonds, or other ILS arrangements, as well as their offering and sale to investors. The $68 million of Asagao IV Principal At-Risk Notes are scheduled for maturity on July 25th 2023. The newly issued Asagao IV private cat bond notes have been placed with qualified institutional investors, which we expect were an insurance-linked securities (ILS) fund, or a number of ILS funds if the transaction was syndicated. As with all of the Asagao private cat bonds, we assume the issued notes provide reinsurance or retrocessional coverage against Japanese earthquake losses for an unnamed cedent, with the coverage likely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</si>
  <si>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https://www.artemis.bm/deal-directory/asagao-iv-white-rock-insurance-sac-ltd/</t>
  </si>
  <si>
    <t>Mona Lisa Re Ltd. (Series 2021-1)</t>
  </si>
  <si>
    <t>Aon Securities and GC Securities are joint structuring agents &amp; bookrunners. Willis Securities is co-manager.</t>
  </si>
  <si>
    <t>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</si>
  <si>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https://www.artemis.bm/deal-directory/mona-lisa-re-ltd-series-2021-1/</t>
  </si>
  <si>
    <t>Claveau Re Ltd. (Series 2021-1)</t>
  </si>
  <si>
    <t>Global peak perils</t>
  </si>
  <si>
    <t>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</si>
  <si>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https://www.artemis.bm/deal-directory/claveau-re-ltd-series-2021-1/</t>
  </si>
  <si>
    <t>Randolph Re (Series 2021-1)</t>
  </si>
  <si>
    <t>Mercury Insurance</t>
  </si>
  <si>
    <t>Mercury Insurance, a California headquartered property casualty insurer, has secured $50.7 million of California wildfire reinsurance protection through a Randolph Re (Series 2021-1) private catastrophe bond issued using Aon’s platform. With this, the second Randolph Re issuance that we’ve seen, Aon’s White Rock Insurance (SAC) Ltd., acting on behalf of its segregated account Randolph Re 2020-1 and under the Randolph Re Program, has issued $50.7 million of Series 2021-1 notes. The insurance-linked notes issued are due July 6th 2022, so likely represent a one-year fully collateralised reinsurance agreement that has been securitised for the cedent, which as we said we’ve learned to be Mercury Insurance. In this case, we know that the property catastrophe risks covered under the reinsurance agreement are California wildfire related and we’re told that as well as wildfires, this deal will also cover fire losses following an earthquake as well. As a result, Mercury Insurance will benefit from a single year of $50.7 million of California wildfire reinsurance with this latest Randolph Re private catastrophe bond, with the protection afforded on an indemnity trigger and per-occurrence basis, we’re told. We understand the notes can attach at $450 million of losses and cover up to an exhaustion point of $850 million, so the notes will cover almost 13% of this $400 million layer of risk. The notes are structured as a zero coupon deal, meaning the premium has likely been paid upfront to the investors like in a collateralized reinsurance deal. Because of that we don’t have any coupon information unfortunately. The $50.7 million of notes will have been sold to capital market investors, typically dedicated insurance-linked securities (ILS) funds or specialist asset managers with a dedicated cat bond focused strategy. Aon Securities acted as the sole structuring agent and bookrunner for the transaction. The $50.7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</si>
  <si>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https://www.artemis.bm/deal-directory/randolph-re-series-2021-1/</t>
  </si>
  <si>
    <t>Astro Re Pte. Ltd. (Series 2021-1)</t>
  </si>
  <si>
    <t>Astro Re Pte. Ltd.</t>
  </si>
  <si>
    <t>Frontline Insurance &amp; First Protective Insurance Company</t>
  </si>
  <si>
    <t>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</si>
  <si>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https://www.artemis.bm/deal-directory/astro-re-pte-ltd-series-2021-1/</t>
  </si>
  <si>
    <t>IBRD CAR 130</t>
  </si>
  <si>
    <t>World Bank IBRD CAR 130</t>
  </si>
  <si>
    <t>Government of Jamaica</t>
  </si>
  <si>
    <t>Aon Securities and Swiss Re Capital Markets are joint structuring agents &amp; bookrunners.</t>
  </si>
  <si>
    <t>Jamaica named storms</t>
  </si>
  <si>
    <t>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</si>
  <si>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https://www.artemis.bm/deal-directory/ibrd-car-130-jamaica/</t>
  </si>
  <si>
    <t>Home Re 2021-2 Ltd. Class will</t>
  </si>
  <si>
    <t>Home Re 2021-2 Ltd.</t>
  </si>
  <si>
    <t>This is the second mortgage insurance-linked securities (ILS) transaction from MGIC Investment Corporation on behalf of its Mortgage Guaranty Insurance Corporation entity of 2021. MGIC is seeking to expand its capital markets backed and collateralized mortgage reinsurance with this latest mortgage ILS deal, which will be the insurers fourth such transaction. A new Bermuda-based special purpose insurer (SPI), Home Re 2021-2 Ltd. (HMIR 2021-2), has been registered for this issuance of roughly $398.4 million of mortgage insurance linked notes As a result, this looks like it will be MGIC’s second-largest mortgage ILS deal yet, but only very slightly as its last transaction issued earlier this year (which was its largest) was approximately $399 million in size. Each class will be sold to capital market investors, with the resulting collateral used to underpin excess-of-loss mortgage reinsurance arrangements between the SPI and the sponsor of the deal, Mortgage Guaranty Insurance Corporation. As a result, the transaction transfers the credit risk associated with mortgage insurance policies on a defined portfolio of mortgages to the capital markets for MGIC. Covered mortgage loans have an effective date from January 1st 2021 to May 28th 2021, with the pool made up of 181,727 mortgage loans with a total insured loan balance of roughly $52 billion. Rating agency Moody’s said that the insured pool consists of high-quality mortgage loans and that the notes offered have a 12.5 year maturity and a sequential pay structure. The roughly $398.4 million of mortgage insurance-linked notes are split across five tranches being offered to investors, with Moody’s having rated four of them. The transaction breaks down as follows, including ratings from Moody’s: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$67.9m Class M-1A notes, rated Baa2 (sf), paying SOFR +125 bps. $108.7m Class M-1B notes, rated Baa3 (sf), paying SOFR +160 bps. $126.8m Class M-1C notes, rated Ba3 (sf), paying SOFR +280 bps. $72.4m Class M-2 notes, rated B3 (sf), paying SOFR +325 bps. $22.6m Class B-1 notes, unrated, paying SOFR +415 bps.</t>
  </si>
  <si>
    <t>https://www.artemis.bm/deal-directory/home-re-2021-2-ltd/</t>
  </si>
  <si>
    <t>Home Re 2021-2 Ltd. Class M-1A</t>
  </si>
  <si>
    <t>Home Re 2021-2 Ltd. Class M-1B</t>
  </si>
  <si>
    <t>Home Re 2021-2 Ltd. Class M-1C</t>
  </si>
  <si>
    <t>Home Re 2021-2 Ltd. Class M-2</t>
  </si>
  <si>
    <t>Home Re 2021-2 Ltd. Class B-1</t>
  </si>
  <si>
    <t>Isosceles Insurance Ltd. (Series 2021-A1)</t>
  </si>
  <si>
    <t>This is the fourth private catastrophe bond transaction we’ve listed from the Isosceles Insurance Ltd. private insurance-linked securities (ILS) platform operated by Marsh McLennan and reinsurance broker Guy Carpenter. Isosceles Insurance Ltd. has issued a single $11 million tranche of Series 2021-A1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$11 million of Series 2021-A1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May 5th 2022.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</si>
  <si>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https://www.artemis.bm/deal-directory/isosceles-insurance-ltd-series-2021-a1/</t>
  </si>
  <si>
    <t>Isosceles Insurance Ltd. (Series 2021-C1)</t>
  </si>
  <si>
    <t>This is the fifth private catastrophe bond transaction we’ve listed from the Isosceles Insurance Ltd. private insurance-linked securities (ILS) platform operated by Marsh McLennan and reinsurance broker Guy Carpenter. Isosceles Insurance Ltd. has issued a roughly single $10.92 million tranche of Series 2021-C1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$10.92 million of Series 2021-C1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2021-E1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</si>
  <si>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https://www.artemis.bm/deal-directory/isosceles-insurance-ltd-series-2021-c1/</t>
  </si>
  <si>
    <t>Isosceles Insurance Ltd. (Series 2021-E1)</t>
  </si>
  <si>
    <t>This is the sixth private catastrophe bond transaction we’ve listed from the Isosceles Insurance Ltd. private insurance-linked securities (ILS) platform operated by Marsh McLennan and reinsurance broker Guy Carpenter. Isosceles Insurance Ltd. has issued a roughly single $10.84 million tranche of Series 2021-E1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$10.84 million of Series 2021-E1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2021-C1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</si>
  <si>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https://www.artemis.bm/deal-directory/isosceles-insurance-ltd-series-2021-e1/</t>
  </si>
  <si>
    <t>Triangle Re 2021-3 Ltd. Class M-1A</t>
  </si>
  <si>
    <t>Triangle Re 2021-3 Ltd.</t>
  </si>
  <si>
    <t>This is Genworth Financial’s fifth mortgage insurance-linked securities (ILS) transaction and its third of 2021, as the company continues to tap the capital markets for additional excess-of-loss mortgage reinsurance capacity. Genworth rebranded its mortgage insurance operations as Enact Holdings recently. Enact said that its Genworth Mortgage Insurance Corporation subsidiary has secured $372 million of fully collateralized excess-of-loss reinsurance protection via the issuance of insurance linked notes from Triangle Re 2021-3 Ltd. Triangle Re 2021-3 has issued four classes of mortgage insurance-linked notes (ILNs), which each have a 12.5-year legal final maturity with a 7-year call option, and have been sold qualified institutional investors in an unregistered private offering. The proceeds from the sale of the $372 million of notes will be used to collateralize reinsurance agreements between Triangle Re 2021-3 and Genworth’s mortgage insurance entity. The subject business that the Triangle Re 2021-3 mortgage ILS issuance will provide reinsurance coverage on, is a portfolio of existing seasoned mortgage insurance policies underwritten from January 1, 2021 through June 30, 2021 . Enact explained how the mortgage ILS deal would benefit its capital position. “As of June 30, 2021 , Enact had a published PMIERs sufficiency ratio of 165%, representing $1.9 billion above the published PMIERs requirement. If the Triangle Re 2021-3 transaction had been effective in the second quarter of 2021, Enact’s PMIERs sufficiency ratio would have increased on a pro forma basis, without giving effect to any developments post quarter end, to 189% and $2.3 billion above the published PMIERs requirements,” the company explained. US mortgage insurers are now placing mortgage ILS deals at the heart of their capital management arrangements, with the reinsurance they provide a vital lever in managing their PMIERs. For Genworth (Enact), this is its sixteenth mortgage reinsurance transaction and its fifth insurance-linked notes (ILN) issuance. The company said it highlights a “continuation of the company’s credit risk transfer program, which has generated $3.8 billion of excess of loss reinsurance coverage since the program began in 2015.” The transaction breaks down into the tranches detailed below, with ratings from Moody’s: $131.125m of Class M-1A notes, rated Baa3 (sf). $139.867m of Class M-1B notes, rated Ba3 (sf). $78.675m of Class M-2 notes, rated B3 (sf). $21.854m Class B-1 notes, unrated. Rating agency Moody’s explained that, “We expect this insured pool’s aggregate exposed principal balance to incur 2.52% losses in a base case scenario-mean, and 17.95% losses under a Aaa stress scenario.”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</si>
  <si>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https://www.artemis.bm/deal-directory/triangle-re-2021-3-ltd/</t>
  </si>
  <si>
    <t>Triangle Re 2021-3 Ltd. Class M-1B</t>
  </si>
  <si>
    <t>Triangle Re 2021-3 Ltd. Class M-2</t>
  </si>
  <si>
    <t>Triangle Re 2021-3 Ltd. Class B-1</t>
  </si>
  <si>
    <t>Bellemeade Re 2021-3 Ltd. Class A-2</t>
  </si>
  <si>
    <t>Bellemeade Re 2021-3 Ltd.</t>
  </si>
  <si>
    <t>This is the third mortgage insurance-linked securities (ILS) transaction of 2021 from global specialty insurance and reinsurance player Arch Capital Group and the seventeenth issuance of mortgage insurance-linked notes (ILN) under the Bellemeade Re program, since it began. With this latest Bellemeade Re 2021-3 mortgage ILS, Arch Capital Group is seeking a collateralized and capital market investor backed source of reinsurance protection amounting to roughly $511.5 million. Six tranches of mortgage insurance linked notes (ILN’s) are set to be issued by newly registered Bermuda special purpose insurer (SPI) Bellemeade Re 2021-3 Ltd. The Bellemeade Re 2021-3 Ltd. mortgage ILS transaction seeks just over $511.5 million of excess-of-loss reinsurance protection for Arch Capital’s mortgage insurance books underwritten by its Arch Mortgage Insurance Company and United Guaranty Residential Insurance Company subsidiaries. The transaction will feature six tranches of rated mortgage ILS notes, each of which will be sold to capital market investors and the proceeds used to collateralize the necessary reinsurance agreements between Bermuda SPI Bellemeade Re 2021-3 Ltd. and Arch’s mortgage underwriting subsidiaries. The notes issued will all be exposed to the risk of losses Arch’s mortgage insurer entities pay to settle claims on an underlying pool of mortgage insurance policies. The six tranches of mortgage-insurance linked notes will cover different attaching layers of risk for Arch Capital, but all are relatively remote and the company retains a significant layer of coverage before any of these would face claims against them. Bellemeade Re 2021-3 Ltd. will seek to issue the following tranches: $157.4 million Class A-2 notes (rated A2 (sf) by Moody’s). $104.9 million Class M-1A notes (rated A2 (sf) by Moody’s; A (low) (sf) by DBRS Morningstar). $60.3 million Class M-1B notes (rated Baa2 (sf) by Moody’s; BBB (high) (sf) by DBRS Morningstar). $76.1 million Class M-1C notes (rated Baa3 (sf) by Moody’s; BBB (low) (sf) by DBRS Morningstar). $97.1 million Class M-2 notes (rated B1 (sf) by Moody’s; BB (low) (sf) by DBRS Morningstar). $15.7 million Class B-1 notes (rated B (high) by DBRS Morningstar). The Class A-2 notes are a notable feature in this latest mortgage ILS deal from Arch Capital, the rating agencies explained, as this class will be locked out for principal payments until certain conditions are met, such as the payment date being on or after April 2025, or credit enhancement to an A-1 coverage layer reaching at least 10.0%, or a delinquency percentage falls below a pre-defined level. The covered pool of insured mortgage loans consists of 93,138 fully amortizing first-lien fixed- and variable-rate mortgages, DBRS Morningstar said, with all the mortgage insurance policies being effective on or after January 2020 and on or before June 2021. Moody’s also said on the subject business, “We expect this insured pool’s aggregate exposed principal balance to incur 2.08% losses in a base case scenario, and 15.87% losses under loss a Aaa stress scenario. The aggregate exposed principal balance is the aggregate product of (i) loan unpaid balance, (ii) the MI coverage percentage of each loan, and (iii) one minus existing quota share reinsurance percentage. Nearly all of loans (except 54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Update 1: Arch Capital Group eventually secured close to $508 million of mortgage reinsurance through its latest Bellemeade Re 2021-3 Ltd. mortgage ILS transaction, but added another $131.5 million of reinsurance from the traditional market at the same time. There were some adjustments to tranche sizes through the marketing of the deal and eventually Arch Capital secured almost $508 million of reinsurance through the transaction. In total, Arch said that it secured more than $639 million of indemnity reinsurance protection, covering a pool representing approximately $28.7 billion of mortgages , using the Bellemeade Re 2021-3 Ltd. vehicle. Bellemeade Re 2021-3 Ltd. funded its reinsurance obligations through the issuance of six classes of amortizing notes with 10-year legal final maturities. The final mortgage ILS transaction arranged breaks down as follows: $122,961,000 class of A2 notes with a coupon equal to one-month SOFR plus 100 basis points. $104,926,000 class M-1A notes with a coupon equal to one-month SOFR plus 100 basis points. $64,329,000 class M-1B notes with a coupon equal to one-month SOFR plus 140 basis points. $81,397,000 class M-1C notes with a coupon equal to one-month SOFR plus 155 basis points. $115,524,000 class M-2 notes with a coupon equal to one-month SOFR plus 315 basis points. $19,005,000 class B-1 notes with a coupon equal to one-month SOFR plus 385 basis points. On top of this, another $131,518,000 was placed with a panel of reinsurance companies, Arch explained.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</si>
  <si>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https://www.artemis.bm/deal-directory/bellemeade-re-2021-3-ltd/</t>
  </si>
  <si>
    <t>Bellemeade Re 2021-3 Ltd. Class M-1A</t>
  </si>
  <si>
    <t>Bellemeade Re 2021-3 Ltd. Class M-1B</t>
  </si>
  <si>
    <t>Bellemeade Re 2021-3 Ltd. Class M-1C</t>
  </si>
  <si>
    <t>Bellemeade Re 2021-3 Ltd. Class M-2</t>
  </si>
  <si>
    <t>Bellemeade Re 2021-3 Ltd. Class B-1</t>
  </si>
  <si>
    <t>Nakama Re Pte. Ltd. (Series 2021-1) Class 1</t>
  </si>
  <si>
    <t>Nakama Re Pte. Ltd.</t>
  </si>
  <si>
    <t>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</si>
  <si>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https://www.artemis.bm/deal-directory/nakama-re-pte-ltd-series-2021-1/</t>
  </si>
  <si>
    <t>Nakama Re Pte. Ltd. (Series 2021-1) Class 2</t>
  </si>
  <si>
    <t>Greater Bay Re Ltd. (Series 2021-1)</t>
  </si>
  <si>
    <t>Greater Bay Re Ltd.</t>
  </si>
  <si>
    <t>China typhoon risks</t>
  </si>
  <si>
    <t>This $30 million Greater Bay Re Limited Series 2021-1 catastrophe bond is the first successful issuance to use Hong Kong as a domicile. China Property and Casualty Reinsurance Company (China Re) is the sponsor and with this arrangement the reinsurer has secured a $30 million source of reinsurance protection against Chinese typhoon risks from the capital markets. As we explained back in June, the Greater Bay Re Limited special purpose issuance vehicle had been registered in Hong Kong and we knew at the time that the sponsor would be China Re P&amp;C . Greater Bay Re Limited has issued a single $30 million tranche of Series 2021-1 cat bond notes, which were structured as zero-coupon notes and sold to a small group of cat bond investors, we understand. Aon Securities acted as the sole structuring agent and bookrunner for this issuance. The $30 million of notes will provide China Re with a one year source of retro reinsurance protection against certain losses from Chinese typhoons, on an indemnity trigger and per-occurrence basis. Coverage includes the Greater Bay region and other areas of high exposure to typhoons, we understand. Maturity of the notes is expected in October 2022, we’re told. Being zero-coupon in nature, the $30 million of notes issued by Greater Bay Re were priced at 96.96 of par, we’re told, which would imply a rough coupon equivalent of 3.04%. This is a notable achievement for Hong Kong, which has managed to get its first cat bond to market in the same year as its regulatory regime for insurance-linked securities (ILS) was completed. Aon Securities said, “A meaningful percentage of the bond’s investors were local to Hong Kong, highlighting the regional support for insurance-linked securities (ILS) as a diversifying asset class.” Aon Insurance Managers, the specialist insurance management unit of the broker, is manager of the Greater Bay Re Limited structure for the sponsor and also acting as one of the directors. This work was led by the Aon Insurance Managers team in Singapore, with support from Bermuda.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</si>
  <si>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https://www.artemis.bm/deal-directory/greater-bay-re-ltd-series-2021-1/</t>
  </si>
  <si>
    <t>Power Protective Re Ltd. (Series 2021-1)</t>
  </si>
  <si>
    <t>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</si>
  <si>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https://www.artemis.bm/deal-directory/power-protective-re-ltd-series-2021-1/</t>
  </si>
  <si>
    <t>Isosceles Insurance Ltd. (Series 2021-H)</t>
  </si>
  <si>
    <t>This is the seventh private insurance-linked security (ILS) or catastrophe bond issuance we’ve listed from the Isosceles Insurance Ltd. platform operated by Marsh McLennan and reinsurance broker Guy Carpenter. In this latest issuance to come to light, Isosceles Insurance Ltd. has issued one new tranche of privately placed insurance-linked notes, or private cat bonds, totalling $21.5 million of risk capital issued. As with every private ILS or cat bond deal we encounter, details are limited, so we’ve had to make some assumptions. The $21.5 million of Series 2021-H notes issued by Isosceles Insurance Ltd. have been structured as discounted zero coupon participating notes, typical of a private ILS transformation of a collateralised reinsurance or retrocession contract, converting it into something more liquid and investable as a security, usually for a cat bond specific fund or ILS strategy. The $21.5 million of Series 2021-H notes have a maturity date of August 5th 2022, suggesting they may be a reinsurance or retrocession transaction entered into earlier this summer and that has taken longer to come to light, or that they could represent a cedant buying back-up cover after some of the recent catastrophe loss events around the world. As with every private ILS or cat bond deal, we assume this covers property catastrophe reinsurance or retrocession risks. We learned that this private cat bond transaction covers a portfolio of US motor insurance risks, protecting a cedant against rising loss ratios in its motor book, likely third-party motor liability related, which also suggests it has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</si>
  <si>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https://www.artemis.bm/deal-directory/isosceles-insurance-ltd-series-2021-h/</t>
  </si>
  <si>
    <t>Eclipse Re Ltd. (Series 2021-05A)</t>
  </si>
  <si>
    <t>This is the third transaction of 2021 we have listed from private catastrophe bond transformer and issuance platform Eclipse Re Ltd. For its third deal of 2021, Eclipse Re Ltd. has issued $5.1 million of Series 2021-05A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$5.1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</si>
  <si>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https://www.artemis.bm/deal-directory/eclipse-re-ltd-series-2021-05a/</t>
  </si>
  <si>
    <t>Eclipse Re Ltd. (Series 2021-06A)</t>
  </si>
  <si>
    <t>This is the fourth transaction of 2021 we have listed from private catastrophe bond transformer and issuance platform Eclipse Re Ltd. For its fourth deal of 2021, Eclipse Re Ltd. has issued $29.3 million of Series 2021-06A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$29.3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</si>
  <si>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https://www.artemis.bm/deal-directory/eclipse-re-ltd-series-2021-06a/</t>
  </si>
  <si>
    <t>Eclipse Re Ltd. (Series 2021-07A)</t>
  </si>
  <si>
    <t>This is the fifth transaction of 2021 we have listed from private catastrophe bond transformer and issuance platform Eclipse Re Ltd. For its fifth deal of 2021, Eclipse Re Ltd. has issued $2.9 million of Series 2021-07A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</si>
  <si>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https://www.artemis.bm/deal-directory/eclipse-re-ltd-series-2021-07a/</t>
  </si>
  <si>
    <t>Eclipse Re Ltd. (Series 2021-08A)</t>
  </si>
  <si>
    <t>This is the sixth transaction of 2021 we have listed from private catastrophe bond transformer and issuance platform Eclipse Re Ltd. For its sixth deal of 2021, Eclipse Re Ltd. has issued $7.9 million of Series 2021-08A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$7.9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</si>
  <si>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https://www.artemis.bm/deal-directory/eclipse-re-ltd-series-2021-08a/</t>
  </si>
  <si>
    <t>SD Re Ltd. (Series 2021-1) Class A</t>
  </si>
  <si>
    <t>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</si>
  <si>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https://www.artemis.bm/deal-directory/sd-re-ltd-series-2021-1/</t>
  </si>
  <si>
    <t>SD Re Ltd. (Series 2021-1) Class B</t>
  </si>
  <si>
    <t>Oaktown Re VII Ltd. Class M-1A</t>
  </si>
  <si>
    <t>Oaktown Re VII Ltd.</t>
  </si>
  <si>
    <t>This is NMI Holding’s seventh trip to the capital markets to source investor backed fully-collateralized mortgage reinsurance protection for its wholly owned subsidiary National Mortgage Insurance Corporation through an Oaktown Re mortgage insurance-linked securities transaction. The company has returned with a newly registered Bermuda domiciled special purpose insurer, Oaktown Re VII Ltd., seeking to issue five tranches of notes and secure almost $364 million of additional mortgage reinsurance. Oaktown Re VII is issuing the five tranches of mortgage insurance-linked notes, which will be sold to investors and the proceeds used to collateralize underlying excess of loss mortgage reinsurance agreements between the issuer, Oaktown Re VII Ltd. and the beneficiary of the coverage, NMI’s subsidiary National Mortgage Insurance Corporation. In total, almost $364 million of 12.5-year term mortgage insurance-linked notes are on offer from the Oaktown Re VI Ltd. issuance, with this transaction expected to close at the end of this month. Details of the five tranches being issued by Oaktown Re VII Ltd. , with their pricing in bps above SOFR, plus provisional ratings from DBRS Morningstar and Moody’s are below: $126.5 million Class M-1A, SOFR +160 – DBRS Morningstar BBB (sf) / Moody’s Baa3 (sf) $110.7 million Class M-1B, SOFR +290 – DBRS Morningstar BB (high)(sf) / Moody’s Ba3 (sf) $55.3 million Class M-1C, SOFR +335 – DBRS Morningstar BB (low) (sf) $51.4 million Class M-2, SOFR +370 –  DBRS Morningstar B (sf) $19.8 million Class B-1, SOFR +440 – DBRS Morningstar B (sf) Once this new Oaktown Re VII Ltd. issuance is completed, National Mortgage Insurance Corporation will benefit from an additional roughly $364 million of fully collateralized excess of loss mortgage reinsurance protection. Each tranche of notes is exposed to the risk of claims payments on the underlying pool of mortgage insurance policies. The transaction covers residential mortgage insurance policies, across a pool of 122,629 prime, fixed- and adjustable-rate, one-to-four-unit, mortgage loans with a total insured loan balance of approximately $40 billion, Moody’s explained. The mortgage loans in the subject pool have an insurance coverage reporting date of between July 1, 2019 through September 30, 2021. On completion of the transaction, NMI explained that the issuance of notes will provide its subsidiary National Mortgage Insurance Corporation (National MI) with $364 million of fully collateralized excess of loss reinsurance protection, covering an existing portfolio of mortgage insurance policies written primarily from April 1, 2021 through September 30, 2021. The new excess of loss reinsurance coverage provides National MI protection for aggregate insured losses across the subject portfolio loans, beginning at a 1.85% cumulative claim rate threshold and continuing up to an eventual 7.45% aggregate detachment level, the company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</si>
  <si>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https://www.artemis.bm/deal-directory/oaktown-re-vii-ltd/</t>
  </si>
  <si>
    <t>Oaktown Re VII Ltd. Class M-1B</t>
  </si>
  <si>
    <t>Oaktown Re VII Ltd. Class M-1C</t>
  </si>
  <si>
    <t>Oaktown Re VII Ltd. Class M-2</t>
  </si>
  <si>
    <t>Oaktown Re VII Ltd. Class B-1</t>
  </si>
  <si>
    <t>Acorn Re Ltd. (Series 2021-1)</t>
  </si>
  <si>
    <t>Acorn Re Ltd.</t>
  </si>
  <si>
    <t>$475,000,000.00</t>
  </si>
  <si>
    <t>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</si>
  <si>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https://www.artemis.bm/deal-directory/acorn-re-ltd-series-2021-1/</t>
  </si>
  <si>
    <t>Eclipse Re Ltd. (Series 2021-03A)</t>
  </si>
  <si>
    <t>This is the seventh privately placed insurance-linked securities (ILS) transaction of 2021 we have listed from private catastrophe bond transformer and issuance platform Eclipse Re Ltd. For its seventh issuance of the year, Eclipse Re Ltd. has issued $19.72 million of Series 2021-03A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roughly $19.72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</si>
  <si>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https://www.artemis.bm/deal-directory/eclipse-re-ltd-series-2021-03a/</t>
  </si>
  <si>
    <t>Eclipse Re Ltd. (Series 2021-04A)</t>
  </si>
  <si>
    <t>This is the eighth privately placed insurance-linked securities (ILS) transaction of 2021 we have listed from private catastrophe bond transformer and issuance platform Eclipse Re Ltd. For its eighth transaction of 2021, Eclipse Re Ltd. has issued $55 million of Series 2021-04A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$55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</si>
  <si>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https://www.artemis.bm/deal-directory/eclipse-re-ltd-series-2021-04a/</t>
  </si>
  <si>
    <t>Eclipse Re Ltd. (Series 2021-09A)</t>
  </si>
  <si>
    <t>This is the ninth privately placed insurance-linked securities (ILS) transaction of 2021 we have listed from private catastrophe bond transformer and issuance platform Eclipse Re Ltd. For its ninth issuance of private cat bond notes in 2021, Eclipse Re Ltd. has issued $127.5 million of Series 2021-09A notes, with the notes having a final maturity date of June 30th 2022. As ever with these privately placed cat bond deals, we assume the notes represent property catastrophe risk-linked notes, providing an unnamed protection buyer, or fund, with reinsurance or retrocession protection. The proceeds from the sale of the $127.5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</si>
  <si>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https://www.artemis.bm/deal-directory/eclipse-re-ltd-series-2021-09a/</t>
  </si>
  <si>
    <t>Eclipse Re Ltd. (Series 2021-11A)</t>
  </si>
  <si>
    <t>This is the tenth privately placed insurance-linked securities (ILS) transaction of 2021 we have listed in our Deal Directory from private catastrophe bond transformer and issuance platform Eclipse Re Ltd. For the tenth private cat bond from the structure in 2021, Eclipse Re Ltd. has issued $75 million of Series 2021-11A notes, with the notes having a final maturity date of September 30th 2023. As ever with these privately placed cat bond deals, we assume the notes represent property catastrophe risk-linked notes, providing an unnamed protection buyer, or fund, with reinsurance or retrocession protection. The proceeds from the sale of the $75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</si>
  <si>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https://www.artemis.bm/deal-directory/eclipse-re-ltd-series-2021-11a/</t>
  </si>
  <si>
    <t>Radnor Re 2021-2 Ltd. Class M-1A</t>
  </si>
  <si>
    <t>Radnor Re 2021-2 Ltd.</t>
  </si>
  <si>
    <t>This is the seventh mortgage insurance-linked securities (ILS) transaction to be sponsored by specialist insurer Essent Guaranty. It is the second issuance of 2021 from the companies Radnor Re mortgage ILS platform and sees Essent Guaranty looking to secure almost $435 million of fully-collateralized and capital market investor backed excess-of-loss mortgage reinsurance protection. As is typical, Essent Guaranty has registered a new Bermuda domiciled special purpose insurance company (SPI) for the purposes of this mortgage ILS issuance, Radnor Re 2021-2 Ltd. (RMIR 2021-2). Radnor Re 2021-2 Ltd. aims to issue four tranches of mortgage insurance-linked notes with this issuance, totalling almost $435 million. Each tranche of notes will be offered and sold to investors and the proceeds used to provide collateral to support underlying excess-of-loss mortgage reinsurance agreements between the SPI, Radnor Re 2021-2 and the ultimate sponsoring beneficiary of the reinsurance protection Essent Guaranty. This latest mortgage ILS deal consists of: $139.5 million Class M-1A (DBRS Morningstar rated BBB (low) (sf); Moody’s rated Baa3 (sf)). $147.8 million Class M-1B (DBRS Morningstar rated BB (sf); Moody’s rated Ba3 (sf)). $130.4 million Class M-2 (DBRS Morningstar rated B (sf)). $21.7 million Class B-1 (DBRS Morningstar rated B (low) (sf)) Rating agency DBRS Morningstar commented on the subject business, “As of the cut-off date, the pool of insured mortgage loans consists of 146,713 fully amortizing first-lien fixed- and variable-rate mortgages underwritten primarily to a full documentation standard with original loan-to-value ratios less than or equal to 99%, which have never been reported to the Ceding Insurer as 60 or more days delinquent, and have not been reported to be in a payment forbearance plan as of the cut-off date. The mortgage loans have MI policies effective on or after April 2021 and on or before September 2021.” The notes will have a ten-year term, so shorter than Essent Guaranty’s last mortgage ILS deal which had shifted up to the 12.5 year duration. Moody’s also provided some background on the covered pool of mortgage insurance policies, saying, “Each mortgage loan has an insurance coverage effective date on or after April 1, 2021, but on or before September 30, 2021. The reference pool consists of 146,713 prime, fixed- and adjustable-rate, one- to four-unit, first-lien fully-amortizing, predominantly conforming mortgage loans with a total insured unpaid principal balance of approximately $47 billion. All loans in the reference pool had a loan-to-value (LTV) ratio at origination that was greater than 80%, with a weighted average of 92.3%. The borrowers in the pool have a weighted average FICO score of 744, a weighted average debt-to-income ratio of 36.8% and a weighted average mortgage rate of 3.1%.The weighted average risk in force (MI coverage percentage) is approximately 26.3% of the reference pool unpaid principal balance. “The weighted average LTV of 92.3% is far higher than those of recent private label prime jumbo deals, which typically have LTVs in the high 60’s range, however, it is in line with those of recent MI CRT transactions. All these insured loans in the reference pool were originated with LTV ratios greater than 80%. 100% of insured loans were covered by MI at origination with 99.0% covered by BPMI and 1.0% covered by LPMI based on risk in force.”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</si>
  <si>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https://www.artemis.bm/deal-directory/radnor-re-2021-2-ltd/</t>
  </si>
  <si>
    <t>Radnor Re 2021-2 Ltd. Class M-1B</t>
  </si>
  <si>
    <t>Radnor Re 2021-2 Ltd. Class M-2</t>
  </si>
  <si>
    <t>Radnor Re 2021-2 Ltd. Class B-1</t>
  </si>
  <si>
    <t>Residential Reinsurance 2021 Limited (Series 2021-2) Class 2</t>
  </si>
  <si>
    <t>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</si>
  <si>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https://www.artemis.bm/deal-directory/residential-reinsurance-2021-limited-series-2021-2/</t>
  </si>
  <si>
    <t>Residential Reinsurance 2021 Limited (Series 2021-2) Class 3</t>
  </si>
  <si>
    <t>Sanders Re II Ltd. (Series 2021-2) Class A</t>
  </si>
  <si>
    <t>Aon Securities is sole structuring agent and joint bookrunner. Goldman Sach is joint bookrunner.</t>
  </si>
  <si>
    <t>US named storm, earthquake, severe weather, wildfire, volcanic eruption, meteorite impact (excl. Florida)</t>
  </si>
  <si>
    <t>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</si>
  <si>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https://www.artemis.bm/deal-directory/sanders-re-ii-ltd-series-2021-2/</t>
  </si>
  <si>
    <t>Sanders Re II Ltd. (Series 2021-2) Class B</t>
  </si>
  <si>
    <t>Hexagon III Re Pte. Ltd. (Series 2021-1) Class A</t>
  </si>
  <si>
    <t>Hexagon III Re Pte. Ltd.</t>
  </si>
  <si>
    <t>France windstorm, hail storm &amp; other natural perils</t>
  </si>
  <si>
    <t>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</si>
  <si>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https://www.artemis.bm/deal-directory/hexagon-iii-re-pte-ltd-series-2021-1/</t>
  </si>
  <si>
    <t>Hexagon III Re Pte. Ltd. (Series 2021-1) Class B</t>
  </si>
  <si>
    <t>La Vie Re Limited (Series 2021-1)</t>
  </si>
  <si>
    <t>Securian Financial Group life insurance subsidiary Minnesota Life Insurance Company has returned to the insurance-linked securities (ILS) market for its second mortality catastrophe bond transaction in just over a year, as the company looks to expand its capital markets backed reinsurance protection for its life book. Minnesota Life Insurance Company sponsored its first mortality catastrophe bond arrangement in October 2020, securing $100 million of collateralized extreme mortality reinsurance protection from ILS investors. This second La Vie Re mortality catastrophe bond sees its sponsor seeking another at least $100 million of extreme mortality protection from the capital markets, on an indemnity stop loss basis, triggered off its loss ratio. Using the same Bermuda based special purpose insurer, La Vie Re Limited, a single tranche of Series 2021-1 notes will be issued and sold to investors, with the proceeds used to collateralize mortality reinsurance agreements for the sponsor. As in the previous deal, the SPI La Vie Re Limited will enter into an excess-of-loss reinsurance agreement with Securian Finacial’s captive reinsurer 1880 Reinsurance, which is based in Vermont. 1880 Reinsurance will then pass on the protection to ceding company Minnesota Life through the quota share reinsurance arrangements it enters into. This cat bond will provide Minnesota Life with extreme mortality protection, on a loss ratio basis, so the collateral will be used to provide a stop loss type of reinsurance above a pre-defined loss ratio. The notes will have a three-year term, running to the end of September 2024 and the risk period is based on loss ratios since October 1st this year, we’re told. The notes trigger is described as an annual indemnity stop loss based on the sponsors loss ratio and for the covered business. The $100 million of Series 2021-1 Class A notes being issued by La Vie Re Ltd. will have an initial expected loss of 0.19% on a modelled basis, we’re told, with the loss ratio attachment point set at 110%, which is the same trigger point as the first La Vie Re mortality cat bond. Investors will be offered the Series 2021-1 Class A notes with price guidance in a range from 2.5% to 3%, which is the same guidance as the previous 2020-1 deal. Update: According to sources, the la Vie Re 2021-1 mortality catastrophe bond issuance was pulled after investor support was limited by concerns over the continuing COVID-19 pandemic. Read more in this article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</si>
  <si>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https://www.artemis.bm/deal-directory/la-vie-re-limited-series-2021-1/</t>
  </si>
  <si>
    <t>Phoenician Re Ltd. (Series 2021-1)</t>
  </si>
  <si>
    <t>Aon Securities is sole structuring agent and joint bookrunner. Swiss Re is joint bookrunner.</t>
  </si>
  <si>
    <t>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</si>
  <si>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https://www.artemis.bm/deal-directory/phoenician-re-ltd-series-2021-1/</t>
  </si>
  <si>
    <t>Logistics Re Ltd. (Series 2021-1)</t>
  </si>
  <si>
    <t>Logistics Re Ltd.</t>
  </si>
  <si>
    <t>Prologis, Inc.</t>
  </si>
  <si>
    <t>GC Securities and Goldman Sachs are joint structuring agents and bookrunners</t>
  </si>
  <si>
    <t>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</si>
  <si>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https://www.artemis.bm/deal-directory/logistics-re-ltd-series-2021-1/</t>
  </si>
  <si>
    <t>Titania Re Ltd. (Series 2021-2)</t>
  </si>
  <si>
    <t>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</si>
  <si>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https://www.artemis.bm/deal-directory/titania-re-ltd-series-2021-2/</t>
  </si>
  <si>
    <t>Bonanza Re Ltd. (Series 2021-1) Class B</t>
  </si>
  <si>
    <t>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</si>
  <si>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https://www.artemis.bm/deal-directory/bonanza-re-ltd-series-2021-1/</t>
  </si>
  <si>
    <t>Bonanza Re Ltd. (Series 2021-1) Class C</t>
  </si>
  <si>
    <t>Bonanza Re Ltd. (Series 2021-1) Class A</t>
  </si>
  <si>
    <t>Matterhorn Re Ltd. (Series 2021-1)</t>
  </si>
  <si>
    <t>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</si>
  <si>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https://www.artemis.bm/deal-directory/matterhorn-re-ltd-series-2021-1/</t>
  </si>
  <si>
    <t>Four Lakes Re Ltd. (Series 2021-1)</t>
  </si>
  <si>
    <t>U.S named storm, earthquake, severe thunderstorm, winter storm, wildfire, volcanic eruption, meteorite impact</t>
  </si>
  <si>
    <t>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</si>
  <si>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https://www.artemis.bm/deal-directory/four-lakes-re-ltd-series-2021-1/</t>
  </si>
  <si>
    <t>Topanga Re Ltd. (Series 2021-1) Class A</t>
  </si>
  <si>
    <t>Topanga Re Ltd.</t>
  </si>
  <si>
    <t>Farmers Insurance Group</t>
  </si>
  <si>
    <t>Swiss Re Capital Markets is joint structuring agent and sole bookrunner. TigerRisk Capital Markets is joint structuring agent and co-manager.</t>
  </si>
  <si>
    <t>US named storm, earthquake, severe weather, wildfire</t>
  </si>
  <si>
    <t>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</si>
  <si>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https://www.artemis.bm/deal-directory/topanga-re-ltd-series-2021-1/</t>
  </si>
  <si>
    <t>Topanga Re Ltd. (Series 2021-1) Class B</t>
  </si>
  <si>
    <t>3264 Re Ltd. (Series 2022-1)</t>
  </si>
  <si>
    <t>Worldwide peak perils</t>
  </si>
  <si>
    <t>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</si>
  <si>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https://www.artemis.bm/deal-directory/3264-re-ltd-series-2022-1/</t>
  </si>
  <si>
    <t>Orange Capital Re DAC (Series 2021-1)</t>
  </si>
  <si>
    <t>Orange Capital Re DAC</t>
  </si>
  <si>
    <t>NN Group</t>
  </si>
  <si>
    <t>European windstorm and severe thunderstorm</t>
  </si>
  <si>
    <t>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</si>
  <si>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https://www.artemis.bm/deal-directory/orange-capital-re-dac-series-2021-1/</t>
  </si>
  <si>
    <t>Artex SAC Limited – Silver Crane Notes</t>
  </si>
  <si>
    <t>Toa Re Europe</t>
  </si>
  <si>
    <t>European windstorm, European earthquake, Mediterranean earthquake</t>
  </si>
  <si>
    <t>The Artex Risk Solutions owned segregated account reinsurance transformer platform, Artex SAC Limited, has completed issuance of a new private catastrophe bond, with a $25 million Artex SAC Limited – Silver Crane Notes transaction coming to market. Artex’s SAC Limited vehicle is domiciled in Bermuda and facilitates private cat bond transactions for sponsors and investors. The structure acts as a transformer for the risks and a securitization vehicle that issues notes, which can then be sold to either individual or groups of investors, depending on whether a transaction is syndicated or more bilateral in nature. This private cat bond issuance (also termed a cat bond lite) has been completed and listed in Bermuda using the vehicle’s Artex SAC Limited ILS Note Program II. This new issuance features $25 million of Artex SAC Limited – Silver Crane Notes, with the notes due January 17th 2025. As we normally do with these private cat bond issuances, we presume this consists of notes linked to certain property catastrophe risks, most likely representing a securitisation of either an indemnity or industry loss triggered collateralised reinsurance or retrocession transaction. The arrangement will have been securitised, using the Artex structure, in order to make the investment compatible with certain ILS fund or investor mandates, often also providing the investors an option to benefit from secondary liquidity as well. This Silver Crane private cat bond transaction consists of $25 million of notes that were issued using the Artex SAC Limited vehicle and its ILS Note Program II, on behalf of a segregated account series named Silver Crane. The notes have been placed with qualified investors and listed on the Bermuda Stock Exchange (BSX) as insurance related securities. Update: Toa Re Europe sponsored this Silver Crane private catastrophe bond deal. The $25 million of notes issued will provide Toa Re Europe with a source of retrocessional reinsurance from the capital markets, covering European windstorm and earthquake risks, as well as earthquakes around certain Mediterranean locations. The notes have a three-year term, Toa Re Europe explained and the transaction is a renewal of a ‘Blue Crane’ arrangement a year ago, which was an ISDA-derivative with a one year term that was placed bilaterally in 2021. The underlying is an industry loss warranty (ILW) based on an index covering seven per-occurrence layers, designed to protect Toa Re Europe against European windstorms, as well as certain earthquake scenarios, for example covering regions around the Mediterranean Sea and continental Europe. Each layer is geared towards an annual expected loss of around 1.0% each and the transaction was structured in a modular way as a synthetic quota share, bundling together what is a unique and diversifying set of independent natural catastrophe scenarios into a transparent index, Toa Re Europe explained. The Silver Crane notes issuance benefited from structuring and distribution support from independent consultant RHA Advisory, run by ILS specialist Rom Aviv in Tel Aviv, Israel, working in collaboration with Bank Vontobel (Zurich, Switzerland) who also acted as Arranger for the transaction. RMS acted as risk modeller.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</si>
  <si>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https://www.artemis.bm/deal-directory/artex-sac-limited-silver-crane-notes/</t>
  </si>
  <si>
    <t>Tailwind Re Ltd. (Series 2022-1) Class A</t>
  </si>
  <si>
    <t>Tailwind Re Ltd.</t>
  </si>
  <si>
    <t>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</si>
  <si>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https://www.artemis.bm/deal-directory/tailwind-re-ltd-series-2022-1/</t>
  </si>
  <si>
    <t>Tailwind Re Ltd. (Series 2022-1) Class B</t>
  </si>
  <si>
    <t>Tailwind Re Ltd. (Series 2022-1) Class C</t>
  </si>
  <si>
    <t>Tailwind Re Ltd. (Series 2022-1) Class D</t>
  </si>
  <si>
    <t>Seaside Re (Series 2022-1)</t>
  </si>
  <si>
    <t>Hannover Re has used its Bermuda domiciled reinsurance transformer vehicle Kaith Re Ltd. to issue this new private cat bond for 2022, acting on behalf of its segregated account named Seaside Re. Hannover Re’s transformer vehicle Kaith Re Ltd. acted on behalf of its segregated account named Seaside Re to issue $24 million of 2022-1 notes that were then sold to investors. The $24 million of Seaside Re 2022-1 notes were created through the transformation and securitisation of underlying reinsurance related contract risks contained in the segregated account Seaside Re and the notes are due for maturity January 15th 2023, so likely represent a one-year contract from the renewals. As with all the Seaside Re private cat bond deals, this $24 million Seaside Re 2022 provides an unknown cedent with collateralized reinsurance or retrocessional protection covering losses from unknown US property catastrophe risks. This $24m of Seaside Re Series 2022-1 private cat bond notes have been listed on the Bermuda Stock Exchange (BSX) as Section V – Insurance Related Securities and were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</si>
  <si>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t>
  </si>
  <si>
    <t>LI Re (Series 2022-1)</t>
  </si>
  <si>
    <t>Hannover Re has used its Bermuda domiciled reinsurance transformer vehicle Kaith Re Ltd. to issue this new Li Re 2022-1 private cat bond, acting on behalf of its segregated account named LI Re. This LI Re 2022-1 transaction, saw $15 million of notes issued through by Hannover Re’s segregated accounts vehicle, Kaith Re Ltd., acting on behalf of the segregated account named LI Re. This $15 million LI Re 2022-1 private cat bond transforms and securitises underlying reinsurance related contract risks contained in the segregated account, and is due for maturity February 15th 2023, so it’s likely the underlying is a one-year reinsurance renewal arrangement. Like previous LI Re private cat bonds, this latest LI Re 2022 deal provides an unknown cedent with collateralized reinsurance or retrocessional protection covering losses from California earthquake risks. Previous years LI Re private cat bonds also securitized California earthquake risks, so it’s possible this is a renewal of sorts, although the last we saw was issued in 2019 so there may have been a break last year. This $15m of LI Re Series 2022-1 private cat bond notes have now been listed on the Bermuda Stock Exchange (BSX) as Section V – Insurance Related Securities, having been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</si>
  <si>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https://www.artemis.bm/deal-directory/li-re-series-2022-1/</t>
  </si>
  <si>
    <t>Seaside Re (Series 2022-21)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</si>
  <si>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2022-21 private cat bond, Hannover Re’s transformer vehicle Kaith Re Ltd. acted on behalf of its segregated account named Seaside Re to issue a $5 million tranche of Series 2022-21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$5 million 2022-21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</si>
  <si>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https://www.artemis.bm/deal-directory/seaside-re-series-2022-21/</t>
  </si>
  <si>
    <t>Seaside Re (Series 2022-12)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</si>
  <si>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2022-12 private cat bond, Hannover Re’s transformer vehicle Kaith Re Ltd. acted on behalf of its segregated account named Seaside Re to issue a $10 million tranche of Series 2022-12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</si>
  <si>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https://www.artemis.bm/deal-directory/seaside-re-series-2022-12/</t>
  </si>
  <si>
    <t>Seaside Re (Series 2022-11)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</si>
  <si>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2022-11 private cat bond, Hannover Re’s transformer vehicle Kaith Re Ltd. acted on behalf of its segregated account named Seaside Re to issue a $10 million tranche of Series 2022-11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</si>
  <si>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https://www.artemis.bm/deal-directory/seaside-re-series-2022-11/</t>
  </si>
  <si>
    <t>Seaside Re (Series 2022-42)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</si>
  <si>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2022-42 private cat bond, Hannover Re’s transformer vehicle Kaith Re Ltd. acted on behalf of its segregated account named Seaside Re to issue a $11.5 million tranche of Series 2022-42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$11.5 million 2022-42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</si>
  <si>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https://www.artemis.bm/deal-directory/seaside-re-series-2022-42/</t>
  </si>
  <si>
    <t>Seaside Re (Series 2022-41)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</si>
  <si>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2022-41 private cat bond, Hannover Re’s transformer vehicle Kaith Re Ltd. acted on behalf of its segregated account named Seaside Re to issue a $8.5 million tranche of Series 2022-41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$8.5 million 2022-41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</si>
  <si>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https://www.artemis.bm/deal-directory/seaside-re-series-2022-41/</t>
  </si>
  <si>
    <t>Seaside Re (Series 2022-31)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</si>
  <si>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2022-31 private cat bond, Hannover Re’s transformer vehicle Kaith Re Ltd. acted on behalf of its segregated account named Seaside Re to issue a $30 million tranche of Series 2022-31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$30 million 2022-31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</si>
  <si>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https://www.artemis.bm/deal-directory/seaside-re-series-2022-31/</t>
  </si>
  <si>
    <t>Seaside Re (Series 2022-23)</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</si>
  <si>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2022-23 private cat bond, Hannover Re’s transformer vehicle Kaith Re Ltd. acted on behalf of its segregated account named Seaside Re to issue a $4.5 million tranche of Series 2022-23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$4.5 million 2022-23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</si>
  <si>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https://www.artemis.bm/deal-directory/seaside-re-series-2022-23/</t>
  </si>
  <si>
    <t>Seaside Re (Series 2022-22)</t>
  </si>
  <si>
    <t>https://www.artemis.bm/deal-directory/seaside-re-series-2022-22/</t>
  </si>
  <si>
    <t>Vitality Re XIII Ltd (Series 2022) Class A</t>
  </si>
  <si>
    <t>Vitality Re XIII Ltd</t>
  </si>
  <si>
    <t>S&amp;P: Class A - BBB+ (sf); Class B - BB+ (sf)</t>
  </si>
  <si>
    <t>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</si>
  <si>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https://www.artemis.bm/deal-directory/vitality-re-xiii-ltd-series-2022/</t>
  </si>
  <si>
    <t>Vitality Re XIII Ltd (Series 2022) Class B</t>
  </si>
  <si>
    <t>Bellemeade Re 2022-1 Ltd. Class M-1A</t>
  </si>
  <si>
    <t>Bellemeade Re 2022-1 Ltd.</t>
  </si>
  <si>
    <t>This is the first Bellemeade Re mortgage insurance-linked securities (ILS) transaction of 2022 from global specialty insurance and reinsurance player Arch Capital Group. It will be the eighteenth issuance of mortgage insurance-linked notes (ILN) under the Bellemeade Re program, since it began in 2015. There’s some uncertainty over the eventual size of this transaction, according to our sources, but the issuance could be as large as $317 million, should Arch choose to fully-fund all five tranches of notes set to be issued. Although other sources suggest it could be partially funded, which would bring the issuance closer to $277 million of notes, we’re told. Arch Capital has established Bellemeade Re 2022-1 Ltd. as a new Bermuda based special purpose insurer (SPI) for this issuance and the SPI will issue and sell five tranches of mortgage insurance-linked notes to capital market investors. Each tranche represents a different level of risk and the proceeds from the sale of the notes will collateralize underlying mortgage reinsurance agreements between the issuer, Bellemeade Re 2022-1 Ltd. and Arch’s mortgage insurer entities Arch Mortgage Insurance Company and United Guaranty Residential Insurance Company. Each of the five tranches of notes issued by Bellemeade Re 2022-1 notes are exposed to the risk of claims payments on the subject mortgage insurance policies. Depending on the notes’ priority, the tranches could incur principal and interest losses should the ceding insurer makes claims payments on the mortgage insurance policies covered by the deal. The notes have a ten-year term and will amortise alongside the mortgage loans and covered insurance policies. We understand Arch aims to fund each tranche of notes by a minimum of 80%, but that the targeted coverage could be far higher if investor appetite allows the company to secure more reinsurance protection from this latest mortgage ILS deal, up to the maximum fully-funded issuance size of $317 million, while some sources say the target will be $277 million and additional traditional reinsurance will likely be procured alongside this deal. Interestingly, rating agency DBRS Morningstar highlights something a little more unusual about this mortgage ILS transaction, saying, “In this transaction, there could be loans located in counties designated by the Federal Emergency Management Agency (FEMA) as having been affected by a non-coronavirus-related natural disaster. Mortgage insurance policies generally exclude physical damage in excess of $5,000.” We haven’t seen that mentioned with respect to other mortgage ILS, suggesting that it could be that the subject mortgage loans cover an area where a recent major catastrophe event, such as the December tornadoes or Colorado wildfire occurred. Rating agency Moody’s is only rating four tranches of notes from this transaction. Moody’s also sees the issuance as possibly fully-funded, which would be a $317 million issuance: $79.2 million Class M-1A, Assigned (P)Baa2 (sf) $63.4 million Class M-1B, Assigned (P)Baa3 (sf) $126.7 million Class M-1C, Assigned (P)Ba3 (sf) $31.7 million Class M-2, Assigned (P)B3 (sf) $15.8 million Class B-1, Unrated. DBRS Morningstar has opted for the less-funded deal size, of $277 million and will rate all five tranches of notes issued by Bellemeade Re 2022-1: $63.4 million Class M-1A at BBB (high) (sf) $53.8 million Class M-1B at BBB (sf) $117.8 million Class M-1C at BB (sf) $29.5 million Class M-2 at B (high) (sf) $12.7 million Class B-1 at B (high) (sf) Update 1: Arch Capital eventually secured $282 million of reinsurance through the issuance of mortgage insurance-linked notes to investors through Bellemeade Re 2022-1 Ltd., while the company secured another $33 million of traditional mortgage reinsurance alongside it, taking the total protection secured to $315 million. For this latest issuance, Bellemeade Re 2022-1 Ltd. has funded its reinsurance obligations through the issuance of five classes of amortizing notes with 10-year legal final maturities, totalling $282 million issued. The final tranche sizes are detailed below along with their pricing: $63,352,000 class M-1A notes with a coupon equal to one-month SOFR plus 175 basis points. $58,284,000 class M-1B notes with a coupon equal to one-month SOFR plus 215 basis points. $118,736,000 class M-1C notes with a coupon equal to one-month SOFR plus 370 basis points. $29,458,000 class M-2 notes with a coupon equal to one-month SOFR plus 460 basis points. $12,670,000 class B-1 notes with a coupon equal to one-month SOFR plus 550 basis points. The additional $33,260,000 of mortgage reinsurance secured was placed with a panel of reinsurers.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</si>
  <si>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https://www.artemis.bm/deal-directory/bellemeade-re-2022-1-ltd/</t>
  </si>
  <si>
    <t>Bellemeade Re 2022-1 Ltd. Class M-1B</t>
  </si>
  <si>
    <t>Bellemeade Re 2022-1 Ltd. Class M-1C</t>
  </si>
  <si>
    <t>Bellemeade Re 2022-1 Ltd. Class M-2</t>
  </si>
  <si>
    <t>Bellemeade Re 2022-1 Ltd. Class B-1</t>
  </si>
  <si>
    <t>Blue Halo Re Ltd. (Series 2022-1) Class A</t>
  </si>
  <si>
    <t>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</si>
  <si>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https://www.artemis.bm/deal-directory/blue-halo-re-ltd-series-2022-1/</t>
  </si>
  <si>
    <t>Blue Halo Re Ltd. (Series 2022-1) Class B</t>
  </si>
  <si>
    <t>FloodSmart Re Ltd. (Series 2022-1) Class A</t>
  </si>
  <si>
    <t>$9,000,000,000.00</t>
  </si>
  <si>
    <t>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</si>
  <si>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https://www.artemis.bm/deal-directory/floodsmart-re-ltd-series-2022-1/</t>
  </si>
  <si>
    <t>FloodSmart Re Ltd. (Series 2022-1) Class B</t>
  </si>
  <si>
    <t>FloodSmart Re Ltd. (Series 2022-1) Class C</t>
  </si>
  <si>
    <t>Eclipse Re Ltd. (Series 2022-1A)</t>
  </si>
  <si>
    <t>This is the first privately placed insurance-linked securities (ILS) transaction of 2022 that we have listed in our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Horseshoe, which is an Artex company. Eclipse Re Ltd. has issued $75 million of Series 2022-01A notes, with the notes having a final maturity date, of December 31st 2023. As ever, we assume they are property catastrophe risk-linked notes, providing an unnamed protection buyer, or ILS fund, with reinsurance or retrocession protection to the end of 2023. The $75 million issuance of Series 2022-01A notes from Eclipse Re represent the vehicles segregated account EC0043. The proceeds from the sale of the $75 million of private catastrophe bond notes will be used as collateral to underpin the related reinsurance or retrocession contract, held in a trust. The notes have been placed with qualified institutional investors and were admitted to the Bermuda Stock Exchange (BSX) as insurance-related securities for a listing, with Horseshoe also acting as the listing sponsor through its Horseshoe Corporate Services Limited unit. ILS and reinsurance market service provider and facilitator Horseshoe takes a lead role as the manager for these Eclipse Re Ltd. transactions, with this special purpose vehicle a key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</si>
  <si>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https://www.artemis.bm/deal-directory/eclipse-re-ltd-series-2022-1a/</t>
  </si>
  <si>
    <t>Baltic PCC Limited (Series 2022-1)</t>
  </si>
  <si>
    <t>Baltic PCC Limited</t>
  </si>
  <si>
    <t>Synthetik Applied Technologies LLC</t>
  </si>
  <si>
    <t>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</si>
  <si>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https://www.artemis.bm/deal-directory/baltic-pcc-limited-series-2022-1/</t>
  </si>
  <si>
    <t>Bonanza Re Ltd. (Series 2022-1)</t>
  </si>
  <si>
    <t>Gallagher Securities is sole structuring agent &amp; bookrunner</t>
  </si>
  <si>
    <t>US named storm</t>
  </si>
  <si>
    <t>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</si>
  <si>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https://www.artemis.bm/deal-directory/bonanza-re-ltd-series-2022-1/</t>
  </si>
  <si>
    <t>Matterhorn Re Ltd. (Series 2022-1) Class A</t>
  </si>
  <si>
    <t>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</si>
  <si>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https://www.artemis.bm/deal-directory/matterhorn-re-ltd-series-2022-1/</t>
  </si>
  <si>
    <t>Matterhorn Re Ltd. (Series 2022-1) Class B</t>
  </si>
  <si>
    <t>Cape Lookout Re Ltd. (Series 2022-1)</t>
  </si>
  <si>
    <t>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</si>
  <si>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https://www.artemis.bm/deal-directory/cape-lookout-re-ltd-series-2022-1/</t>
  </si>
  <si>
    <t>Asagao V – White Rock Insurance (SAC) Ltd.</t>
  </si>
  <si>
    <t>Japanese earthquake</t>
  </si>
  <si>
    <t>This is the fifth private catastrophe bond in the Asagao series of deals. This Asagao V private cat bond appears to be a renewal of the third, possibly representing a second renewal of that layer of risk, being also JPY 2 billion in size. This converts to roughly US $16.2 million at time of issuance, but the level of coverage in Japanese Yen is identical and the timing is right for this to be a renewal of the second and third Asagao deals. As with all of the Asagao private cat bonds, this fifth has been issued using the White Rock Insurance (SAC) Ltd. vehicle, which is managed and facilitated by Aon Insurance Managers, the specialist insurance management unit of broker Aon. White Rock Insurance provides a risk transformation and securitisation platform for privately placed catastrophe bonds and collateralised reinsurance arrangements, as well as other captive and segregated account type services for re/insurers and cedents. Given the trend seen across the Asagao private cat bonds to-date, we assume that this Asagao V transaction is again a securitisation of Japanese earthquake risks on a parametric basis, likely for the same unknown Japanese sponsor. Aon Insurance Managers always acts as the insurance manager for these deals, enabling issuance of the roughly $16.2 million of Asagao V notes using its White Rock vehicle to place the private insurance-linked securities (ILS) (or private catastrophe bond notes) for an unknown Japanese catastrophe risk exposed cedent. It’s likely that Aon’s Reinsurance Solutions and perhaps ILS specialist unit Aon Securities will also have been involved in the transaction. White Rock Insurance (SAC) Ltd. has issued the ¥ 2 billion (JPY) of Principal At-Risk notes (which is roughly US $16.2m as of the issuance date), acting on behalf of its segregated account named T99 Asagao V (which we’ve shortened to just Asagao V). This transaction was issued through the White Rock Insurance (SAC) Ltd. ILS Note Program, which facilitates issuance of privately placed catastrophe bonds, or other ILS arrangements, as well as their offering and sale to institutional investors. The $16.2 million of Asagao V Principal At-Risk Notes are scheduled for maturity on April 28th 2023. The newly issued Asagao V private cat bond notes were all placed with qualified institutional investors, likely an insurance-linked securities (ILS) fund, or a number of ILS funds if the deal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</si>
  <si>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https://www.artemis.bm/deal-directory/asagao-v-white-rock-insurance-sac-ltd/</t>
  </si>
  <si>
    <t>Merna Re II Ltd. (Series 2022-1)</t>
  </si>
  <si>
    <t>US earthquake</t>
  </si>
  <si>
    <t>This is primary insurance giant State Farm’s first Merna Re II catastrophe bond issuance of 2022 and sees the company returning for its annual April issuance of a new Merna Re cat bond to secure additional collateralized property catastrophe reinsurance capacity from the capital markets. The new Merna Re II 2022-1 catastrophe bond will provide State Farm with three years of additional collateralized catastrophe reinsurance protection. The perils will be US focused and we would imagine this is an earthquake cat bond, given State Farm’s habit of sponsoring a late March deal each year covering that type of risk. But, for this new $300 million Merna Re II Ltd. 2022-1 cat bond, we’re going to categorise it as US property catastrophe risks in our charts and data, which we will update should greater clarity on the covered perils become available later. As with every Merna Re cat bond sponsored by State Farm since 2016, the issuance was relatively privately marketed and placed with a select group or club of initial investors. Now, the resulting $300 million of notes will be more broadly available on the cat bond secondary market. So, State Farm continues to source collateralized reinsurance capacity from insurance-linked securities (ILS) funds and investors on a privately marketed and placed basis. Merna Re II Ltd., a Bermuda domiciled special purpose insurer, has issued and sold $300 million of Series 2022-1 Class A notes to cat bond funds and ILS investors, with the proceeds used to collateralize an underlying reinsurance agreement between the issuer and the sponsor State Farm. The notes will provide State Farm with property catastrophe reinsurance (possibly US quake focused) on an indemnity trigger and we expect per-occurrence basis, with the protection running across a three-year term to early April 2025. We understand this Merna Re II 2022-1 cat bond provides State Farm with reinsurance against earthquake losses across the United States, excluding California, Florida and Texas.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</si>
  <si>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https://www.artemis.bm/deal-directory/merna-re-ii-ltd-series-2022-1/</t>
  </si>
  <si>
    <t>Tomoni Re Pte Ltd. (Series 2022-1) Class A-1</t>
  </si>
  <si>
    <t>Tomoni Re Pte Ltd.</t>
  </si>
  <si>
    <t>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</si>
  <si>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https://www.artemis.bm/deal-directory/tomoni-re-pte-ltd-series-2022-1-2022-2/</t>
  </si>
  <si>
    <t>Tomoni Re Pte Ltd. (Series 2022-1) Class B-1</t>
  </si>
  <si>
    <t>Montoya Re Ltd. (Series 2022-1)</t>
  </si>
  <si>
    <t>Montoya Re Ltd.</t>
  </si>
  <si>
    <t>Inigo Insurance (Syndicate 1301)</t>
  </si>
  <si>
    <t>U.S. named storm, U.S. and Canada earthquake, Japan earthquake, Japan typhoon</t>
  </si>
  <si>
    <t>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</si>
  <si>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https://www.artemis.bm/deal-directory/montoya-re-ltd-series-2022-1/</t>
  </si>
  <si>
    <t>Sanders Re III Ltd. (Series 2022-1) Class is</t>
  </si>
  <si>
    <t>Sanders Re III Ltd.</t>
  </si>
  <si>
    <t>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</si>
  <si>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https://www.artemis.bm/deal-directory/sanders-re-iii-ltd-series-2022-1/</t>
  </si>
  <si>
    <t>Sanders Re III Ltd. (Series 2022-1) Class A</t>
  </si>
  <si>
    <t>Sanders Re III Ltd. (Series 2022-1) Class B</t>
  </si>
  <si>
    <t>Sanders Re III Ltd. (Series 2022-1) Class C</t>
  </si>
  <si>
    <t>Manatee Re II Ltd. (Series 2022-1) Class A</t>
  </si>
  <si>
    <t>Manatee Re II Ltd.</t>
  </si>
  <si>
    <t>Swiss Re Capital Markets is sole structuring agent and joint bookrunner. Gallagher Securities is joint bookrunner.</t>
  </si>
  <si>
    <t>U.S. named storm (Alabama, Florida, Louisiana, Mississippi, New Jersey &amp; Texas initially)</t>
  </si>
  <si>
    <t>This will be the fifth Manatee Re catastrophe bond to benefit US insurer Safepoint Insurance Company and for 2022 the sponsor has returned to utilise its Bermuda based Manatee Re II Ltd. special purpose insurance (SPI) vehicle. For 2022, sources explained that Safepoint’s Bermuda domiciled special purpose insurer Manatee Re II Ltd. will seek to issue two tranches of Series 2022-1 cat bond notes, for total coverage of $125 million or perhaps more, and the notes are set to be sold to investors to collateralize two reinsurance agreements between the SPI and Safepoint Insurance Company. The reinsurance agreements will provide Safepoint with a almost three years of collateralized reinsurance protection, beginning June 1st this year and running to April 2025. The protection this Manatee Re II 2022-1 catastrophe bond will provide Safepoint will cover it against losses from US named storms, so tropical storms and hurricanes, initially across its core states of Alabama, Florida, Louisiana, Mississippi, New Jersey and Texas. The protection will be afforded through an indemnity trigger for both tranches of notes, with coverage on a per-occurrence basis. Manatee Re II Ltd. will issue a currently $75 million Class A tranche of notes that have a minimum attachment level of $240 million of losses, an initial attachment probability of 1.33%, initial expected loss of 0.96% and are being offered to cat bond investors with price guidance in a range from 5.75% to 6.5%, we’re told. A currently $50 million Class B tranche of notes that Manatee Re II will issue have a minimum attachment level of $150 million, an initial attachment probability of 2.75%, initial expected loss of 1.77% and are being marketed with coupon guidance in a range from 7.75% to 8.25%, we understand. Update – April 7th: We’re told that Safepoint Insurance Company has opted not to continue with the issuance of this catastrophe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</si>
  <si>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https://www.artemis.bm/deal-directory/manatee-re-ii-ltd-series-2022-1/</t>
  </si>
  <si>
    <t>Manatee Re II Ltd. (Series 2022-1) Class B</t>
  </si>
  <si>
    <t>Matterhorn Re Ltd. (Argon 2022-1)</t>
  </si>
  <si>
    <t>All lines of business</t>
  </si>
  <si>
    <t>This is the first catastrophe bond issued by global reinsurance firm Swiss Re’s Bermuda-domiciled special purpose insurer (SPI) Matterhorn Re Ltd. under a new segregated account named Argon. Under the Matterhorn Re Ltd. special purpose insurer (SPI) in Bermuda, Swiss Re has also established a Principal At-Risk Variable Rate Notes Program for a segregated account of the vehicle named “Argon”. The first issuance from that segregated account has now been completed, with a $150 million tranche of Class A Principal At-Risk Variable Rate Notes issued by Matterhorn Re on behalf of the Argon account. The $150 million of Class A Argon notes, which have a due date of January 25 2027 and so are particularly long-dated for a catastrophe bond, covering roughly five full years and were privately placed with institutional ILS investors. This privately placed ILS, or catastrophe bond, was issued as part of Swiss Re’s $1.15 billion capital markets stop-loss arrangement that was announced in April 2022 . The overall arrangement saw Swiss Re securing a $1 billion loan from J.P. Morgan alongside the issuance of this $150 million tranche of ILS notes. Both the loan and the notes were issued using the Argon segregated account of Matterhorn Re Ltd. The $150 million of Class A Argon notes, which have a due date of January 25 2027 and so are particularly long-dated for a catastrophe bond, were privately placed with the group of institutional investors. Swiss Re said the $1.15 billion stop-loss cover it benefits from with this transaction runs across the 2022 to 2026 underwriting years, which explains the final due date of the Argon ILS notes being in January 2027. The reinsurer told Artemis that the underlying transaction is structured as a multi-year whole account stop-loss of its group wide underwriting results, with a trigger based on the economic result of each individual financial year, so the cat bond component is akin to an indemnity trigger. Given the annualised coverage, we’d liken this to an aggregate transaction, as underwriting losses will accumulate over the course of each year towards the pre-defined financial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</si>
  <si>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https://www.artemis.bm/deal-directory/matterhorn-re-ltd-argon-2022-1/</t>
  </si>
  <si>
    <t>Hestia Re Ltd. (Series 2022-1)</t>
  </si>
  <si>
    <t>Hestia Re Ltd.</t>
  </si>
  <si>
    <t>Kin Interinsurance Network</t>
  </si>
  <si>
    <t>Swiss Re Capital Markets and TigerRisk Capital Markets &amp; Advisory are joint structuring agents and bookrunners</t>
  </si>
  <si>
    <t>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</si>
  <si>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https://www.artemis.bm/deal-directory/hestia-re-ltd-series-2022-1/</t>
  </si>
  <si>
    <t>Citrus Re Ltd. (Series 2022-1)</t>
  </si>
  <si>
    <t>Citrus Re Ltd.</t>
  </si>
  <si>
    <t>US named storm (initially Connecticut, Delaware, Maryland, Massachusetts, New Jersey, New York, Rhode Island, Virginia)</t>
  </si>
  <si>
    <t>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</si>
  <si>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https://www.artemis.bm/deal-directory/citrus-re-ltd-series-2022-1/</t>
  </si>
  <si>
    <t>Home Re 2022-1 Ltd. Class M-1A</t>
  </si>
  <si>
    <t>Home Re 2022-1 Ltd.</t>
  </si>
  <si>
    <t>This is the first mortgage insurance-linked securities (ILS) transaction from MGIC Investment Corporation on behalf of its Mortgage Guaranty Insurance Corporation entity of 2022. MGIC is seeking to expand its capital markets backed and collateralized mortgage reinsurance with this latest mortgage ILS deal, which will be the insurers sixth Home Re mortgage insurance-insurance linked notes issuance in total. The company has registered a new Bermuda-based special purpose insurer (SPI), Home Re 2022-1 Ltd. (HMIR 2021-1) for this issuance of a targeted almost $474 million of mortgage insurance linked notes. Five classes of notes are being issued, each backed by reinsurance premiums, eligible investments, and related account investment earnings, in each case relating to a pool of MI policies linked to residential loans. The covered pool of insured mortgage loans features 218,568 fully amortizing first-lien fixed- and variable-rate mortgages, all underwritten to a full documentation standard and never reported as 60 or more days delinquent. The mortgage insurance policies covering the loans are all effective on or after September 2019 and on or before January 2022. The transaction will have a 12.5-year term, but amortize down over the coverage period and is subject to a call at the sponsors request. The transaction breaks down as follows, along with each tranches rating: $159.8 million Class M-1A (DBRS Morningstar rated BBB (sf); Moody’s rated Baa2 (sf)) $53.3 million Class M-1B (DBRS Morningstar rated BBB (low) (sf); Moody’s rated Baa3 (sf)) $183.5 million Class M-1C (DBRS Morningstar rated BB (low) (sf); Moody’s rated Ba2 (sf)) $47.4 million Class M-2 (DBRS Morningstar rated B (high) (sf); Moody’s rated B1 (sf)) $29.6 million Class B-1 (DBRS Morningstar rated B (high) (sf); Moody’s rated B2 (sf)) Each class of notes issued by Home Re 2022-1 (HMIR 2022-1) will be sold to capital market investors and the resulting collateral proceeds will be used to underpin excess-of-loss mortgage reinsurance arrangements between the SPI and the sponsor of the transaction, Mortgage Guaranty Insurance Corporation. As a result, this transaction transfers the credit risk associated with mortgage insurance policies on a defined portfolio of mortgages to the capital markets for MGIC. Update 1: MGIC upsized this issuance by electing to fund 100% of the Class M-1C tranche, which had previously only been planned as 80% funded. As a result, the issuance priced and settled at almost $474 million in size, making this the largest mortgage insurance-linked notes transaction so far from MGIC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</si>
  <si>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https://www.artemis.bm/deal-directory/home-re-2022-1-ltd/</t>
  </si>
  <si>
    <t>Home Re 2022-1 Ltd. Class M-1B</t>
  </si>
  <si>
    <t>Home Re 2022-1 Ltd. Class M-1C</t>
  </si>
  <si>
    <t>Home Re 2022-1 Ltd. Class M-2</t>
  </si>
  <si>
    <t>Home Re 2022-1 Ltd. Class B-1</t>
  </si>
  <si>
    <t>Vista Re Ltd. (Series 2022-1)</t>
  </si>
  <si>
    <t>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</si>
  <si>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https://www.artemis.bm/deal-directory/vista-re-ltd-series-2022-1/</t>
  </si>
  <si>
    <t>Gateway Re Ltd. (Series 2022-1)</t>
  </si>
  <si>
    <t>Gateway Re Ltd.</t>
  </si>
  <si>
    <t>SureChoice Underwriters Reciprocal Exchange</t>
  </si>
  <si>
    <t>US named storm: Alabama, Louisiana, Mississippi, Texas</t>
  </si>
  <si>
    <t>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</si>
  <si>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https://www.artemis.bm/deal-directory/gateway-re-ltd-series-2022-1/</t>
  </si>
  <si>
    <t>Residential Reinsurance 2022 Limited (Series 2022-1) Class 10</t>
  </si>
  <si>
    <t>Residential Reinsurance 2022 Limited</t>
  </si>
  <si>
    <t>S&amp;P: Class 14 BB- (sf)</t>
  </si>
  <si>
    <t>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t>
  </si>
  <si>
    <t>https://www.artemis.bm/deal-directory/residential-reinsurance-2022-limited-series-2022-1/</t>
  </si>
  <si>
    <t>Residential Reinsurance 2022 Limited (Series 2022-1) Class 11</t>
  </si>
  <si>
    <t>Residential Reinsurance 2022 Limited (Series 2022-1) Class 12</t>
  </si>
  <si>
    <t>Residential Reinsurance 2022 Limited (Series 2022-1) Class 13</t>
  </si>
  <si>
    <t>Residential Reinsurance 2022 Limited (Series 2022-1) Class 14</t>
  </si>
  <si>
    <t>Bowline Re Ltd. (Series 2022-1) Class A</t>
  </si>
  <si>
    <t>Bowline Re Ltd.</t>
  </si>
  <si>
    <t>U.S., Puerto Rico, U.S. Virgin Islands, D.C., Canada named storm and earthquake. Japan earthquake</t>
  </si>
  <si>
    <t>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t>
  </si>
  <si>
    <t>https://www.artemis.bm/deal-directory/bowline-re-ltd-series-2022-1/</t>
  </si>
  <si>
    <t>Bowline Re Ltd. (Series 2022-1) Class B</t>
  </si>
  <si>
    <t>Bowline Re Ltd. (Series 2022-1) Class C</t>
  </si>
  <si>
    <t>Integrity Re Ltd. (Series 2022-1) Class A</t>
  </si>
  <si>
    <t>Integrity Re Ltd.</t>
  </si>
  <si>
    <t>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</si>
  <si>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https://www.artemis.bm/deal-directory/integrity-re-ltd-series-2022-1/</t>
  </si>
  <si>
    <t>Integrity Re Ltd. (Series 2022-1) Class B</t>
  </si>
  <si>
    <t>Torrey Pines Re Ltd. (Series 2022-1) Class A</t>
  </si>
  <si>
    <t>Torrey Pines Re Ltd.</t>
  </si>
  <si>
    <t>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</si>
  <si>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https://www.artemis.bm/deal-directory/torrey-pines-re-ltd-series-2022-1/</t>
  </si>
  <si>
    <t>Torrey Pines Re Ltd. (Series 2022-1) Class B</t>
  </si>
  <si>
    <t>Azzurro Re II DAC (Series 2022-1)</t>
  </si>
  <si>
    <t>GC Securities is sole structuring agent and bookrunner. Munich Re and BNP Paribas are co-managers</t>
  </si>
  <si>
    <t>Italian insurer UnipolSai Assicurazioni S.p.A. has returned to the catastrophe bond market for its fourth visit, seeking more fully collateralised, capital market investor-backed European earthquake reinsurance protection. This cat bond will sit a little higher up in UnipolSai’s reinsurance tower, we understand, but otherwise is relatively similar in terms of protection offered to a 2020 deal. Irish special purpose insurance company Azzurro Re II DAC will issue a single tranche of catastrophe bond notes that will be sold to investors and the proceeds used to collateralise an earthquake reinsurance agreement between the issuing vehicle and UnipolSai. The target size for this Series 2022-1 issuance is €100 million, although we’re told there is room for the deal to upsize, with this Azzurro Re II 2022-1 cat bond set to span a €150 million layer of UnipolSai’s reinsurance tower. We’re told the reinsurance protection the cat bond will provide is very similar to UnipolSai’s 2020 issuance. The protection will be on an indemnity trigger and per-occurrence basis, covering claims related to earthquakes impacting Italy and neighbouring countries, but with the covered subject business all being within UnipolSai’s home country of Italy. The covered area includes Italy, Austria, France and Corsica (excluding overseas territories), Monaco, Slovenia and Switzerland. But, as stated, the UNL from any qualifying earthquake in the covered area will come directly from policies in Italy. The term of coverage will be across just more than three and a half years, to the end of 2025, we understand. The targeted €100 million of Series 2022-1 Class A notes to be issued by Azzurro Re II DAC will cover a €150 million layer of UnipolSai’s reinsurance tower, attaching at €350 million of losses and exhausting at €500 million, we understand. The notes will have an initial expected loss of 1.5% and are being offered to cat bond investors with coupon guidance in a range from 2.5% to 3%, sources said. Update: After not hearing any updates regarding UnipolSai’s latest catastrophe bond for a few weeks, it became clear in late May that the transaction was struggling to gain investor support and we now understand that its issuance was halted for the moment, with UnipolSai expected to return to the cat bond market once conditions have stabilised and more capacity is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</si>
  <si>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https://www.artemis.bm/deal-directory/azzurro-re-ii-dac-series-2022-1/</t>
  </si>
  <si>
    <t>Artex SAC Limited – Bricolage Notes</t>
  </si>
  <si>
    <t>This is a new privately arranged and placed catastrophe bond, a so-called cat bond lite or private issuance of insurance-linked securities (ILS), that has used Artex Risk Solutions segregated account company, Artex SAC Limited. The Artex SAC Limited vehicle is based in Bermuda and facilitates private cat bond transactions, acting as a transformer for the risks and a securitization vehicle to issue notes that can be sold and placed with either individual or groups of investors, depending on whether a transaction is syndicated or bilateral in nature. This Bricolage private catastrophe bond issuance has been completed and listed in Bermuda using the vehicle’s Artex SAC Limited ILS Note Program II. The transaction saw Artex SAC Limited acting for the Segregated Account named “Bricolage” to issue one tranche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$100 million tranche of principal-at-risk Bricolage notes.. The notes, which have been admitted to listing on the Bermuda Stock Exchange (BSX), all have maturity due at May 19th 2025, suggesting they could cover three US wind seasons perhaps, or a three years for another peril. As ever, we make the assumption that a private cat bond or ILS issuance like this features notes linked to certain property catastrophe risks, most likely representing a securitisation of either an indemnity or industry loss triggered collateralised reinsurance or retrocession transaction. If any more details emerge we will update you.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</si>
  <si>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https://www.artemis.bm/deal-directory/artex-sac-limited-bricolage-notes/</t>
  </si>
  <si>
    <t>Long Point Re IV Ltd. (Series 2022-1)</t>
  </si>
  <si>
    <t>Long Point Re IV Ltd.</t>
  </si>
  <si>
    <t>Fitch: BB-sf</t>
  </si>
  <si>
    <t>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</si>
  <si>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https://www.artemis.bm/deal-directory/long-point-re-iv-ltd-series-2022-1/</t>
  </si>
  <si>
    <t>Everglades Re II Ltd. (Series 2022-1)</t>
  </si>
  <si>
    <t>$4,563,000,000.00</t>
  </si>
  <si>
    <t>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</si>
  <si>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https://www.artemis.bm/deal-directory/everglades-re-ii-ltd-series-2022-1/</t>
  </si>
  <si>
    <t>Marlin Re Ltd. (Series 2022-2)</t>
  </si>
  <si>
    <t>Marlin Re Ltd.</t>
  </si>
  <si>
    <t>Southern Fidelity Insurance Company</t>
  </si>
  <si>
    <t>GC Securities is sole structuring agent and bookrunner. Aon Securities and Tiger Risk Capital Markets &amp; Advisory are co-managers</t>
  </si>
  <si>
    <t>Florida, Louisiana, Mississippi and South Carolina named storms</t>
  </si>
  <si>
    <t>The Marlin Re Ltd. (Series 2022-2) cat bond issuance, which will provide named storm and hurricane reinsurance protection to Southern Fidelity Insurance Company, an insurer that ILS investment manager Hudson Structured (through HSCM Bermuda) took ownership of in 2020. The Series 2022-2 notes will cover named storm impacts in the states of Florida, Louisiana, Mississippi and South Carolina, sources said. A $60 million tranche of Series 2022-2 Class A notes will provide Southern Fidelity with two years of indemnity and per-occurrence cover from June, attaching at $250 million of losses, with an initial expected loss of 2.38% and they are being offered to cat bond investors with price guidance of 11% to 12%. A $40 million tranche of Series 2022-2 Class B notes will provide Southern Fidelity with one year of indemnity and per-occurrence cover from June, attaching at $150 million of losses, with an initial expected loss of 4.66%. This tranche are zero-coupon and so being offered to cat bond investors with price guidance of 84% to 85% of par (a roughly 15% to 16% coupon equivalent). An unsized Series 2022-2 Class C tranche of notes will provide Southern Fidelity with one year of indemnity and per-occurrence cover from June, we understand, attaching at $100 million of losses, with an initial expected loss of 7.56%. This Class C tranche are also zero-coupon in nature and are being offered with price guidance of 80% of par, a roughly 20% coupon equivalent. A final also unsized Series 2022-2 Class D tranche of notes will provide Southern Fidelity with one year of indemnity and per-occurrence second and subsequent event cover from June, we understand, attaching at $25 million of losses, with an initial expected loss of 3.65%. This Class D tranche are also zero-coupon in nature and are again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at the same time as this Series 2022-2 set of notes to reinsure Southern Fidelity. Both series will provide the beneficiary insurer with multi-year US named storm reinsurance in a fully-collateralized format from the capital markets. Update: The Marlin Re 2022-2 catastrophe bond has been pulled and will now not be issued, likely related to the fact Southern Fidelity halted its Florida operations as it waited to secure its reinsurance. The other series of Marlin Re 2022-1 notes for insurer Weston were issued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</si>
  <si>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https://www.artemis.bm/deal-directory/marlin-re-ltd-series-2022-2/</t>
  </si>
  <si>
    <t>Atlas Capital Reinsurance 2022 DAC (Series 2022-1)</t>
  </si>
  <si>
    <t>Atlas Capital Reinsurance 2022 DAC</t>
  </si>
  <si>
    <t>GC Securities is sole structuring agent and joint bookrunner. Natixis is joint bookrunner and sustainability advisor.</t>
  </si>
  <si>
    <t>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</si>
  <si>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https://www.artemis.bm/deal-directory/atlas-capital-reinsurance-2022-dac-series-2022-1/</t>
  </si>
  <si>
    <t>Sanders Re III Ltd. (Series 2022-2) Class A</t>
  </si>
  <si>
    <t>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</si>
  <si>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https://www.artemis.bm/deal-directory/sanders-re-iii-ltd-series-2022-2/</t>
  </si>
  <si>
    <t>Sanders Re III Ltd. (Series 2022-2) Class B</t>
  </si>
  <si>
    <t>Sanders Re III Ltd. (Series 2022-2) Class C</t>
  </si>
  <si>
    <t>Alamo Re Ltd. (Series 2022-1)</t>
  </si>
  <si>
    <t>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</si>
  <si>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https://www.artemis.bm/deal-directory/alamo-re-ltd-series-2022-1/</t>
  </si>
  <si>
    <t>Eclipse Re Ltd. (Series 2022-2A)</t>
  </si>
  <si>
    <t>This is the second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This second issuance from Eclipse Re of 2022 is a relatively small transaction, and has a term that suggests this is likely a US wind protection, as it runs through the Atlantic hurricane season. Eclipse Re Ltd. has issued $8.73 million of Series 2022-02A notes, with the notes having a final maturity date, of January 1st 2023. As ever, we assume this latest Eclipse Re deal features property catastrophe risk-linked notes, providing an unnamed protection buyer, or ILS fund, with reinsurance or retrocession protection just to the end of 2022. Because of this, there’s a strong chance it’s a protection running for the US wind season, although it could also be a carrier needing a slice of reinsurance from the cat bond market to run up to the January renewals. The proceeds from the sale of the $8.73 million of private catastrophe bond notes will have been used as collateral to underpin a related reinsurance or retrocession contract, held in a trust. The $8.73 million of private cat bond notes have been placed with qualified institutional investors and were admitted to the Bermuda Stock Exchange (BSX) as insurance-related securities for a listing, with Artex also acting as the listing sponsor through its Artex Corporate Services (Bermuda) Ltd.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</si>
  <si>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https://www.artemis.bm/deal-directory/eclipse-re-ltd-series-2022-2a/</t>
  </si>
  <si>
    <t>Black Kite Re Limited (Series 2022-1)</t>
  </si>
  <si>
    <t>Black Kite Re Limited</t>
  </si>
  <si>
    <t>Peak Reinsurance Company</t>
  </si>
  <si>
    <t>GC Securities is joint structuring agent, sole bookrunner and sole purchaser. Mercer Investments (HK) Limited is joint structuring agent and co-manager</t>
  </si>
  <si>
    <t>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</si>
  <si>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https://www.artemis.bm/deal-directory/black-kite-re-limited-series-2022-1/</t>
  </si>
  <si>
    <t>Yosemite Re Ltd. (Series 2022-1)</t>
  </si>
  <si>
    <t>Yosemite Re Ltd.</t>
  </si>
  <si>
    <t>Core Specialty (StarStone)</t>
  </si>
  <si>
    <t>US named storm and earthquake</t>
  </si>
  <si>
    <t>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</si>
  <si>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https://www.artemis.bm/deal-directory/yosemite-re-ltd-series-2022-1/</t>
  </si>
  <si>
    <t>Marlin Re Ltd. (Series 2022-1) Class B</t>
  </si>
  <si>
    <t>Weston Property and Casualty Insurance Company</t>
  </si>
  <si>
    <t>Florida, Louisiana, Mississippi, Texas and South Carolina named storms</t>
  </si>
  <si>
    <t>The Marlin Re Ltd. (Series 2022-1) cat bond issuance, which will provide named storm and hurricane reinsurance protection to Weston Property and Casualty Insurance Company, an insurer that ILS investment manager Hudson Structured (through HSCM Bermuda) took majority ownership of in 2020. The Series 2022-1 notes will cover named storm impacts in the states of Florida, Louisiana, Mississippi, Texas and South Carolina, we understand. A $50 million tranche of Series 2022-1 Class A notes will provide Weston with two years of indemnity and per-occurrence cover from June, attaching at $220 million of losses, with an initial expected loss of 2.88% and they are being offered to cat bond investors with price guidance of 10.5% to 11.5%. A $20 million tranche of Series 2022-1 Class B notes will provide Weston with one year of indemnity and per-occurrence cover from June, attaching at $140 million of losses, with an initial expected loss of 4.64%. This tranche are zero-coupon and so being offered to cat bond investors with price guidance of 85.5% to 86.5% of par (a roughly 13.5% to 14.5% coupon equivalent). An unsized Series 2022-1 Class C tranche of notes will provide Weston with one year of indemnity and per-occurrence second and subsequent event cover from June, we understand, attaching at $25 million of losses, with an initial expected loss of 3.89%. This Class C tranche are also zero-coupon in nature and are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and at the same time a Series 2022-2 set of notes to reinsure Southern Fidelity . Both series will provide the beneficiary insurer with multi-year US named storm reinsurance in a fully-collateralized format from the capital markets. Update 1: Only the Class A notes are continuing to be issued, now sized at $45 million, while the price guidance has now been elevated significantly to between 15% and 16%. The other two tranches now won’t be issued. The second series from Marlin Re, the 2022-2 issuance for insurer Southern Fidelity, were pulled from issuance . Update 2: The Class A tranche of notes remained at $45 million in size and priced at the top of elevated guidance, at 16%. Update 3: In the end, Weston did not complete the issuance of this Marlin Re 2022-1 catastrophe bond and the deal was pulled very suddenly before its settlement date. We assume this is due to the financial issues Weston was facing, that eventually led to its downgrading and heading for insolvency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</si>
  <si>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https://www.artemis.bm/deal-directory/marlin-re-ltd-series-2022-1/</t>
  </si>
  <si>
    <t>Marlin Re Ltd. (Series 2022-1) Class C</t>
  </si>
  <si>
    <t>Catahoula II Re Pte. Ltd. (Series 2022-1)</t>
  </si>
  <si>
    <t>Catahoula II Re Pte. Ltd.</t>
  </si>
  <si>
    <t>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</si>
  <si>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https://www.artemis.bm/deal-directory/catahoula-ii-re-pte-ltd-series-2022-1/</t>
  </si>
  <si>
    <t>Ursa Re II Ltd. (Series 2022-1) Class A</t>
  </si>
  <si>
    <t>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</si>
  <si>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https://www.artemis.bm/deal-directory/ursa-re-ii-ltd-series-2022-1/</t>
  </si>
  <si>
    <t>Ursa Re II Ltd. (Series 2022-1) Class B</t>
  </si>
  <si>
    <t>Matterhorn Re Ltd. (Series 2022-2) Class A</t>
  </si>
  <si>
    <t>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</si>
  <si>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https://www.artemis.bm/deal-directory/matterhorn-re-ltd-series-2022-2/</t>
  </si>
  <si>
    <t>Matterhorn Re Ltd. (Series 2022-2) Class B</t>
  </si>
  <si>
    <t>Matterhorn Re Ltd. (Series 2022-2) Class C</t>
  </si>
  <si>
    <t>Kilimanjaro III Re Ltd. (Series 2022-1)</t>
  </si>
  <si>
    <t>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</si>
  <si>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https://www.artemis.bm/deal-directory/kilimanjaro-iii-re-ltd-series-2022-1/</t>
  </si>
  <si>
    <t>Commonwealth Re Ltd. (Series 2022-1)</t>
  </si>
  <si>
    <t>Commonwealth Re Ltd.</t>
  </si>
  <si>
    <t>The Hanover Insurance Group</t>
  </si>
  <si>
    <t>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</si>
  <si>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https://www.artemis.bm/deal-directory/commonwealth-re-ltd-series-2022-1/</t>
  </si>
  <si>
    <t>Merna Re II Ltd. (Series 2022-2)</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</si>
  <si>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</si>
  <si>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https://www.artemis.bm/deal-directory/merna-re-ii-ltd-series-2022-2/</t>
  </si>
  <si>
    <t>Merna Re II Ltd. (Series 2022-3)</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</si>
  <si>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</si>
  <si>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https://www.artemis.bm/deal-directory/merna-re-ii-ltd-series-2022-3/</t>
  </si>
  <si>
    <t>Northshore Re II Ltd. (Series 2022-1)</t>
  </si>
  <si>
    <t>U.S. named storms (inc. Puerto Rico &amp; Virgin Islands), U.S. &amp; Canada earthquake</t>
  </si>
  <si>
    <t>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</si>
  <si>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https://www.artemis.bm/deal-directory/northshore-re-ii-ltd-series-2022-1/</t>
  </si>
  <si>
    <t>Isosceles Insurance Ltd. (Series 2022-A) Class A</t>
  </si>
  <si>
    <t>This Series 2022-A transaction is a new private insurance-linked security (ILS), or catastrophe bond, issuance from the Isosceles Insurance Ltd. platform operated by Marsh McLennan and reinsurance broker Guy Carpenter. In this latest issuance to come to light, Isosceles Insurance Ltd. has issued three new tranches of privately placed Series 2022-A insurance-linked notes, or private catastrophe bonds, totalling roughly $60.5 million of risk capital issued. As with every private ILS or cat bond deal we encounter and source some information about, details are limited, so we’ve had to make a number of assumptions. Isosceles Insurance Ltd. has issued $60.5 million of Series 2022-A notes, with three tranches of privately placed insurance-linked notes, or private cat bonds sold to investors. The notes will have been sold to provide collateral to underpin a reinsurance or retrocession agreement. Isosceles Re issued a $31.5 million tranche of Series 2022-A Class A notes, a $12.5 million tranche of Series 2022-A Class B notes and a $16.5 million tranche of Series 2022-A Class C notes, all of which have due dates of May 5th 2023. All three tranches of notes have been structured as discounted zero coupon participating notes, which is 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</si>
  <si>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https://www.artemis.bm/deal-directory/isosceles-insurance-ltd-series-2022-a/</t>
  </si>
  <si>
    <t>Isosceles Insurance Ltd. (Series 2022-A) Class B</t>
  </si>
  <si>
    <t>Isosceles Insurance Ltd. (Series 2022-A) Class C</t>
  </si>
  <si>
    <t>Isosceles Insurance Ltd. (Series 2022-B)</t>
  </si>
  <si>
    <t>This Series 2022-B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2022-B insurance-linked notes, or private catastrophe bonds, totalling roughly $11 million of risk capital issued. As with every private ILS or cat bond deal we encounter and source some information about, details are limited, so we’ve had to make a number of assumptions. Isosceles Insurance Ltd. has issued a single $11 million tranche of Series 2022-B notes, that are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</si>
  <si>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https://www.artemis.bm/deal-directory/isosceles-insurance-ltd-series-2022-b/</t>
  </si>
  <si>
    <t>Isosceles Insurance Ltd. (Series 2022-C)</t>
  </si>
  <si>
    <t>This Series 2022-C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2022-C insurance-linked notes, or private catastrophe bonds, totalling roughly $19 million of risk capital issued. As with every private ILS or cat bond deal we encounter and source some information about, details are limited, so we’ve had to make a number of assumptions. Isosceles Insurance Ltd. has issued a single $19 million tranche of Series 2022-C notes, that are also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</si>
  <si>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https://www.artemis.bm/deal-directory/isosceles-insurance-ltd-series-2022-c/</t>
  </si>
  <si>
    <t>Finca Re Ltd. (Series 2022-1)</t>
  </si>
  <si>
    <t>Finca Re Ltd.</t>
  </si>
  <si>
    <t>Canopius Group</t>
  </si>
  <si>
    <t>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</si>
  <si>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https://www.artemis.bm/deal-directory/finca-re-ltd-series-2022-1/</t>
  </si>
  <si>
    <t>Randolph Re (Series 2022-1)</t>
  </si>
  <si>
    <t>This is the third insurance-linked securities (ILS) transaction to come to market from Aon’s Randolph Re private catastrophe bond issuance and placement platform. We’ve learned that it covers wildfire risks again, like the previous two Randolph Re deals and given similarities in issuance and maturity dates we suspect the sponsor will have been Mercury Insurance again. This third Randolph Re issuance saw Aon’s White Rock Insurance (SAC) Ltd., acting on behalf of its segregated account Randolph Re 2022-1 and under the Randolph Re Program, has issued $25 million of Series 2022-1 notes. The Series 2022-1 insurance-linked notes issued by Randolph Re are due  as of July 6th 2023, which ties in with the previous deals, as all three have had a July 6th maturity date. As a result, we anticipate this latest Randolph Re private cat bond represents a one-year fully collateralised reinsurance agreement that has been securitised for the cedent, which is again likely to be Mercury Insurance. We do know that the notes will provide the cedent with wildfire reinsurance protection focused on California. It’s likely they also cover fire losses following an earthquake as well, as the 2021 Randolph Re private cat bond did. Also like last year, we’re told the $25 million of Randolph Re Series 2022-1 private cat bond notes will provide their wildfire reinsurance protection on an indemnity trigger and per-occurrence basis. They are likely to be zero-coupon notes as well, although we do not know their pricing, but we are told they are likely to have been issued discounted at somewhere around 93 cents on the dollar. The $25 million of Series 2022-1 notes issued by Randolph Re have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</si>
  <si>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https://www.artemis.bm/deal-directory/randolph-re-series-2022-1/</t>
  </si>
  <si>
    <t>Radnor Re 2022-1 Ltd. Class M-1A</t>
  </si>
  <si>
    <t>Radnor Re 2022-1 Ltd.</t>
  </si>
  <si>
    <t>This $304 million Radnor Re 2022-1 Ltd. (RMIR 2022-1) issuance for Essent Guaranty is the first mortgage insurance linked securities (ILS) transaction since April 2022. Essent Guaranty has returned to reopen the mortgage insurance-linked securities (ILS) marketplace after a hiatus with no deals for a few months, bringing its first of the year. The market for mortgage ILS, or mortgage insurance-linked notes as they are often termed, has been particularly slow through 2022 . Just two transactions have been completed so far this year, after the financial market volatility of 2022 layered uncertainty across capital markets and dented investor appetite. As ever, this is structured like a catastrophe bond, using a Bermuda based special purpose insurer, in this case Radnor Re 2022-1 Ltd. Radnor Re 2022-1 Ltd. (RMIR 2022-1) will issue four tranches of notes that will be sold to capital market investors, with the proceeds used to collateralize excess-of-loss reinsurance agreements between the vehicle and sponsor Essent. The notes can be triggered by a rise in mortgage insurance claims, so are exposed to credit risk but the securities issued are still a pure insurance-linked asset. If successful and the layers are fully-covered, the sale of the four tranches of notes issued by Radnor Re 2022-1 will secure Essent as much as nearly $304 million of fully-collateralized and capital market investor backed excess-of-loss mortgage reinsurance protection. This new mortgage ILS deal from Essent consists of: $84.1 million Class M-1A (DBRS Morningstar rated BBB (low) (sf); Moody’s rated Ba2 (sf)). $126.2 million Class M-1B (DBRS Morningstar rated BB (high) (sf); Moody’s rated B1 (sf)). $70.1 million Class M-2 (DBRS Morningstar rated BB (low) (sf)). $23.4 million Class B-1 (DBRS Morningstar rated B (high) (sf)) The notes issued will have a 10-year term and will cover the insurance risk over a pool of insured mortgage loans consisting of 151,740 fully amortizing first-lien fixed- and variable-rate mortgages. Update 1: On issuance the layers were not fully-funded, resulting in a smaller transaction than anticipated, with just under $238 million of notes issued by Radnor Re 2022-1 Ltd. The issuance broke down 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$84.1 million Class M-1A (100% funded) $88.3 million Class M-1B (70% funded) $49.1 million Class M-2 (70% funded) $16.4 million Class B-1 (70% funded)</t>
  </si>
  <si>
    <t>https://www.artemis.bm/deal-directory/radnor-re-2022-1-ltd/</t>
  </si>
  <si>
    <t>Radnor Re 2022-1 Ltd. Class M-1B</t>
  </si>
  <si>
    <t>Radnor Re 2022-1 Ltd. Class M-2</t>
  </si>
  <si>
    <t>Radnor Re 2022-1 Ltd. Class B-1</t>
  </si>
  <si>
    <t>Eclipse Re Ltd. (Series 2022-3A)</t>
  </si>
  <si>
    <t>This is the third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$65 million of Series 2022-03A notes, which correspond to Segregated Account EC45 of the vehicle, with the notes having a final maturity date, of May 31st 2023. The proceeds from the sale of the $65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</si>
  <si>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https://www.artemis.bm/deal-directory/eclipse-re-ltd-series-2022-3a/</t>
  </si>
  <si>
    <t>Eclipse Re Ltd. (Series 2022-6A)</t>
  </si>
  <si>
    <t>This is the fourth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just slightly over $11 million ($11.0152m to be precise) of Series 2022-06A notes, which correspond to Segregated Account EC48 of the vehicle, with these notes having a final maturity date, of June 1st 2023. The proceeds from the sale of the roughly $11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</si>
  <si>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https://www.artemis.bm/deal-directory/eclipse-re-ltd-series-2022-6a/</t>
  </si>
  <si>
    <t>Bellemeade Re 2022-2 Ltd. Class M-1A</t>
  </si>
  <si>
    <t>Bellemeade Re 2022-2 Ltd.</t>
  </si>
  <si>
    <t>This Bellemeade Re 2022-2 Ltd. (BMIR 2022-2) transaction is the latest mortgage insurance-linked securities (ILS) issuance from Bermuda based insurance and reinsurance firm Arch Capital. Arch Capital is seeking more collateralized mortgage reinsurance protection from the capital markets to cover its Arch Mortgage Insurance (Arch MI) business. The Bellemeade Re 2022-2 Ltd. (BMIR 2022-2) issuance of mortgage insurance-linked notes will be Arch’s second of 2022, but its seventeenth directly sponsored mortgage ILS transaction and the nineteenth in the Bellemeade Re series of issues since 2015. Arch Capital has established Bellemeade Re 2022-2 Ltd. as a new Bermuda based special purpose insurer (SPI) for this issuance and the SPI will issue and sell four tranches of mortgage insurance-linked notes to capital market investors. Each tranche represents a different level of risk and the proceeds from the sale of the notes will collateralize underlying mortgage reinsurance agreements between the issuer, Bellemeade Re 2022-2 Ltd. and Arch’s mortgage insurer entities Arch Mortgage Insurance Company and United Guaranty Residential Insurance Company. Depending on the level of funding secured for each layer of risk corresponding to a tranche of mortgage ILS notes to be issued by Bellemeade Re 2022-2, Arch Capital could secure as much as $358.4 million of mortgage reinsurance protection from this deal. That would be at a 100% funded level for each of the four tranches of notes, but sources suggest the minimum issuance being sought is actually nearer to $251.2 million. So, it appears Arch could settle for anything above the lower amount, with traditional reinsurance expected to pick up any slack in funding the layers of risk within the Bellemeade Re 2022-2 arrangement, we understand. Depending on the notes’ priority, each tranche could incur principal and interest losses should the ceding insurer make claims payments on the mortgage insurance policies covered by this deal. The notes have a ten-year term and will amortise alongside the mortgage loans and covered insurance policies. The covered pool of insured mortgage loans consists of 152,768 fully amortizing first-lien fixed- and variable-rate mortgages, rating agency DBRS Morningstar explained. The notes, once funded and issued, will collateralize excess of loss mortgage reinsurance agreements between Bellemeade Re 2022-2 Ltd. and Arch’s mortgage insurer entities. DBRS Morningstar lists the deal at its fully-funded size of $358.4 million million and will rate all four tranches of notes issued by Bellemeade Re 2022-2: $85.1 million Class M-1A at BBB (high) (sf) $192.7 million Class M-1B at BB (high) (sf) $40.3 million Class M-2 at BB (low) (sf) $40.3 million Class B-1 at B (high) (sf) Moody’s meanwhile will only rate the first three tranches and also shows a funded percentage for each tranche, which would shrink the size of the issuance to the $251.2 million size: $65.97 million Class M-1A, Assigned (P)Baa3 (sf) $134.86 million Class M-1B, Assigned (P)Ba3 (sf) $25.2 million Class M-2, Assigned (P)B3 (sf) $25.2 million Class B-1, Unrated Update 1: We understand that Arch Capital opted for a smaller level of funding for the four tranches than either of the rating agency documents had suggested. The final tranche sizes are below, which add up to a $201 million issuance of notes from Bellemeade Re 2022-2 Ltd., along with their pricing: $52.86 million Class M-1A notes, SOFR + 400 bps $105 million Class M-1B notes, SOFR + 750 bps $21.57 million Class M-2 notes, SOFR + 925 bps $21.57 million Class B-1 notes, SOFR + 1200 bps So, in the end, Arch Capital secured $201 million of collateralized excess-of-loss mortgage reinsurance from capital market investors with its latest mortgage ILS deal. Arch secured a further roughly $157 million in traditional mortgage reinsurance alongside the issuance of mortgage insurance-linked notes, so still received the full $358 million of coverage it had been looking for.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</si>
  <si>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https://www.artemis.bm/deal-directory/bellemeade-re-2022-2-ltd/</t>
  </si>
  <si>
    <t>Bellemeade Re 2022-2 Ltd. Class M-1B</t>
  </si>
  <si>
    <t>Bellemeade Re 2022-2 Ltd. Class M-2</t>
  </si>
  <si>
    <t>Bellemeade Re 2022-2 Ltd. Class B-1</t>
  </si>
  <si>
    <t>Fidus Re Ltd. (Series 2022-1)</t>
  </si>
  <si>
    <t>This is the third securitization of financial guarantee insurance risks and issuance of insurance-linked securities (ILS) notes to be sponsored by specialist financial guarantee insurer Build America Mutual Assurance Company and issued using its Bermuda-based special purpose vehicle Fidus Re Ltd. BAM has returned again, to place another $150 million of this time Series 2022-1 notes with capital market investors, with the proceeds of that sale collateralizing a reinsurance agreement between its Fidus Re Ltd. special purpose vehicle and the insurer. Fidus Re Ltd. is a Bermuda-based special purpose insurer (SPI) that issues and sell notes to investors, with the proceeds used to collateralize an excess-of-loss reinsurance agreement between Fidus Re and the sponsor, Build America Mutual Assurance Company. The $150 million of Series 2022-1 Class A notes are exposed to losses to BAM’s financial guarantee insurance business, on an indemnity trigger basis. These are long-tenure ILS deals, with this latest Fidus Re 2022-1 issuance having maturity set for the end of 2024, so providing almost 12 years of fully-collateralized financial guarantee reinsurance to sponsor BAM, the same tenure as the previous two Fidus Re deals. The long-tenure helps Build America Mutual to lock-in reinsurance protection from the institutional markets, as a source of differentiated and efficient risk capital to back its growing financial guarantee underwriting business. With this latest Fidus Re 2022-1 financial guarantee ILS deal now live, BAM said that its claims-paying resources total more than $1.4 billion. BAM calls Fidus Re an “innovative tool for mutual insurers to access the capital markets” with trusts fully collateralized by assets held in money market funds, and the coverage funded by the sale of Series 2022-1 insurance-linked notes by Fidus Re. As with the last Fidus Re issuance in 2021, for the Series 2022-1 notes, BAM has again opted to secure a rating, using rating agency KBRA to secure ‘AA’ ratings for the new $150 million issuance of insurance-linked notes. For 2022, the Fidus Re transaction structure is materially the same as the prior deals. Noteholders are exposed to losses above a $110 million retention on a covered portfolio, at which point they share 90% of losses across a $167 million layer of the reinsurance tower above that. The excess-of-loss reinsurance agreement sees the Fidus Re 2022-1 notes providing cover against aggregate losses which exceed that attachment point, across the pre-defined and importantly static portion of BAM’s inforce financial guarantee portfolio.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</si>
  <si>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https://www.artemis.bm/deal-directory/fidus-re-ltd-series-2022-1/</t>
  </si>
  <si>
    <t>Herbie Re Ltd. (Series 2022-1)</t>
  </si>
  <si>
    <t>North American earthquake</t>
  </si>
  <si>
    <t>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</si>
  <si>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https://www.artemis.bm/deal-directory/herbie-re-ltd-series-2022-1/</t>
  </si>
  <si>
    <t>Residential Reinsurance 2022 Limited (Series 2022-2) Class 3</t>
  </si>
  <si>
    <t>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</si>
  <si>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https://www.artemis.bm/deal-directory/residential-reinsurance-2022-limited-series-2022-2/</t>
  </si>
  <si>
    <t>Residential Reinsurance 2022 Limited (Series 2022-2) Class 5</t>
  </si>
  <si>
    <t>Sanders Re III Ltd. (Series 2022-3)</t>
  </si>
  <si>
    <t>Allstate is back in the catastrophe bond market with its third issuance of the year, a currently $100 million single tranche of notes deal with which the insurer is seeking nationwide US, ex-Florida, multi-peril reinsurance protection. The third cat bond of 2022 from Allstate will see the carriers’ Bermuda based special purpose insurer (SPI) Sanders Re III Ltd. looking to issue a single tranche of Class A Series 2022-3 notes, the sale of which will provide collateral to underpin new reinsurance agreements between the issuer and Allstate, channelling the capital markets backed funding into its reinsurance tower. The notes will provide Allstate with a source of US nationwide, excluding Florida, coverage against losses from US named storms, earthquakes, severe weather events, wildfires, volcanic eruptions and meteorite impacts, all on a per-occurrence and indemnity trigger basis. Losses from Allstates personal lines property and auto insurance businesses, including from affiliates, are covered. The coverage will run across roughly four years and four months, with a short risk period running to April 2023, then four annual risk periods running beyond that, to the end of March 2027. The targeted at least $100 million of Series 2022-3 Class A notes that Sanders Re III is set to issue will attach their reinsurance coverage at $3.75 billion of losses to Allstate, covering a percentage of a $400 million layer of Allstate’s tower, to exhaustion at $4.15 billion, we understand. The initial modelled, attachment probability is said to be 0.76%, while the initial expected loss for the notes, at the base case, is 0.6238%. The notes are being offered to cat bond funds and investors with price guidance in a range from 5.25% to 5.75%, sources said. Update 1: We are told that Allstate has lifted its target issuance size for this new cat bond deal, to between $100 million and $125 million, demonstrating its appetite for cover. At the same time, the pricing of the notes has been lifted by roughly 14% from the initial mid-point of guidance, to a coupon of 6.25%. At that level, the multiple-at-market would be around 10 times the initial base expected loss, a particularly high multiple even for a cat bond issued since hurricane Ian. Update 2: In the end, Allstate settled for $100 million of catastrophe reinsurance protection from its latest cat bond issuance, with the Sanders Re III 2022-3 transaction failing to upsize. The pricing was finalised at the elevated level of a 6.25% coupon, so roughly 14% above the initial mid-point of price guidance. As a result, this issuance offers investors a multiple-at-market of 10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</si>
  <si>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https://www.artemis.bm/deal-directory/sanders-re-iii-ltd-series-2022-3/</t>
  </si>
  <si>
    <t>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</si>
  <si>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https://www.artemis.bm/deal-directory/ursa-re-ii-ltd-series-2022-2/</t>
  </si>
  <si>
    <t>Ursa Re II Ltd. (Series 2022-2) Class AA</t>
  </si>
  <si>
    <t>Ursa Re II Ltd. (Series 2022-2) Class B</t>
  </si>
  <si>
    <t>Montoya Re Ltd. (Series 2022-2)</t>
  </si>
  <si>
    <t>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</si>
  <si>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https://www.artemis.bm/deal-directory/montoya-re-ltd-series-2022-2/</t>
  </si>
  <si>
    <t>Eclipse Re Ltd. (Series 2022-4A)</t>
  </si>
  <si>
    <t>This is the fifth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$10 million of Series 2022-04A notes, on behalf of its Segregated Account EC46, with these notes having a final maturity date, of June 1st 2023. The proceeds from the sale of the $10 million of Series 2022-04A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</si>
  <si>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https://www.artemis.bm/deal-directory/eclipse-re-ltd-series-2022-4a/</t>
  </si>
  <si>
    <t>Eclipse Re Ltd. (Series 2022-5A)</t>
  </si>
  <si>
    <t>This is the sixth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$13.875 million of Series 2022-05A notes, on behalf of its Segregated Account EC47, with these notes having a final maturity date, of June 1st 2023. The proceeds from the sale of the $13.875 million of Series 2022-05A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</si>
  <si>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https://www.artemis.bm/deal-directory/eclipse-re-ltd-series-2022-5a/</t>
  </si>
  <si>
    <t>Eclipse Re Ltd. (Series 2022-7A)</t>
  </si>
  <si>
    <t>This is the seventh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just slightly over $5.662 million of Series 2022-07A notes, on behalf of its Segregated Account EC50, with these notes having a final maturity date, of June 1st 2023. The proceeds from the sale of the roughly $5.662 million of Series 2022-07A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</si>
  <si>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https://www.artemis.bm/deal-directory/eclipse-re-ltd-series-2022-7a/</t>
  </si>
  <si>
    <t>Veraison Re Ltd. (Series 2023-1) Class A</t>
  </si>
  <si>
    <t>Veraison Re Ltd.</t>
  </si>
  <si>
    <t>GeoVera Insurance Holdings, Ltd.</t>
  </si>
  <si>
    <t>GC Securities and TigerRisk Capital Markets &amp; Advisory are joint structuring agents and bookrunners</t>
  </si>
  <si>
    <t>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</si>
  <si>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https://www.artemis.bm/deal-directory/veraison-re-ltd-series-2023-1/</t>
  </si>
  <si>
    <t>Veraison Re Ltd. (Series 2023-1) Class B</t>
  </si>
  <si>
    <t>Mystic Re IV Ltd. (Series 2023-1) Class A</t>
  </si>
  <si>
    <t>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</si>
  <si>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https://www.artemis.bm/deal-directory/mystic-re-iv-ltd-series-2023-1/</t>
  </si>
  <si>
    <t>Sakura Re Ltd. (Series 2022-1)</t>
  </si>
  <si>
    <t>Sompo International</t>
  </si>
  <si>
    <t>U.S. (inc. DC, Puerto Rico &amp; Virgin Islands) &amp; Canada named storm and earthquake</t>
  </si>
  <si>
    <t>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</si>
  <si>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https://www.artemis.bm/deal-directory/sakura-re-ltd-series-2022-1/</t>
  </si>
  <si>
    <t>Four Lakes Re Ltd. (Series 2022-1)</t>
  </si>
  <si>
    <t>U.S named storm, earthquake, severe thunderstorm, winter storm, wildfire</t>
  </si>
  <si>
    <t>$1,960,000,000.00</t>
  </si>
  <si>
    <t>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</si>
  <si>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https://www.artemis.bm/deal-directory/four-lakes-re-ltd-series-2022-1/</t>
  </si>
  <si>
    <t>Isosceles Insurance Ltd. (Series 2022-H)</t>
  </si>
  <si>
    <t>This Series 2022-H transaction is a new private insurance-linked security (ILS), or private catastrophe bond issuance from the Isosceles Insurance Ltd. platform operated by Marsh McLennan and reinsurance broker Guy Carpenter. It’s the fourth Isosceles Insurance (often called Isosceles Re) private cat bond to come to light in 2022, but with the previous three being Series 2022 A through C, and this being issued on behalf of a segregated account 2022-H, it seems likely there are others that we do not know about at this stage. The $18.48 million of discounted zero-coupon notes issued by Isosceles Insurance Ltd. are due for maturity as of February 21st 2024, suggesting this transaction provides reinsurance or retrocessional coverage for at least a one year term. As with every private ILS or cat bond deal we encounter and source some information about, details are limited, so we’ve had to make a number of assumptions.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We assume these notes provide cover for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</si>
  <si>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https://www.artemis.bm/deal-directory/isosceles-insurance-ltd-series-2022-h/</t>
  </si>
  <si>
    <t>Great Wall Re Limited</t>
  </si>
  <si>
    <t>PICC Property and Casualty Company Limited</t>
  </si>
  <si>
    <t>This is the debut catastrophe bond from Chinese insurer PICC Property and Casualty Company Limited (PICC P&amp;C). It is the third catastrophe bond issuance to be domiciled in and issued out of the Hong Kong market. PICC P&amp;C has set up Great Wall Re Limited as a special purpose insurer (SPI) domiciled and registered in Hong Kong. Great Wall Re Limited has issued a single tranche of notes totalling $32.5 million and these notes have been sold to insurance-linked securities (ILS) investors, with the proceeds used to collateralize a reinsurance agreement between the SPI and PICC P&amp;C. The Great Wall Re cat bond will provide PICC P&amp;C with $32.5 million of fully collateralized reinsurance protection against losses from earthquakes in China. The earthquake reinsurance protection will run across a three-year term for the insurer. We are told that the Great Wall Re cat bond utilises an indemnity trigger and provides its protection to PICC P&amp;C on a per-occurrence basis. The issuance of this cat bond qualified for Hong Kong’s Pilot ILS Grant Scheme, which offers to support up to HK $12 million towards the issuance cost of a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</si>
  <si>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https://www.artemis.bm/deal-directory/great-wall-re-limited/</t>
  </si>
  <si>
    <t>Operational Re IV Ltd. Class A</t>
  </si>
  <si>
    <t>Operational Re IV Ltd.</t>
  </si>
  <si>
    <t>This is the fourth securitization of operational risks in a catastrophe bond arrangement as part of the Operational Re series of deals. Operational Re IV Ltd. is a Bermuda based special purpose insurer (SPI) originally registered in the first-quarter of 2022, but with an issuance only completed at the start of 2023. As with all three Operational Re cat bonds that preceded this deal, we assume that the ultimate beneficiary of the operational risk insurance protection this provides is global investment bank Credit Suisse, while insurer Zurich is assumed to be the intermediating counterparty and actual cedent to the Operational Re IV issuance. Zurich is then the cedent to the Operational Re deal, entering into a reinsurance agreement with each of the Bermuda based special purpose vehicles. In this case, we understand that Operational Re IV Ltd. has issued $217.25 million of notes across two tranches, split into two sections of 144A and RegS note issuances. The operational risk insurance agreement is larger, we’re told, but this Operational Re IV deal allows the sources of capital to be diversified, with Zurich acting as an intermediary to pass through this portion of the operational risk coverage to Credit Suisse, backed by insurance-linked securities (ILS) and other types of institutional investors. Initial discussions with sources suggest the mechanics and motivations for this new deal are the same as with the other Operational Re operational risk securitizations. The coverage is very different to the typical cat bonds we feature, with the Operational Re bonds set to provide Credit Suisse with broad insurance protection against a range of operational risks on an aggregate basis, which we assume to be the same with this new Operational Re IV deal. As with previous deals, this new Operational Re IV has been issued before the previous Operational Re III deal matures, with that one slated for maturity in January 2024. The reason for this is, these Operational Re cat bonds enable Credit Suisse to reduce its risk weighted assets (RWA’s) and the protection these provide may wane as maturity nears, due to regulatory requirements. Hence overlapping them may be attractive from a regulatory capital standpoint. The new $217.25 million of notes issued by Operational Re IV Ltd. are due for maturity as of January 2026, we’ve learned, so we should perhaps expect a future issuance in early 2025. On the coverage these provide to Credit Suisse, presumably the beneficiary as the previous deals all benefited the bank, if the same as the previous three operational risk insurance-linked securities (ILS) deals, then Credit Suisse will benefit from a multi-year source of operational risk protection that includes coverage for a wide-range of exposures. The first three operational risk cat bonds provided Credit Suisse with protection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As with the Operational Re III deal, we also understand that this Operational Re IV has terms in place to ensure that no single operational risk loss event, or defined category of loss according to the transaction, can trigger the operational risk ILS notes on its own. We’re also told that there could be some additional exclusions in place for this new operational risk bond issuance, to ensure now exposure to events that have occurred in the past and perhaps also to exclude certain types of risk. Given the transaction is aggregate in nature and has these terms and limits, it would ensure the deal acts as a second and subsequent loss event cat bond protection. The Operational Re IV Ltd. transaction featured the issuance of $217.25 million of notes across two tranches split into 144A and RegS sections, with the tranches corresponding to different layers of risk, as detailed below: $22.75m of Class A, Rule 144A notes. $54.5m of Class A, Regulation S notes. $60m of Class B, Rule 144A notes. $80m of Class B, Regulation S notes. As with all of the Operational Re cat bonds, this Operational Re IV Ltd. deal is likely to only provide some of the reinsurance capital to support the new operational risk insurance arrangement between Zurich and beneficiary Credit Suisse, with the overall operational risk insurance policy perhaps far larger. It’s also possible there could be other, more privately placed tranches of notes issued by Operational Re IV Ltd. The risk modelling has been undertaken by Milliman Inc., which had also modelled the operational risks for the first three Operational Re transactions. We’re told by sources that the underlying insurance policy to the Operational Re IV catastrophe bond excludes any losses linked to operational risk events that were already discovered prior to the January 3rd 2023 issuance date. The policy also excludes losses from any new operational risk event that has the same originating cause as one discovered prior to issuance, as well as any causally inter-related or inter-connected operational risk events. So investors in the new Operational Re IV went into the transaction safe in the knowledge that there was no potential exposure to the high-profile events Credit Suisse had faced (Archegos and Greensill), nor that anything related or connected could affect the notes in future. Also of note, we’re told that one update to the Operational Re IV cat bond, over the previous iterations, was the inclusion of a specific clause to exclude the territories of Russia and Belarus from the underlying insurance policies coverage. Update: We’re told that originally this Operational Re IV cat bond had been planned to have four tranches, but this was reduced to the two, with 144A and Reg S sections in each. We’ve learned the pricing for each of the two tranches, with the Class A’s having a coupon of 6.6% and the Class B’s 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</si>
  <si>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https://www.artemis.bm/deal-directory/operational-re-iv-ltd/</t>
  </si>
  <si>
    <t>Operational Re IV Ltd. Class B</t>
  </si>
  <si>
    <t>Seaside Re (Series 2023-1)</t>
  </si>
  <si>
    <t>This $16.5 million Seaside Re (Series 2023-1)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of $16.5 million of notes from a Seaside Re (Series 2023-1)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</si>
  <si>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t>
  </si>
  <si>
    <t>Mona Lisa Re Ltd. (Series 2023-1) Class A</t>
  </si>
  <si>
    <t>Aon Securities and GC Securities are joint structuring agents &amp; bookrunners</t>
  </si>
  <si>
    <t>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</si>
  <si>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https://www.artemis.bm/deal-directory/mona-lisa-re-ltd-series-2023-1/</t>
  </si>
  <si>
    <t>Mona Lisa Re Ltd. (Series 2023-1) Class B</t>
  </si>
  <si>
    <t>Bonanza Re Ltd. (Series 2023-1) Class A</t>
  </si>
  <si>
    <t>ARX Holding Corp. (Progressive Home)</t>
  </si>
  <si>
    <t>US named storm, earthquake, severe thunderstorm, winter storm, wildfire</t>
  </si>
  <si>
    <t>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</si>
  <si>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https://www.artemis.bm/deal-directory/bonanza-re-ltd-series-2023-1/</t>
  </si>
  <si>
    <t>Bonanza Re Ltd. (Series 2023-1) Class B</t>
  </si>
  <si>
    <t>Seaside Re (Series 2023-11)</t>
  </si>
  <si>
    <t>This Seaside Re 2023-11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first issuance is a $10 million Seaside Re (Series 2023-11)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</si>
  <si>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https://www.artemis.bm/deal-directory/seaside-re-series-2023-11/</t>
  </si>
  <si>
    <t>Seaside Re (Series 2023-12)</t>
  </si>
  <si>
    <t>This Seaside Re 2023-12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$10 million Seaside Re (Series 2023-12)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</si>
  <si>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https://www.artemis.bm/deal-directory/seaside-re-series-2023-12/</t>
  </si>
  <si>
    <t>Seaside Re (Series 2023-31)</t>
  </si>
  <si>
    <t>This Seaside Re 2023-31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$12.5 million Seaside Re (Series 2023-31)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</si>
  <si>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https://www.artemis.bm/deal-directory/seaside-re-series-2023-31/</t>
  </si>
  <si>
    <t>Vitality Re XIV Ltd (Series 2023) Class A</t>
  </si>
  <si>
    <t>Vitality Re XIV Ltd</t>
  </si>
  <si>
    <t>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</si>
  <si>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https://www.artemis.bm/deal-directory/vitality-re-xiv-ltd-series-2023/</t>
  </si>
  <si>
    <t>Vitality Re XIV Ltd (Series 2023) Class B</t>
  </si>
  <si>
    <t>Gateway Re Ltd. (Series 2023-1) Class A</t>
  </si>
  <si>
    <t>SureChoice Underwriters Reciprocal Exchange, Elevate Reciprocal Exchange</t>
  </si>
  <si>
    <t>US named storm: Alabama, North and South Carolina, Louisiana, Mississippi, Texas</t>
  </si>
  <si>
    <t>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</si>
  <si>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https://www.artemis.bm/deal-directory/gateway-re-ltd-series-2023-1/</t>
  </si>
  <si>
    <t>Gateway Re Ltd. (Series 2023-1) Class B</t>
  </si>
  <si>
    <t>Gateway Re Ltd. (Series 2023-1) Class C</t>
  </si>
  <si>
    <t>Titania Re Ltd. (Series 2023-1) Class A</t>
  </si>
  <si>
    <t>Howden Tiger Capital Markets &amp; Advisory is sole structuring agent and joint bookrunner. Aon Securities is joint bookrunner.</t>
  </si>
  <si>
    <t>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</si>
  <si>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https://www.artemis.bm/deal-directory/titania-re-ltd-series-2023-1/</t>
  </si>
  <si>
    <t>Titania Re Ltd. (Series 2023-1) Class B</t>
  </si>
  <si>
    <t>FloodSmart Re Ltd. (Series 2023-1) Class A</t>
  </si>
  <si>
    <t>$8,000,000,000.00</t>
  </si>
  <si>
    <t>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</si>
  <si>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https://www.artemis.bm/deal-directory/floodsmart-re-ltd-series-2023-1/</t>
  </si>
  <si>
    <t>FloodSmart Re Ltd. (Series 2023-1) Class B</t>
  </si>
  <si>
    <t>$7,000,000,000.00</t>
  </si>
  <si>
    <t>Lightning Re Ltd. (Series 2023-1)</t>
  </si>
  <si>
    <t>Lightning Re Ltd.</t>
  </si>
  <si>
    <t>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</si>
  <si>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https://www.artemis.bm/deal-directory/lightning-re-ltd-series-2023-1/</t>
  </si>
  <si>
    <t>IBRD – Chile 2023</t>
  </si>
  <si>
    <t>International Bank for Reconstruction and Development</t>
  </si>
  <si>
    <t>Aon Securities, GC Securities and Swiss Re Capital Markets are joint structuring agents and bookrunners. Aon Securities (Hong Kong) Limited and Mercer Investments (HK) Limited are joint managers.</t>
  </si>
  <si>
    <t>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</si>
  <si>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https://www.artemis.bm/deal-directory/ibrd-chile-2023/</t>
  </si>
  <si>
    <t>Integrity Re Ltd. (Series 2023-1)</t>
  </si>
  <si>
    <t>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</si>
  <si>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https://www.artemis.bm/deal-directory/integrity-re-ltd-series-2023-1/</t>
  </si>
  <si>
    <t>Locke Tavern Re Ltd. (Series 2023-1)</t>
  </si>
  <si>
    <t>Locke Tavern Re Ltd.</t>
  </si>
  <si>
    <t>The Andover Companies</t>
  </si>
  <si>
    <t>Northeast US named storm, severe thunderstorm, winter storm, earthquake</t>
  </si>
  <si>
    <t>$1,100,000,000.00</t>
  </si>
  <si>
    <t>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</si>
  <si>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https://www.artemis.bm/deal-directory/locke-tavern-re-ltd-series-2023-1/</t>
  </si>
  <si>
    <t>Hestia Re Ltd. (Series 2023-1)</t>
  </si>
  <si>
    <t>Howden Tiger Capital Markets &amp; Advisory and Swiss Re Capital Markets are joint structuring agents and bookrunners</t>
  </si>
  <si>
    <t>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</si>
  <si>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https://www.artemis.bm/deal-directory/hestia-re-ltd-series-2023-1/</t>
  </si>
  <si>
    <t>Hypatia Ltd. (Series 2023-1) Class A</t>
  </si>
  <si>
    <t>$3,800,000,000.00</t>
  </si>
  <si>
    <t>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</si>
  <si>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https://www.artemis.bm/deal-directory/hypatia-ltd-series-2023-1/</t>
  </si>
  <si>
    <t>Asagao VI – White Rock Insurance (SAC) Ltd.</t>
  </si>
  <si>
    <t>$4,600,000.00</t>
  </si>
  <si>
    <t>This is the sixth private catastrophe bond in the Asagao series of parametric Japanese earthquake deals. Now, an Asagao VI deal has been issued, we’ve been told by sources, but at a much smaller size of only JPY 600 million, which is approximately US $4.6 million at today’s rate. As with all of the Asagao deals so far, we’re told Japanese earthquake risks are the peril that features and it’s assumed this is again being transferred on a parametric basis, which was the case with the other Asagao cat bond deals. Aon Insurance Managers will have acted as the insurance manager for this new Asagao private ILS deal, facilitating issuance of the roughly $4.6 million of Asagao VI notes using the White Rock structure to place the private insurance-linked securities (ILS) (or private catastrophe bond notes) with investors for an unknown Japanese catastrophe risk exposed cedent. We assume that Aon’s Reinsurance Solutions and likely also its ILS specialist unit Aon Securities will have been involved in the transaction as well. White Rock Insurance (SAC) Ltd. has issued the ¥ 600 million (JPY) of Principal At-Risk notes (which is roughly US $4.6m as of the issuance date), acting on behalf of its segregated account named T128 Asagao VI (which we’ve shortened to just Asagao VI for its entry in our catastrophe bond Deal Directory ). The notes have been issued through the White Rock Insurance (SAC) Ltd. ILS Note Program, which is a program for the issuance of privately placed catastrophe bonds, or other ILS arrangements, as well as their offering and sale to institutional investors. The new Asagao VI notes are scheduled for maturity at April 28th 2024, we’re told. It’s unclear precisely when these notes were issued, whether they fell into the first or second quarter at this stage. But being relatively small this time around, we’ve added the Asagao VI private cat bond as a first-quarter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</si>
  <si>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https://www.artemis.bm/deal-directory/asagao-vi-white-rock-insurance-sac-ltd/</t>
  </si>
  <si>
    <t>Sanders Re III Ltd. (Series 2023-1) Class A</t>
  </si>
  <si>
    <t>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</si>
  <si>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https://www.artemis.bm/deal-directory/sanders-re-iii-ltd-series-2023-1/</t>
  </si>
  <si>
    <t>Sanders Re III Ltd. (Series 2023-1) Class B</t>
  </si>
  <si>
    <t>First Coast Re IV Ltd. (Series 2023-1)</t>
  </si>
  <si>
    <t>First Coast Re IV Ltd.</t>
  </si>
  <si>
    <t>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</si>
  <si>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https://www.artemis.bm/deal-directory/first-coast-re-iv-ltd-series-2023-1/</t>
  </si>
  <si>
    <t>Merna Re II Ltd. (Series 2023-1)</t>
  </si>
  <si>
    <t>US earthquake, US named storms (Excludes Florida on a 1st event basis. Excludes California and Texas)</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</si>
  <si>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</si>
  <si>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https://www.artemis.bm/deal-directory/merna-re-ii-ltd-series-2023-1/</t>
  </si>
  <si>
    <t>Merna Re II Ltd. (Series 2023-2)</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</si>
  <si>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</si>
  <si>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https://www.artemis.bm/deal-directory/merna-re-ii-ltd-series-2023-2/</t>
  </si>
  <si>
    <t>Ursa Re Ltd. (Series 2023-1) Class AA</t>
  </si>
  <si>
    <t>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</si>
  <si>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https://www.artemis.bm/deal-directory/ursa-re-ltd-series-2023-1/</t>
  </si>
  <si>
    <t>Ursa Re Ltd. (Series 2023-1) Class C</t>
  </si>
  <si>
    <t>Alamo Re Ltd. (Series 2023-1)</t>
  </si>
  <si>
    <t>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</si>
  <si>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https://www.artemis.bm/deal-directory/alamo-re-ltd-series-2023-1/</t>
  </si>
  <si>
    <t>Gateway Re II Ltd. (Series 2023-1)</t>
  </si>
  <si>
    <t>Gateway Re II Ltd.</t>
  </si>
  <si>
    <t>SafePort Insurance Company, SafeChoice Insurance Company</t>
  </si>
  <si>
    <t>US named storm: Alabama, Louisiana, Mississippi, New York, North Carolina, South Carolina, Texas, Virginia</t>
  </si>
  <si>
    <t>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</si>
  <si>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https://www.artemis.bm/deal-directory/gateway-re-ii-ltd-series-2023-1/</t>
  </si>
  <si>
    <t>Cape Lookout Re Ltd. (Series 2023-1)</t>
  </si>
  <si>
    <t>North Carolina named storm</t>
  </si>
  <si>
    <t>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</si>
  <si>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https://www.artemis.bm/deal-directory/cape-lookout-re-ltd-series-2023-1/</t>
  </si>
  <si>
    <t>Nakama Re Ltd. (Series 2023-1) Class A</t>
  </si>
  <si>
    <t>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</si>
  <si>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https://www.artemis.bm/deal-directory/nakama-re-ltd-series-2023-1/</t>
  </si>
  <si>
    <t>Nakama Re Ltd. (Series 2023-1) Class B</t>
  </si>
  <si>
    <t>Eclipse Re Ltd. (Series 2023-1A)</t>
  </si>
  <si>
    <t>This is the first issuance of privately placed insurance-linked securities (ILS) notes from private catastrophe bond transformer and issuance platform Eclipse Re Ltd. of 2023, that we have listed in our extensive Deal Directory. Eclipse Re Ltd. is a Bermuda based special purpose insurer (SPI) and segregated account company, that is managed by insurance-linked securities (ILS) market facilitator and service provider Artex Capital Solutions. Eclipse Re is often used as a transformer vehicle for ILS fund managers, converting collateralised reinsurance arrangements into something more akin to a catastrophe bond, securitized and with secondary transferability features. This issuance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$8.73 million of Series 2023-01A notes, on behalf of its Segregated Account EC51, with these notes having a final maturity date, of January 1st 2024. As a result, it’s possible these notes could represent a single US wind season reinsurance or retro cover. The proceeds from the sale of the $8.73 million of Series 2023-01A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</si>
  <si>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https://www.artemis.bm/deal-directory/eclipse-re-ltd-series-2023-1a/</t>
  </si>
  <si>
    <t>Eclipse Re Ltd. (Series 2023-2A)</t>
  </si>
  <si>
    <t>This is the second issuance of privately placed insurance-linked securities (ILS) notes from private catastrophe bond transformer and issuance platform Eclipse Re Ltd. of 2023, that we have listed in our extensive Deal Directory. Eclipse Re Ltd. is a Bermuda located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arrangements into something more like a catastrophe bond, so fully securitized and with secondary transferability features. This new issuance most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$10 million of Series 2023-02A notes, on behalf of its Segregated Account EC52, with these notes having a final maturity date, of January 1st 2024. Because of this, it’s reasonable to assume these notes could represent a single US wind season reinsurance or retrocession cover. The proceeds from the sale of the roughly $10 million of Series 2023-02A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</si>
  <si>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https://www.artemis.bm/deal-directory/eclipse-re-ltd-series-2023-2a/</t>
  </si>
  <si>
    <t>Citrus Re Ltd. (Series 2023-1) Class A</t>
  </si>
  <si>
    <t>US named storm (initially Connecticut, Delaware, Hawaii, Maryland, Massachusetts, New Jersey, New York, North Carolina, Penn, Rhode Island, South Carolina, Virginia)</t>
  </si>
  <si>
    <t>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</si>
  <si>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https://www.artemis.bm/deal-directory/citrus-re-ltd-series-2023-1/</t>
  </si>
  <si>
    <t>Citrus Re Ltd. (Series 2023-1) Class B</t>
  </si>
  <si>
    <t>Residential Reinsurance 2023 Limited (Series 2023-1) Class 13</t>
  </si>
  <si>
    <t>Residential Reinsurance 2023 Limited</t>
  </si>
  <si>
    <t>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</si>
  <si>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https://www.artemis.bm/deal-directory/residential-reinsurance-2023-limited-series-2023-1/</t>
  </si>
  <si>
    <t>Residential Reinsurance 2023 Limited (Series 2023-1) Class 14</t>
  </si>
  <si>
    <t>Queen Street 2023 Re dac</t>
  </si>
  <si>
    <t>Munich Re is structuring the deal. Aon Securities is sole bookrunner.</t>
  </si>
  <si>
    <t>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</si>
  <si>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https://www.artemis.bm/deal-directory/queen-street-2023-re-dac/</t>
  </si>
  <si>
    <t>Bayou Re Ltd. (Series 2023-1) Class A</t>
  </si>
  <si>
    <t>Bayou Re Ltd.</t>
  </si>
  <si>
    <t>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</si>
  <si>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https://www.artemis.bm/deal-directory/bayou-re-ltd-series-2023-1/</t>
  </si>
  <si>
    <t>Bayou Re Ltd. (Series 2023-1) Class B</t>
  </si>
  <si>
    <t>MetroCat Re Ltd. (Series 2023-1)</t>
  </si>
  <si>
    <t>New York storm surge (named storm induced)</t>
  </si>
  <si>
    <t>The New York Metropolitan Transportation Authority (MTA), the main transport operator in the area, is back in the catastrophe bond market with what will be its fourth issuance of a MetroCat Re deal , seeking named storm linked storm surge insurance protection on a multi-year and parametric basis. For 2023, the New York MTA is reverting back to seeking just named storm induced storm surge protection with this new MetroCat Re 2023-1 cat bond, having included earthquake risks in its two previous cat bond issues. In simplifying the offering, back to parametric surge risks only, the NY MTA may elicit broader investor support and be able to build back up its cat bond coverage at this renewal of the MetroCat Re deal. Using its Bermuda based special purpose reinsurance vehicle, MetroCat Re Ltd., the New York MTA is seeking $75 million or more in parametric named storm induced storm surge protection from the capital markets. A $75 million single tranche of Series 2023-1 Class A notes will be sold to investors, with the proceeds to be used to fully collateralize an underlying reinsurance agreement between the issuing vehicle, MetroCat Re, and the New York MTA’s captive insurer First Mutual Transportation Assurance Co.. The captive insurer will in turn provide storm surge insurance protection on a parametric basis directly to the MTA. It’s another example of an organisation that is not an insurance company leveraging its established captive and an SPI structure to front the capital markets for its catastrophe insurance needs, an efficient way to gain access to the coverage without the need for additional third-party fronting re/insurers sitting in between. The New York MTA will benefit from the named storm surge insurance on a parametric trigger and per-occurrence basis, with the trigger being binary in terms of the nature of its payout, we understand. There are two storm surge areas, which require different depths of named storm linked surge to occur for any payout to come due, with measurements taken at recognised tidal gauge water level monitoring stations around New York, we understand. The MetroCat Re 2023-1 cat bond will cover the NY MTA for an almost three-year term, being on-risk until the end of April 2026, we’re told. At the base case, the Metro Cat Re 2023-1 Class A notes will have a 1.337% attachment probability and expected loss and they are being offered to investors with price guidance in a range from 5.75% to 6.25%, sources said. In order for the notes to be triggered, we understand a storm surge would have to reach 8 foot or more in depth at the first trigger area that includes The Battery, Sandy Hook and Rockaway Inlet, or 12 foot or more in depth at the second trigger area that includes Kings Point and East Creek. Update 1: The target size for this MetroCat Re 2023-1 parametric cat bond issuance has now been lifted, with between $75 million and $100 million of protection now sought. At the same time, the price guidance has been narrowed towards the lower-end of initial guidance, at 5.75% to 6%. Update 2: The New York MTA eventually secured the upsized target of $100 million of parametric storm surge insurance protection from its latest and fourth MetroCat Re catastrophe bond deal. The notes priced at the low-end of guidance, to pay investors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</si>
  <si>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https://www.artemis.bm/deal-directory/metrocat-re-ltd-series-2023-1/</t>
  </si>
  <si>
    <t>Aquila Re I Ltd. (Series 2023-1) Class A</t>
  </si>
  <si>
    <t>Aquila Re I Ltd.</t>
  </si>
  <si>
    <t>Aon Securities is sole structuring agent and joint bookrunner. Howden Tiger Capital Markets &amp; Advisory is joint bookrunner.</t>
  </si>
  <si>
    <t>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</si>
  <si>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https://www.artemis.bm/deal-directory/aquila-re-i-ltd-series-2023-1/</t>
  </si>
  <si>
    <t>Aquila Re I Ltd. (Series 2023-1) Class B</t>
  </si>
  <si>
    <t>Aquila Re I Ltd. (Series 2023-1) Class C</t>
  </si>
  <si>
    <t>$1,550,000,000.00</t>
  </si>
  <si>
    <t>Everglades Re II Ltd. (Series 2023-1 &amp; 2023-2)</t>
  </si>
  <si>
    <t>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</si>
  <si>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https://www.artemis.bm/deal-directory/everglades-re-ii-ltd-series-2023-1-2023-2/</t>
  </si>
  <si>
    <t>Beazley cyber cat bond (Cairney II)</t>
  </si>
  <si>
    <t>Beazley</t>
  </si>
  <si>
    <t>CyberCube model</t>
  </si>
  <si>
    <t>Cyber risks</t>
  </si>
  <si>
    <t>Beazley, the London headquartered insurance and reinsurance company, has sponsored a second $20 million Section 4(2) private cyber catastrophe bond, dubbed “Cairney II” after the segregated account used. It follows the firms $45m cyber cat bond earlier this year and will provide Beazley with an extension to its capital market investor-backed cyber reinsurance protection. We understand this is a privately placed Section 4(2) cat bond issuance, and the special purpose insurer (SPI) used was the Artex Risk Solutions owned and operated segregated account reinsurance transformer platform named Artex SAC Limited, acting on behalf of a segregated account, or cell, named Cairney II. The notes provide their reinsurance coverage to the end of 2023 and have a due date of January 8th 2024, we’re told. This is the same as the first Beazley cyber cat bond deal. This Cairney II $20 million of cyber cat bond notes appears to be an extension of the first, we suspect. We’re told the reinsurance coverage is for the same type of cyber risks and as the notes run to the same maturity of the first issuance.. Beazley had previously said it would seek to expand on its first cyber cat bond, so it’s not surprising to learn of this second Cairney II issuance. We understand the CyberCube risk model was again used for this second Beazley cyber cat bond issuance. Read about Beazley’s first Cairney cyber cat bond from January 2023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</si>
  <si>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t>
  </si>
  <si>
    <t>Torrey Pines Re Ltd. (Series 2023-1) Class A</t>
  </si>
  <si>
    <t>GC Securities and Howden Tiger Capital Markets &amp; Advisory are joint structuring agents and joint bookrunners</t>
  </si>
  <si>
    <t>$150000000</t>
  </si>
  <si>
    <t>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</si>
  <si>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https://www.artemis.bm/deal-directory/torrey-pines-re-ltd-series-2023-1/</t>
  </si>
  <si>
    <t>Torrey Pines Re Ltd. (Series 2023-1) Class B</t>
  </si>
  <si>
    <t>$50000000</t>
  </si>
  <si>
    <t>Atlas Capital DAC (Series 2023-1)</t>
  </si>
  <si>
    <t>Atlas Capital DAC</t>
  </si>
  <si>
    <t>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</si>
  <si>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https://www.artemis.bm/deal-directory/atlas-capital-dac-series-2023-1/</t>
  </si>
  <si>
    <t>Sanders Re III Ltd. (Series 2023-2) Class A</t>
  </si>
  <si>
    <t>Florida named storm, earthquake, severe weather, wildfire, volcanic eruption, meteorite impact</t>
  </si>
  <si>
    <t>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</si>
  <si>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https://www.artemis.bm/deal-directory/sanders-re-iii-ltd-series-2023-2/</t>
  </si>
  <si>
    <t>Sanders Re III Ltd. (Series 2023-2) Class B</t>
  </si>
  <si>
    <t>Totara Re Pte. Ltd. (Series 2023-1)</t>
  </si>
  <si>
    <t>Totara Re Pte. Ltd.</t>
  </si>
  <si>
    <t>New Zealand Earthquake Commission</t>
  </si>
  <si>
    <t>NZ earthquake, tsunami, landslide, volcanic eruption, hydrothermal, storm, flood</t>
  </si>
  <si>
    <t>N225,000,000.00</t>
  </si>
  <si>
    <t>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</si>
  <si>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https://www.artemis.bm/deal-directory/totara-re-pte-ltd-series-2023-1/</t>
  </si>
  <si>
    <t>Mountain Re Ltd. (Series 2023-1)</t>
  </si>
  <si>
    <t>Mountain Re Ltd.</t>
  </si>
  <si>
    <t>Spinnaker Insurance Company</t>
  </si>
  <si>
    <t>US named storm, quake, severe thunderstorm, winter storm</t>
  </si>
  <si>
    <t>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</si>
  <si>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https://www.artemis.bm/deal-directory/mountain-re-ltd-series-2023-1/</t>
  </si>
  <si>
    <t>Gateway Re Ltd. (Series 2023-2)</t>
  </si>
  <si>
    <t>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</si>
  <si>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https://www.artemis.bm/deal-directory/gateway-re-ltd-series-2023-2/</t>
  </si>
  <si>
    <t>Sutter Re Ltd. (Series 2023-1) Class B</t>
  </si>
  <si>
    <t>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</si>
  <si>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https://www.artemis.bm/deal-directory/sutter-re-ltd-series-2023-1/</t>
  </si>
  <si>
    <t>Sutter Re Ltd. (Series 2023-1) Class E</t>
  </si>
  <si>
    <t>Stabilitas Re Ltd. (Series 2023-1)</t>
  </si>
  <si>
    <t>Stabilitas Re Ltd.</t>
  </si>
  <si>
    <t>Conduit Re</t>
  </si>
  <si>
    <t>US named storm, US earthquake</t>
  </si>
  <si>
    <t>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</si>
  <si>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https://www.artemis.bm/deal-directory/stabilitas-re-ltd-series-2023-1/</t>
  </si>
  <si>
    <t>Randolph Re (Series 2023-1 – Groupama)</t>
  </si>
  <si>
    <t>European multi-peril</t>
  </si>
  <si>
    <t>This is the fourth insurance-linked securities (ILS) transaction to come to market from Aon’s Randolph Re private catastrophe bond issuance and placement platform. The Randolph Re Series 2023-1 notes have been issued by Aon’s White Rock Insurance (SAC) Ltd. vehicle, acting on behalf of a Randolph Re segregated account established to issue cat bond notes to benefit Groupama. It is also the first not to cover wildfire risks in California, and instead protects against adverse deviation of climatic losses in France, on behalf of Paris headquartered insurer Groupama. Randolph Re (Groupama), the largest private cat bond issued via Aon’s Randolph Re platform, provides the European insurer with EUR 100 million (USD 109.3m) of aggregate reinsurance protection for weather related claims experience in France. The notes feature an indemnity trigger and provide one-year of reinsurance protection to Groupama. The Series 2023-1 notes issued by Randolph Re are due June 15th 2024, so provide just a one-year cover to cedent Groupama.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</si>
  <si>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https://www.artemis.bm/deal-directory/randolph-re-ltd-groupama/</t>
  </si>
  <si>
    <t>Solomon Re Ltd. (Series 2023-1)</t>
  </si>
  <si>
    <t>Solomon Re Ltd.</t>
  </si>
  <si>
    <t>Korean Re</t>
  </si>
  <si>
    <t>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</si>
  <si>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https://www.artemis.bm/deal-directory/solomon-re-ltd-series-2023-1/</t>
  </si>
  <si>
    <t>Commonwealth Re Ltd. (Series 2023-1)</t>
  </si>
  <si>
    <t>$1,300,000,000.00</t>
  </si>
  <si>
    <t>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</si>
  <si>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https://www.artemis.bm/deal-directory/commonwealth-re-ltd-series-2023-1/</t>
  </si>
  <si>
    <t>Acorn Re Ltd. (Series 2023-1)</t>
  </si>
  <si>
    <t>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</si>
  <si>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https://www.artemis.bm/deal-directory/acorn-re-ltd-series-2023-1/</t>
  </si>
  <si>
    <t>Eiffel Re Ltd. (Series 2023-1)</t>
  </si>
  <si>
    <t>Eiffel Re Ltd.</t>
  </si>
  <si>
    <t>AXA SA</t>
  </si>
  <si>
    <t>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</si>
  <si>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https://www.artemis.bm/deal-directory/eiffel-re-ltd-series-2023-1/</t>
  </si>
  <si>
    <t>Baldwin Re Ltd. (Series 2023-1)</t>
  </si>
  <si>
    <t>US Northeast, named storm, earthquake, severe weather, fire</t>
  </si>
  <si>
    <t>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</si>
  <si>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https://www.artemis.bm/deal-directory/baldwin-re-ltd-series-2023-1/</t>
  </si>
  <si>
    <t>Lower Ferry Re Ltd. (Series 2023-1) Class A</t>
  </si>
  <si>
    <t>Lower Ferry Re Ltd.</t>
  </si>
  <si>
    <t>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</si>
  <si>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https://www.artemis.bm/deal-directory/lower-ferry-re-ltd-series-2023-1/</t>
  </si>
  <si>
    <t>Lower Ferry Re Ltd. (Series 2023-1) Class B</t>
  </si>
  <si>
    <t>Mayflower Re Ltd. (Series 2023-1) Class A</t>
  </si>
  <si>
    <t>Mayflower Re Ltd.</t>
  </si>
  <si>
    <t>$1,250,000,000.00</t>
  </si>
  <si>
    <t>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</si>
  <si>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https://www.artemis.bm/deal-directory/mayflower-re-ltd-series-2023-1/</t>
  </si>
  <si>
    <t>Mayflower Re Ltd. (Series 2023-1) Class B</t>
  </si>
  <si>
    <t>$850,000,000.00</t>
  </si>
  <si>
    <t>Purple Re Ltd. (Series 2023-2)</t>
  </si>
  <si>
    <t>Purple Re Ltd.</t>
  </si>
  <si>
    <t>Slide Insurance Company</t>
  </si>
  <si>
    <t>Florida and South Carolina named storm</t>
  </si>
  <si>
    <t>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</si>
  <si>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https://www.artemis.bm/deal-directory/purple-re-ltd-series-2023-2/</t>
  </si>
  <si>
    <t>Randolph Re (Series 2023-3)</t>
  </si>
  <si>
    <t>This is the fifth insurance-linked securities (ILS) transaction to come to light from Aon’s Randolph Re private catastrophe bond issuance and placement platform. We’ve learned that this 2023-3 issuance from Randolph Re covers wildfire risks again, like three previous Randolph Re deals. Also, given similarities in issuance and maturity dates we suspect the sponsor will again have been California focused P&amp;C carrier Mercury Insurance. Aon’s private catastrophe bond platform Randolph Re has completed a new issuance of $45 million of Randolph Re (Series 2023-3) private cat bond notes that are exposed to wildfire risks. Private placement cat bonds through Randolph Re are issued using a cell of Aon’s special purpose vehicle White Rock Insurance (SAC) Bermuda Ltd. and the brokers’ insurance management unit Aon Insurance Managers services the transactions. This fourth Randolph Re wildfire exposed private cat bond issuance saw Aon’s White Rock Insurance (SAC) Ltd., acting on behalf of its segregated account Randolph Re 2023-2 and under the Randolph Re Program, to issue $45 million of Series 2023-3 notes. The Series 2023-3 insurance-linked notes issued by Randolph Re are due as of July 7th 2024, which ties in very closely with the three previous deals, as all had a July 6th maturity date. As a result, given the wildfire nature of the exposure and the dates lining up so closely, we suspect this latest Randolph Re private cat bond supports a one-year fully collateralised reinsurance agreement that has been securitised for the cedent, which is again likely to be Mercury Insurance. The previous deals all provided the cedent with wildfire reinsurance protection focused on California, covering fire losses following an earthquake as well and were structured to provide per-occurrence reinsurance on an indemnity trigger basis. We’re also told that the notes are zero-coupon in nature and that the pricing indicated a spread equivalent of roughly 7%, although the exact figures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</si>
  <si>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https://www.artemis.bm/deal-directory/randolph-re-series-2023-3/</t>
  </si>
  <si>
    <t>Vesttoo Bermudian Bay Ltd. (Vescor Series 2023-1)</t>
  </si>
  <si>
    <t>Vesttoo Bermudian Bay Ltd.</t>
  </si>
  <si>
    <t>Multiple (risks sourced by Corinthian Re)</t>
  </si>
  <si>
    <t>Vesttoo</t>
  </si>
  <si>
    <t>Vesttoo, Milliman</t>
  </si>
  <si>
    <t>Non-cat casualty (85% US auto liability)</t>
  </si>
  <si>
    <t>AM Best: 'BBB'</t>
  </si>
  <si>
    <t>This is a rare offering of non-cat casualty insurance-linked securities (ILS) from insurtech company Vesttoo and making this issuance even more of a rarity, the notes are targeted to have a ‘BBB’ investment grade rating from AM Best, Artemis has learned. Vesttoo has an investment grade ILS deal in the market, with circa $109 million of ‘BBB’ rated Vesttoo Bermudian Bay Ltd. (Vescor Series 2023-1) notes on offer that are linked to the performance of a risk pool featuring non-cat largely casualty risks. We understand from sources that these Vescor Series 2023-1 notes are being issued using a new Bermuda segregated accounts company named Vesttoo Bermudian Bay Ltd. The offering is for an estimated $109 million of notes, we understand, with these issued privately as Section 4(a)(2) notes, but with certain 144A features to allow them to be traded in the secondary market. The notes will have a 4 year term, but we’re told can be called after 15 months of issue. They are linked to programmes of insurance business that are largely casualty and non-catastrophe in nature, of which we’re told over 85% will be linked to US auto liability business, while workers’ compensation risks, general liability and a small amount of commercial multi-peril also feature in the subject business. All of the underlying insurance business is sourced via collateralized reinsurance company Corinthian Re and it’s understood the risks are seasoned, having been underwritten over the last two years. The claims ratio on the underlying business would have to reach above 98% for these Vescor 2023-1 notes to attach, sources said, making them very remote in terms of risk and having an extremely low expected loss and attachment probability (less than one-thousandth of a percent). Vesttoo is said to have used its own technology to model the risks, while Milliman is acting as a third-party that verifies the risk calculation. The Vescor 2023-1 notes are being offered with a proposed spread of 4% and it’s said with the underlying return of treasuries the expected yield to maturity is 9%. These notes are senior in the risk tower and with their very low attachment probability expected to receive a ‘BBB’ rating from AM Best, we understand. The portfolio of insurance risk underlying these proposed notes issuance is heavily concentrated to insurtech Root Insurance, which makes up more than 50% of the projected written premiums subject to the arrangement. That risk comes via a quota share reinsurance arrangement between Root and Osprey Re, which is a Corinthian Re reinsurance company. Update: This transaction was never placed, as shortly after it began to be marketed to investors the news broke that collateral letter of credit (LOC) concerns had erupted in relation to collateralized reinsurance transactions facilitated by Vesttoo.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</si>
  <si>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https://www.artemis.bm/deal-directory/vesttoo-bermudian-bay-ltd-vescor-series-2023-1/</t>
  </si>
  <si>
    <t>Wrigley Re Ltd. (Series 2023-1) Class A</t>
  </si>
  <si>
    <t>US and Canada named storm and earthquake</t>
  </si>
  <si>
    <t>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</si>
  <si>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https://www.artemis.bm/deal-directory/wrigley-re-ltd-series-2023-1/</t>
  </si>
  <si>
    <t>Wrigley Re Ltd. (Series 2023-1) Class B</t>
  </si>
  <si>
    <t>Gateway Re Ltd. (Series 2023-3)</t>
  </si>
  <si>
    <t>Anchor Re</t>
  </si>
  <si>
    <t>US named storm: Alabama, North and South Carolina, Louisiana, Mississippi, Texas, Virgina, New York</t>
  </si>
  <si>
    <t>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</si>
  <si>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https://www.artemis.bm/deal-directory/gateway-re-ltd-series-2023-3/</t>
  </si>
  <si>
    <t>Radnor Re 2023-1 Ltd. Class M-1A</t>
  </si>
  <si>
    <t>Radnor Re 2023-1 Ltd.</t>
  </si>
  <si>
    <t>This $281.5 million Radnor Re 2023-1 Ltd. (RMIR 2023-1) issuance for Essent Guaranty is the first mortgage insurance linked securities (ILS) transaction since September 2022. This will be the ninth issuance of mortgage insurance-linked notes sponsored by Essent Guaranty. You can view details of them all here . As with other mortgage ILS, these transactions utilise the catastrophe bond structure to source capital market investor capital to fund some of the excess-of-loss mortgage reinsurance needs of major US mortgage insurers. So, structured like a catastrophe bond, this deal sees Essent Guaranty registering a new Bermuda based special purpose insurer, in this case Radnor Re 2023-1 Ltd. Radnor Re 2023-1 Ltd. is targeting issuance of four tranches of mortgage insurance-linked notes, that will be sold to capital market investors. The proceeds of that sale will be used to collateralize excess-of-loss reinsurance agreements between the vehicle and sponsor Essent. The notes can be triggered by a rise in mortgage insurance claims, so they are exposed to credit risk from mortgage delinquencies and defaults, but the securities that are issued will still be a pure insurance-linked asset. If successful, the sale of these four tranches of notes to be issued by Radnor Re 2023-1 will see Essent securing roughly $253.2 million of, fully-collateralized and capital market investor backed, excess-of-loss mortgage reinsurance protection. This latest mortgage ILS deal from Essent consists of: $89.6 million Class M-1A (DBRS Morningstar rated BB (high) (sf)). $74 million Class M-1B (DBRS Morningstar rated BB (low) (sf)). $70.1 million Class M-2 (DBRS Morningstar rated B (sf)). $19.5 million Class B-1 (DBRS Morningstar rated B (sf)). The notes issued will have a 10-year term and will cover some of the insurance risk across a pool of insured mortgage loans consisting of 133,879 fully amortizing first-lien fixed- and variable-rate mortgages. The subject mortgage policies are effective on dates between August 2022 and June 2023, and the mortgages in question have never been reported 60 or more days delinquent or in a payment forbearance plan. Update 1: This deal upsized from the initial $253.2 million to provide Essent with $281.5 million of fully-collateralized and capital market investor backed mortgage reinsurance protection. All four tranches of notes issued have increased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$99.594 million Class M-1A (DBRS Morningstar rated BB (high) (sf)). $82.274 million Class M-1B (DBRS Morningstar rated BB (low) (sf)). $77.943 million Class M-2 (DBRS Morningstar rated B (sf)). $21.651 million Class B-1 (DBRS Morningstar rated B (sf)).</t>
  </si>
  <si>
    <t>https://www.artemis.bm/deal-directory/radnor-re-2023-1-ltd/</t>
  </si>
  <si>
    <t>Radnor Re 2023-1 Ltd. Class M-1B</t>
  </si>
  <si>
    <t>Radnor Re 2023-1 Ltd. Class M-2</t>
  </si>
  <si>
    <t>Radnor Re 2023-1 Ltd. Class B-1</t>
  </si>
  <si>
    <t>Isosceles Insurance Ltd. (Series 2023-A, C, G) Class A</t>
  </si>
  <si>
    <t>These Series 2023 notes represent new private insurance-linked security (ILS), or private catastrophe bond issuances from the Isosceles Insurance Ltd. platform operated by Marsh McLennan and reinsurance broker Guy Carpenter. This latest issuance from the vehicle, the first of 2023, involves just under $87.6 million of private cat bond notes, across three series and six tranches. The breakdown of the issuance can be seen below: $20.7m Series 2023-A Class A notes due May 10, 2024. $13.3m Series 2023-A Class B notes due May 10, 2024. $11.4m Series 2023-A Class C notes due May 10, 2024. $11.375m Series 2023-A Class D notes due May 10, 2024. $27.15955 million Series 2023-C notes due June 7, 2024. $3.65625 million Series 2023-G Class E notes due June 7, 2024. All six tranches issued by Isosceles Insurance Ltd. are structured as discounted zero-coupon participating notes and have been listed on the Bermuda Stock Exchange (BSX) as insurance-linked securities (ILS). The notes, in each case, have been privately placed with qualified institutional investors, while Appleby Global Listing Services (Bermuda) Ltd. acted as listing sponsor. As ever, it’s not possible to know whether these are all for the same cedent, or more than one. Especially given the two different due-dates. The four tranches of Isosceles Insurance Series 2023-A notes all have the same due-date, so could be layers of the same collateralized reinsurance arrangement, or participation. While the Series 2023-C and Series 2023-G notes may also be related, having the same due-date. As with every private ILS or cat bond deal, unless or until we learn more details we assume these cover property catastrophe reinsurance or retrocession risks. The Isosceles Re vehicle issues 4(2) or 4(a)(2) cat bond securities, so private securities placement structures, including privately placed catastrophe bonds, insurance-linked securities (ILS) and also the securitisation of other transformed collateralised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</si>
  <si>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https://www.artemis.bm/deal-directory/isosceles-insurance-ltd-series-2023-a-c-g/</t>
  </si>
  <si>
    <t>Isosceles Insurance Ltd. (Series 2023-A, C, G) Class B</t>
  </si>
  <si>
    <t>Isosceles Insurance Ltd. (Series 2023-A, C, G) Class C</t>
  </si>
  <si>
    <t>Isosceles Insurance Ltd. (Series 2023-A, C, G) Class D</t>
  </si>
  <si>
    <t>Isosceles Insurance Ltd. (Series 2023-A, C, G) Class E</t>
  </si>
  <si>
    <t>Beazley cyber cat bond (Cairney III)</t>
  </si>
  <si>
    <t>Beazley has now added a third privately placed cyber catastrophe bond, taking its cyber cat bond coverage to $81.5 million after securing a further $16.5 million in cyber reinsurance from the capital markets through a Cairney III issuance. The Beazley cyber cat bonds are privately placed Section 4(2) issuances, using as their special purpose insurer (SPI) the Artex Risk Solutions owned and operated segregated account reinsurance transformer platform, named Artex SAC Limited, acting on behalf of a segregated account, or cell. Now, a third has come to light, with Beazley sponsoring another $16.5 million Section 4(2) cyber cat bond issuance, using a segregated account named Cairney III, of the same Artex SAC vehicle. We’re told the reinsurance coverage is for the same type of cyber risks as the other Cairney deals and that the notes will run to the same maturity date. So once again, this appears an extension of the cyber catastrophe bond coverage from the first two Cairney deals, as the maturity date is the same, being January 8th 2024. It means that Beazley now has $81.5 million of cyber reinsurance, in cyber cat bond form, running to the end of 2023, with final maturity on Jan 8th 2024. Like the first two Beazley cyber cat bonds, we presume that Gallagher Securities acted as the sole structuring agent &amp; bookrunner, while CyberCube provided the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</si>
  <si>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https://www.artemis.bm/deal-directory/beazley-cyber-cat-bond-cairney-iii/</t>
  </si>
  <si>
    <t>LI Re (Series 2023-1)</t>
  </si>
  <si>
    <t>Hannover Re has used its Bermuda domiciled reinsurance transformer vehicle Kaith Re Ltd. to issue this new $15 million LI Re 2023-1 private cat bond, acting on behalf of its segregated account named LI Re. Details to follow…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</si>
  <si>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https://www.artemis.bm/deal-directory/li-re-series-2023-1/</t>
  </si>
  <si>
    <t>Ursa Re Ltd. (Series 2023-2)</t>
  </si>
  <si>
    <t>$230,000,000.00</t>
  </si>
  <si>
    <t>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</si>
  <si>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https://www.artemis.bm/deal-directory/ursa-re-ltd-series-2023-2/</t>
  </si>
  <si>
    <t>Home Re 2023-1 Ltd. Class M-1A</t>
  </si>
  <si>
    <t>Home Re 2023-1 Ltd.</t>
  </si>
  <si>
    <t>DBRS Morningstar rated (see below)</t>
  </si>
  <si>
    <t>This is the seventh mortgage insurance-linked notes issuance under Home Re from MGIC Investment Corporation, on behalf of its mortgage insurer unit, Mortgage Guaranty Insurance Corporation. It is the first issuance of mortgage insurance-linked securities (ILS) for MGIC since April 2022. The company has established Home Re 2023-1 Ltd. (HMIR 2023-1) in Bermuda to be registered as a special purpose insurer (SPI) for the issuance of insurance-linked securities (ILS) linked to mortgage insurance risk. Aon Insurance Managers (Bermuda) Ltd. is managing the vehicle for the sponsor. In total, across four tranches of notes being offered, MGIC is seeking at least $290 million of mortgage reinsurance for its Mortgage Guaranty Insurance Corporation unit. The four classes of notes being issued by Home Re 2023-1 Ltd. will all be backed by reinsurance premiums, eligible investments, and related account investment earnings, with each tranche corresponding to a pool of mortgage insurance policies linked to residential loans. The notes are exposed to the risk of losses the ceding insurer pays to settle claims on the underlying mortgage insurance policies, hence they are truly an insurance-linked security (ILS), although covering credit risk and so these tend to appeal to a different set of investors than the cat bond community. The covered pool of insured mortgage loans is made up of 202,154 fully amortizing first-lien fixed- and variable-rate mortgages, all underwritten to a full documentation standard and never been reported as 60 or more days delinquent, while none of the loans are reported to be in an active payment forbearance plan. The mortgage insurance policies have all been activated on or after June 2022 and on or before August 2023. Details of the tranches of notes being issued, which all have a 10-year term, and their DBRS Morningstar ratings can be seen below: $50.3 million Class M-1A at BBB (low) (sf) $127.6 million Class M-1B at BB (sf) $92.8 million Class M-2 at B (high) (sf) $19.3 million Class B-1 at B (sf) At closing of the Home Re 2023-1 issuance, the SPI will enter into a reinsurance agreement with the ceding insurer, MGIC, with the ceding insurer then receiving reinsurance protection for the funded portion of the mortgage insurance losses. MGIC will make premium payments related to the underlying insured mortgage loans to the issuer and the proceeds from the sale of the notes will be used to purchase eligible investments that will be held in the reinsurance trust account, much like any ILS transaction. This Home Re 2023-1 mortgage ILS transaction will transfer the credit risk associated with mortgage insurance policies on a defined portfolio of mortgages to the capital markets for MGIC. The sponsor will bear a first loss layer sitting beneath these tranches, after which the notes would take losses in order of priority. Update 1: MGIC Investment Corporation, on behalf of its mortgage insurer unit, Mortgage Guaranty Insurance Corporation successfully leveraged investor demand to upsize its latest mortgage insurance-linked securities (ILS) issuance. This Home Re 2023-1 Ltd. eventually settled to provide MGIC with just $330.2 million of mortgage reinsurance protection, with the tranche sizes adjusted to the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$59.1 million Class M-1A at BBB (low) (sf) $150.1 million Class M-1B at BB (sf) $98.3 million Class M-2 at B (high) (sf) $22.7 million Class B-1 at B (sf)</t>
  </si>
  <si>
    <t>https://www.artemis.bm/deal-directory/home-re-2023-1-ltd/</t>
  </si>
  <si>
    <t>Home Re 2023-1 Ltd. Class M-1B</t>
  </si>
  <si>
    <t>Home Re 2023-1 Ltd. Class M-2</t>
  </si>
  <si>
    <t>Home Re 2023-1 Ltd. Class B-1</t>
  </si>
  <si>
    <t>Asagao VII – White Rock Insurance (SAC) Ltd.</t>
  </si>
  <si>
    <t>This transaction is the seventh private catastrophe bond in the Asagao series of parametric Japanese earthquake deals issued using insurance and reinsurance broker Aon’s Bermuda domiciled segregated account company White Rock Insurance (SAC) Ltd. his Asagao VII private catastrophe bond has been issued, at a size of JPY 6 billion, so a larger deal again, which is roughly US $40 million at the current exchange rate. As mentioned, Japanese earthquake risks are expected to be the peril that features again, presumably being transferred to capital market investors on a parametric trigger basis, which has been the case with all of the Asagao cat bond deals. Aon Insurance Managers is the insurance manager to the SAC vehicle so will have again assisted its client in getting this new Asagao VII private ILS deal to market, facilitating issuance of the roughly $40 million of Asagao VII notes using the White Rock structure to place the private insurance-linked securities (ILS) (or private catastrophe bond notes) with investors for an unknown Japanese catastrophe risk exposed cedent. It’s expected that Aon’s Reinsurance Solutions broking team and likely also its ILS specialist unit Aon Securities ,will have been involved in this transaction as well. White Rock Insurance (SAC) Ltd. has issued the ¥ 6 billion (JPY) of Principal At-Risk notes (which is roughly US $40m at the exchange rate), acting on behalf of its segregated account named T133 – Asagao VII. We expect the notes will have been issued using the White Rock Insurance (SAC) Ltd. ILS Note Program, which is a program for the issuance of privately placed catastrophe bonds, or other ILS arrangements, as well as their offering and sale to institutional investors. These new $40 million of Asagao VII notes are scheduled for maturity at July 25th 2025,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</si>
  <si>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https://www.artemis.bm/deal-directory/asagao-vii-white-rock-insurance-sac-ltd/</t>
  </si>
  <si>
    <t>Bellemeade Re 2023-1 Ltd. Class M-1A</t>
  </si>
  <si>
    <t>Bellemeade Re 2023-1 Ltd.</t>
  </si>
  <si>
    <t>This is the first Bellemeade Re mortgage insurance-linked securities (ILS) issuance sponsored by Arch Capital in over one year. Arch Capital has registered a new Bermuda vehicle for its latest mortgage ILS issuance, Bellemeade Re 2023-1 Ltd. and is seeking an additional $186.6 million or more in mortgage reinsurance from the capital markets with this issuance of Bellemeade Re 2023-1 (BMIR 2023-1) mortgage insurance-linked notes. The company will be registered as a special purpose insurer (SPI) for the issuance of insurance-linked securities (ILS) linked to mortgage insurance risk, and Aon Insurance Managers (Bermuda) Ltd. is managing the vehicle for the sponsor. There are five rated tranches of mortgage insurance-linked notes being issued by Bellemeade Re 2023-1, which if successfully sold will provide Arch Capital’s mortgage insurance entities, Arch Mortgage Insurance Company (AMIC) and United Guaranty Residential Insurance Company (UGRIC), with at least $186.6 million of mortgage reinsurance from the capital markets. Each of the five tranches of notes that Bellemeade Re 2023-1 will issue are backed by reinsurance premiums, eligible investments, and related account investment earnings, relating to a pool of mortgage insurance policies linked to residential loans in each case. They are exposed to the risk of losses the ceding insurer pays to settle claims on the underlying mortgage insurance policies. The subject pool of insured mortgage loans consists of 98,926 fully amortizing first-lien fixed- and variable-rate mortgages, all underwritten to a full documentation standard, with original loan-to-value ratios less than or equal to 100.0%, and never having been reported to the ceding insurer as 60 or more days delinquent. The mortgage loans all have insurance policies that came into force from January 2022 to September 2023. Details of the five tranches of notes being offered, which all have a 10-year term, and their DBRS Morningstar ratings can be seen below: $49.8 million Class M-1A at BBB (low) (sf) $54.7 million Class M-1B at BB (high) (sf) $42.3 million Class M-1C at BB (low) (sf) $27.4 million Class M-2 at B (high) (sf) $12.4 million Class B-1 at B (sf) When the issuance of mortgage ILS notes by Bellemeade Re 2023-1 is completed, the SPI will enter into a reinsurance agreement with the ceding insurer, Arch’s MI entities, and they will receive reinsurance protection for the funded portion of the mortgage insurance losses. At the moment, the target is for each tranche to 80% fund a corresponding layer of reinsurance, but we understand that could change if investor appetite is strong enough for Arch to secure more reinsurance than first anticipated. Arch will make premium payments related to the underlying insured mortgage loans to the issuer and the proceeds from the sale of the notes will be used to purchase eligible investments that will be held in the reinsurance trust account, much like any other ILS transaction. This Bellemeade Re 2023-1 mortgage ILS transaction will transfer the credit risk associated with the mortgage insurance policies across a defined pool of mortgages to the capital markets for Arch. The sponsor will bear a first loss layer sitting beneath these tranches, after which the notes would take losses in order of priority. Update 1: Arch successfully secured the over $186 million in mortgage reinsurance from this Bellemeade Re 2023-1 ILS deal and added an additional just over $46 million in traditional direct reinsurance, to take the total coverage under this placement to over $233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</si>
  <si>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https://www.artemis.bm/deal-directory/bellemeade-re-2023-1-ltd/</t>
  </si>
  <si>
    <t>Bellemeade Re 2023-1 Ltd. Class M-1B</t>
  </si>
  <si>
    <t>Bellemeade Re 2023-1 Ltd. Class M-1C</t>
  </si>
  <si>
    <t>Bellemeade Re 2023-1 Ltd. Class M-2</t>
  </si>
  <si>
    <t>Bellemeade Re 2023-1 Ltd. Class B-1</t>
  </si>
  <si>
    <t>Eclipse Re Ltd. (Series 2023-3A)</t>
  </si>
  <si>
    <t>This is the third issuance of privately placed insurance-linked securities (ILS) notes from private catastrophe bond transformer and issuance platform Eclipse Re Ltd. in 2023, that we have listed in our extensive Deal Directory. Eclipse Re Ltd. is a Bermuda domiciled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 million of Series 2023-03A notes, on behalf of its Segregated Account EC53, with these notes having a final maturity date, of June 1st 2024. We don’t know the trigger or peril featured in this private catastrophe bond deal, but assume they will be some kind of property catastrophe reinsurance or retrocession risk. The proceeds from the sale of the roughly $5 million of Series 2023-03A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</si>
  <si>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https://www.artemis.bm/deal-directory/eclipse-re-ltd-series-2023-3a/</t>
  </si>
  <si>
    <t>Eclipse Re Ltd. (Series 2023-4A)</t>
  </si>
  <si>
    <t>This is the fourth issuance of privately placed insurance-linked securities (ILS) notes from private catastrophe bond transformer and issuance platform Eclipse Re Ltd. in 2023, that we have listed in our extensive Deal Directory. Eclipse Re Ltd. is a Bermuda based special purpose insurer (SPI) and segregated account company, that is managed by insurance-linked securities (ILS) market facilitator and service provider Artex Capital Solutions. Eclipse Re is typically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$50 million of Series 2023-04A notes, on behalf of its Segregated Account EC54,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$50 million of Series 2023-04A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</si>
  <si>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https://www.artemis.bm/deal-directory/eclipse-re-ltd-series-2023-4a/</t>
  </si>
  <si>
    <t>Eclipse Re Ltd. (Series 2023-5A)</t>
  </si>
  <si>
    <t>This is the fifth issuance of privately placed insurance-linked securities (ILS) notes from private catastrophe bond transformer and issuance platform Eclipse Re Ltd. in 2023, that we have listed in our extensive Deal Directory. Eclipse Re Ltd. is a Bermuda located special purpose insurer (SPI) and segregated account company operated and managed by insurance-linked securities (ILS) market facilitator and service provider Artex Capital Solutions. Eclipse Re is usually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$7.5 million of Series 2023-05A notes, on behalf of its Segregated Account EC55,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$7.5 million of Series 2023-05A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</si>
  <si>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https://www.artemis.bm/deal-directory/eclipse-re-ltd-series-2023-5a/</t>
  </si>
  <si>
    <t>Eclipse Re Ltd. (Series 2023-6A)</t>
  </si>
  <si>
    <t>This is the sixth issuance of privately placed insurance-linked securities (ILS) notes from private catastrophe bond transformer and issuance platform Eclipse Re Ltd. in 2023, that we have listed in our extensive Deal Directory. Eclipse Re Ltd. is a Bermudian special purpose insurer (SPI) and segregated account company owned and managed by insurance-linked securities (ILS) market facilitator and service provider Artex Capital Solutions. Eclipse Re is normally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$10 million of Series 2023-06A notes, on behalf of its Segregated Account EC56,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$10 million of Series 2023-06A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</si>
  <si>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https://www.artemis.bm/deal-directory/eclipse-re-ltd-series-2023-6a/</t>
  </si>
  <si>
    <t>Eclipse Re Ltd. (Series 2023-7A)</t>
  </si>
  <si>
    <t>This is the seventh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based in Bermuda, that is owned and operated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$15 million of Series 2023-07A notes ($14,998,770), on behalf of its Segregated Account EC57, with these notes having a final maturity date, of June 1st 2024. We don’t know what the trigger or peril featured in this private catastrophe bond deal is, but assume they will be some kind of property catastrophe reinsurance or retrocession risk. The proceeds from the sale of the nearly $15 million of Series 2023-07A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</si>
  <si>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https://www.artemis.bm/deal-directory/eclipse-re-ltd-series-2023-7a/</t>
  </si>
  <si>
    <t>Eclipse Re Ltd. (Series 2023-8A)</t>
  </si>
  <si>
    <t>This is the eighth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domiciled in Bermuda, that is owned and managed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$3.7 million of Series 2023-08A notes ($3,672,630), on behalf of its Segregated Account EC58, with these notes having a final maturity date, of June 1st 2024. We don’t know what the trigger or peril(s) featured in this private catastrophe bond deal are, but assume they will be some kind of property catastrophe reinsurance or retrocession risk. The proceeds from the sale of the nearly $3.7 million of Series 2023-08A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</si>
  <si>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https://www.artemis.bm/deal-directory/eclipse-re-ltd-series-2023-8a/</t>
  </si>
  <si>
    <t>Hexagon IV Re Ltd. (Series 2023-1) Class A</t>
  </si>
  <si>
    <t>Hexagon IV Re Ltd.</t>
  </si>
  <si>
    <t>GC Securities is sole structuring agent and joint bookrunner. Aon is joint bookrunner</t>
  </si>
  <si>
    <t>France, Monaco, Andorra windstorm</t>
  </si>
  <si>
    <t>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</si>
  <si>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https://www.artemis.bm/deal-directory/hexagon-iv-re-ltd-series-2023-1/</t>
  </si>
  <si>
    <t>Hexagon IV Re Ltd. (Series 2023-1) Class B</t>
  </si>
  <si>
    <t>Triangle Re 2023-1 Ltd. Class M-1A</t>
  </si>
  <si>
    <t>Triangle Re 2023-1 Ltd.</t>
  </si>
  <si>
    <t>This is the sixth issuance of Triangle Re mortgage insurance-linked securities (ILS) for Enact Mortgage Insurance Corporation, formerly known as Genworth Mortgage Insurance. Genworth had sponsored five Triangle Re mortgage insurance-linked notes issuances to source collateralized mortgage reinsurance up to September 2021, after which it rebranded as Enact. But since then had stayed away from the mortgage ILS market, returning now at a time when issuance has been picking up. Enact has registered a new Bermuda domiciled entity for the issuance of its sixth mortgage ILS deal, Triangle Re 2023-1 Ltd. (TMIR 2023-1). Triangle Re 2023-1 Ltd. will issue four classes of notes that will be sold to investors and the proceeds be used to collateralize a source of mortgage indemnity reinsurance for Enact. The target is to secure almost $248 million of mortgage reinsurance through this issuance, with the four classes of notes all having ten-year terms. The transaction is split into the following tranches, along with their provisional ratings from DBRS Morningstar: $105.7 million Class M-1A at BB (high) (sf) $69.2 million Class M-1B at BB (low) (sf) $54.7 million Class M-2 at B (high) (sf) $18.2 million Class B-1 at B (sf) Each tranche of notes will be backed by reinsurance premiums, eligible investments, and related account investment earnings, and correspond to a pool of mortgage insurance policies written by Enact Mortgage Insurance that are linked to residential loans. The noteholders will take on exposure to the risk arising from losses that ceding insurer Enact needs to pay to settle claims on the underlying mortgage insurance policies. The transaction will provide Enact with capital market backed reinsurance across a pool of insured mortgage loans consisting of 148,603 fully amortizing first-lien fixed- and variable-rate mortgages, via a reinsurance agreement the issuer Triangle Re 2023-1 will enter into with Enact on completion. Update 1: Enact successfully secured the targeted $248 million of collateralized excess of loss mortgage reinsurance, citing strong demand from investors for the notes. The rounded up final tranche sizes and pricing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$106 million Class M-1A Notes with an initial interest rate of one-month SOFR plus 340 basis points $69 million Class M-1B Notes with an initial interest rate of one-month SOFR plus 525 basis points $55 million Class M-2 Notes with an initial interest rate of one-month SOFR plus 650 basis points $18 million Class B-1 Notes with an initial interest rate of one-month SOFR plus 740 basis points</t>
  </si>
  <si>
    <t>https://www.artemis.bm/deal-directory/triangle-re-2023-1-ltd/</t>
  </si>
  <si>
    <t>Triangle Re 2023-1 Ltd. Class M-1B</t>
  </si>
  <si>
    <t>Triangle Re 2023-1 Ltd. Class M-2</t>
  </si>
  <si>
    <t>Triangle Re 2023-1 Ltd. Class B-1</t>
  </si>
  <si>
    <t>Residential Reinsurance 2023 Limited (Series 2023-2) Class 2</t>
  </si>
  <si>
    <t>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</si>
  <si>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https://www.artemis.bm/deal-directory/residential-reinsurance-2023-limited-series-2023-2/</t>
  </si>
  <si>
    <t>Residential Reinsurance 2023 Limited (Series 2023-2) Class 3</t>
  </si>
  <si>
    <t>Residential Reinsurance 2023 Limited (Series 2023-2) Class 5</t>
  </si>
  <si>
    <t>2001 CAT Re Ltd. (Series 2023-1)</t>
  </si>
  <si>
    <t>U.S named storm, U.S. &amp; Canada earthquake, European windstorm</t>
  </si>
  <si>
    <t>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</si>
  <si>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https://www.artemis.bm/deal-directory/2001-cat-re-ltd-series-2023-1/</t>
  </si>
  <si>
    <t>Blue Ridge Re Ltd. (Series 2023-1) Class A</t>
  </si>
  <si>
    <t>Blue Ridge Re Ltd.</t>
  </si>
  <si>
    <t>North Carolina Farm Bureau</t>
  </si>
  <si>
    <t>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</si>
  <si>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https://www.artemis.bm/deal-directory/blue-ridge-re-ltd-series-2023-1/</t>
  </si>
  <si>
    <t>Blue Ridge Re Ltd. (Series 2023-1) Class B</t>
  </si>
  <si>
    <t>Long Walk Reinsurance Ltd. (Series 2024-1)</t>
  </si>
  <si>
    <t>Long Walk Reinsurance Ltd.</t>
  </si>
  <si>
    <t>AXIS Capital</t>
  </si>
  <si>
    <t>CyberCube</t>
  </si>
  <si>
    <t>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</si>
  <si>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https://www.artemis.bm/deal-directory/long-walk-reinsurance-ltd-series-2024-1/</t>
  </si>
  <si>
    <t>Nature Coast Re Ltd. (Series 2023-1) Class A</t>
  </si>
  <si>
    <t>Nature Coast Re Ltd.</t>
  </si>
  <si>
    <t>U.S. named storm (Florida, Louisiana)</t>
  </si>
  <si>
    <t>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</si>
  <si>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https://www.artemis.bm/deal-directory/nature-coast-re-ltd-series-2023-1/</t>
  </si>
  <si>
    <t>Nature Coast Re Ltd. (Series 2023-1) Class B</t>
  </si>
  <si>
    <t>Orange Capital Re DAC (Series 2023-1)</t>
  </si>
  <si>
    <t>Swiss Re Capital Markets is sole structuring agent and joint bookrunner. GC Securities is joint bookrunner.</t>
  </si>
  <si>
    <t>€75,000,000.00</t>
  </si>
  <si>
    <t>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</si>
  <si>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https://www.artemis.bm/deal-directory/orange-capital-re-dac-series-2023-1/</t>
  </si>
  <si>
    <t>Eclipse Re Ltd. (Series 2023-9A)</t>
  </si>
  <si>
    <t>This is the ninth issuance of privately placed insurance-linked securities (ILS) notes of 2023 from private catastrophe bond transformer and issuance platform Eclipse Re Ltd., that we have listed in our extensive Deal Directory. It is also the largest private cat bond issuance from Eclipse Re of 2023 so far, with just slightly under $100 million in notes issued. Eclipse Re Ltd. is a special purpose insurance (SPI) company and segregated account platform based in Bermuda, that is owned and managed by insurance-linked securities (ILS) market facilitator and service provider Artex Capital Solutions. Eclipse Re normally plays the role of a risk transformer vehicle for ILS fund managers and investors, converting collateralized reinsurance or retrocession arrangements into something with features more like a catastrophe bond, so fully securitized and with secondary transferability as an option. This latest private cat bond issuance is presumed to represent a reinsurance or retrocession transaction that has been transformed utilising the Eclipse Re structure, in order to create and issue a series of investable, securitized catastrophe bond notes, typically for an ILS fund manager or investor portfolio. Eclipse Re Ltd. has issued just under $100 million of Series 2023-09A notes ($99,999,975), on behalf of Segregated Account EC59, with these notes having a final maturity date, of September 30th 2025. The notes have been privately placed with qualified investors. We don’t know what the trigger or peril(s) featured in this private catastrophe bond deal are, but assume they will be some kind of property catastrophe reinsurance or retrocession risk. The proceeds from the sale of the nearly $100 million of Series 2023-09A private cat bond notes issued by Eclipse Re will have been used as collateral to underpin a related reinsurance or retrocession contract, held in a trust, enabling the risk transfer and the creation of investable catastrophe-linked securities. Given the maturity date of this private cat bond is for the end of September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</si>
  <si>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https://www.artemis.bm/deal-directory/eclipse-re-ltd-series-2023-9a/</t>
  </si>
  <si>
    <t>Taranis Reinsurance DAC 2023 Class A</t>
  </si>
  <si>
    <t>Taranis Reinsurance DAC</t>
  </si>
  <si>
    <t>Pacifica (Crédit Agricole)</t>
  </si>
  <si>
    <t>France, Monaco, Andorra windstorm and hail</t>
  </si>
  <si>
    <t>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</si>
  <si>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https://www.artemis.bm/deal-directory/taranis-reinsurance-dac-2023/</t>
  </si>
  <si>
    <t>Taranis Reinsurance DAC 2023 Class B</t>
  </si>
  <si>
    <t>Ursa Re Ltd. (Series 2023-3) Class AA</t>
  </si>
  <si>
    <t>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</si>
  <si>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https://www.artemis.bm/deal-directory/ursa-re-ltd-series-2023-3/</t>
  </si>
  <si>
    <t>Ursa Re Ltd. (Series 2023-3) Class D</t>
  </si>
  <si>
    <t>High Point Re Ltd. (Series 2023-1)</t>
  </si>
  <si>
    <t>High Point Re Ltd.</t>
  </si>
  <si>
    <t>Selective Insurance Company</t>
  </si>
  <si>
    <t>Aon Securities and Howden Tiger Capital Markets &amp; Advisory are joint structuring agents and joint bookrunners.</t>
  </si>
  <si>
    <t>U.S. named storm, earthquake, severe thunderstorm, winter storm, wildfire, meteorite impact, volcanic eruption (excl. California, Florida, Louisiana, Texas)</t>
  </si>
  <si>
    <t>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</si>
  <si>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https://www.artemis.bm/deal-directory/high-point-re-ltd-series-2023-1/</t>
  </si>
  <si>
    <t>Galileo Re Ltd. (Series 2023-1) Class A</t>
  </si>
  <si>
    <t>U.S., DC, Puerto Rico, Virgin Islands named storm, U.S. earthquake, Canada earthquake</t>
  </si>
  <si>
    <t>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</si>
  <si>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https://www.artemis.bm/deal-directory/galileo-re-ltd-series-2023-1/</t>
  </si>
  <si>
    <t>Galileo Re Ltd. (Series 2023-1) Class B</t>
  </si>
  <si>
    <t>Four Lakes Re Ltd. (Series 2023-1) Class A</t>
  </si>
  <si>
    <t>Aon Securities is sole structuring agent and lead bookrunner, Howden Tiger Capital Markets &amp; Advisory is joint bookrunner.</t>
  </si>
  <si>
    <t>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</si>
  <si>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https://www.artemis.bm/deal-directory/four-lakes-re-ltd-series-2023-1/</t>
  </si>
  <si>
    <t>Four Lakes Re Ltd. (Series 2023-1) Class B</t>
  </si>
  <si>
    <t>Blue Sky Re DAC (2023-1)</t>
  </si>
  <si>
    <t>Blue Sky Re DAC</t>
  </si>
  <si>
    <t>Allianz</t>
  </si>
  <si>
    <t>GC Securities and Howden Tiger Capital Markets &amp; Advisory are joint structuring agents and bookrunners</t>
  </si>
  <si>
    <t>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</si>
  <si>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https://www.artemis.bm/deal-directory/blue-sky-re-dac-2023-1/</t>
  </si>
  <si>
    <t>Mystic Re IV Ltd. (Series 2024-1)</t>
  </si>
  <si>
    <t>US, Canada, Caribbean named storms and earthquakes</t>
  </si>
  <si>
    <t>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</si>
  <si>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https://www.artemis.bm/deal-directory/mystic-re-iv-ltd-series-2024-1/</t>
  </si>
  <si>
    <t>Easton Re Ltd. (Series 2024-1)</t>
  </si>
  <si>
    <t>Easton Re Ltd.</t>
  </si>
  <si>
    <t>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</si>
  <si>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https://www.artemis.bm/deal-directory/easton-re-ltd-series-2024-1/</t>
  </si>
  <si>
    <t>PoleStar Re Ltd. (Series 2024-1)</t>
  </si>
  <si>
    <t>PoleStar Re Ltd.</t>
  </si>
  <si>
    <t>Gallagher Securities is sole structuring agent and bookrunner</t>
  </si>
  <si>
    <t>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</si>
  <si>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https://www.artemis.bm/deal-directory/polestar-re-ltd-series-2024-1/</t>
  </si>
  <si>
    <t>King Max Re DAC 2023</t>
  </si>
  <si>
    <t>King Max Re DAC</t>
  </si>
  <si>
    <t>VKB Re</t>
  </si>
  <si>
    <t>Germany earthquake, flood, hailstorm, windstorm</t>
  </si>
  <si>
    <t>€175,000,000.00</t>
  </si>
  <si>
    <t>€900,000,000.00</t>
  </si>
  <si>
    <t>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</si>
  <si>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https://www.artemis.bm/deal-directory/king-max-re-dac-2023/</t>
  </si>
  <si>
    <t>London Bridge 2 PCC Limited (Fuchsia 2023-1)</t>
  </si>
  <si>
    <t>London Bridge 2 PCC Limited</t>
  </si>
  <si>
    <t>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</si>
  <si>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https://www.artemis.bm/deal-directory/london-bridge-2-pcc-limited-fuchsia-2023-1/</t>
  </si>
  <si>
    <t>Bonanza Re Ltd. (Series 2023-2)</t>
  </si>
  <si>
    <t>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</si>
  <si>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https://www.artemis.bm/deal-directory/bonanza-re-ltd-series-2023-2/</t>
  </si>
  <si>
    <t>Foundation Re IV Ltd. (Series 2023-1)</t>
  </si>
  <si>
    <t>Foundation Re IV Ltd.</t>
  </si>
  <si>
    <t>Hartford Fire Insurance Co.</t>
  </si>
  <si>
    <t>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</si>
  <si>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https://www.artemis.bm/deal-directory/foundation-re-iv-ltd-series-2023-1/</t>
  </si>
  <si>
    <t>Ocelot Re Ltd. (Series 2023-1)</t>
  </si>
  <si>
    <t>Ocelot Re Ltd.</t>
  </si>
  <si>
    <t>Hiscox</t>
  </si>
  <si>
    <t>US, Canada named storms and earthquakes</t>
  </si>
  <si>
    <t>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</si>
  <si>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https://www.artemis.bm/deal-directory/ocelot-re-ltd-series-2023-1/</t>
  </si>
  <si>
    <t>East Lane Re VII Ltd. (Series 2024-1)</t>
  </si>
  <si>
    <t>East Lane Re VII Ltd.</t>
  </si>
  <si>
    <t>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</si>
  <si>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https://www.artemis.bm/deal-directory/east-lane-re-vii-ltd-series-2024-1/</t>
  </si>
  <si>
    <t>Matterhorn Re Ltd. (Series 2023-1)</t>
  </si>
  <si>
    <t>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</si>
  <si>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https://www.artemis.bm/deal-directory/matterhorn-re-ltd-series-2023-1/</t>
  </si>
  <si>
    <t>Montoya Re Ltd. (Series 2024-1)</t>
  </si>
  <si>
    <t>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</si>
  <si>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https://www.artemis.bm/deal-directory/montoya-re-ltd-series-2024-1/</t>
  </si>
  <si>
    <t>Fish Pond Re Ltd. (Series 2024-1)</t>
  </si>
  <si>
    <t>Fish Pond Re Ltd.</t>
  </si>
  <si>
    <t>Texas Farm Bureau Insurance</t>
  </si>
  <si>
    <t>Texas named storm</t>
  </si>
  <si>
    <t>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</si>
  <si>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https://www.artemis.bm/deal-directory/fish-pond-re-ltd-series-2024-1/</t>
  </si>
  <si>
    <t>Seaside Re (Series 2024-1)</t>
  </si>
  <si>
    <t>This $16.5 million Seaside Re (Series 2024-1)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$16.5 million of notes from a Seaside Re (Series 2024-1)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</si>
  <si>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t>
  </si>
  <si>
    <t>Seaside Re (Series 2024-11)</t>
  </si>
  <si>
    <t>This $7.5 million Seaside Re (Series 2024-11)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</si>
  <si>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https://www.artemis.bm/deal-directory/seaside-re-series-2024-11/</t>
  </si>
  <si>
    <t>Seaside Re (Series 2024-12)</t>
  </si>
  <si>
    <t>This $7.5 million Seaside Re (Series 2024-12)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2024-12)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2024-12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</si>
  <si>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https://www.artemis.bm/deal-directory/seaside-re-series-2024-12/</t>
  </si>
  <si>
    <t>Seaside Re (Series 2024-13)</t>
  </si>
  <si>
    <t>This $15 million Seaside Re (Series 2024-13)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$15 million of notes from a Seaside Re (Series 2024-13)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2024-13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</si>
  <si>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https://www.artemis.bm/deal-directory/seaside-re-series-2024-13/</t>
  </si>
  <si>
    <t>Seaside Re (Series 2024-31)</t>
  </si>
  <si>
    <t>This $12.5 million Seaside Re (Series 2024-31)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$12.5 million of notes from a Seaside Re (Series 2024-31)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</si>
  <si>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https://www.artemis.bm/deal-directory/seaside-re-series-2024-31/</t>
  </si>
  <si>
    <t>Sanders Re III Ltd. (Series 2024-1)</t>
  </si>
  <si>
    <t>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</si>
  <si>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https://www.artemis.bm/deal-directory/sanders-re-iii-ltd-series-2024-1/</t>
  </si>
  <si>
    <t>Eclipse Re Ltd. (Series 2024-1A)</t>
  </si>
  <si>
    <t>This is the first issuance of privately placed insurance-linked securities (ILS) notes of 2024, from private catastrophe bond transformer and issuance platform Eclipse Re Ltd., that we have listed in our extensive Deal Directory. Eclipse Re Ltd. has issued a $100 million tranche of Series 2024-1A, which are presumed to cover property catastrophe risks for an unknown cedent. Eclipse Re Ltd. is a special purpose insurance (SPI) company and segregated account platform domiciled in Bermuda, that is owned and managed by insurance-linked securities (ILS) market facilitator and service provider Artex Capital Solutions. Eclipse Re typically plays a role as a risk transformer vehicle, working for ILS fund managers and investors, converting collateralized reinsurance or retrocession arrangements into investable notes with features more like a catastrophe bond, so fully securitized and with secondary transferability as an option. We assume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Eclipse Re Ltd. has issued $100 million of Series 2024-1A notes, on behalf of Segregated Account EC61, with these notes having a final maturity date, of December 31st 2025. The $100 million of Series 2024-1A notes issued by Eclipse Re have been privately placed with qualified investors. We don’t know what the trigger or peril(s) underling this private catastrophe bond deal are, but assume they will be some kind of property catastrophe reinsurance or retrocession risk. The proceeds from the sale of the $100 million of Series 2024-1A private cat bond notes issued by Eclipse Re will be used as collateral to underpin the related reinsurance or retrocession contract, held in a trust, enabling the risk transfer and the creation of investable catastrophe-linked securities. Given the maturity date of this private cat bond is for the end of December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</si>
  <si>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https://www.artemis.bm/deal-directory/eclipse-re-ltd-series-2024-1a/</t>
  </si>
  <si>
    <t>Vitality Re XV Ltd (Series 2024) Class A</t>
  </si>
  <si>
    <t>Vitality Re XV Ltd</t>
  </si>
  <si>
    <t>Fitch: Class A - BBB+sf; Class B - BB+sf</t>
  </si>
  <si>
    <t>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</si>
  <si>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https://www.artemis.bm/deal-directory/vitality-re-xv-ltd-series-2024/</t>
  </si>
  <si>
    <t>Vitality Re XV Ltd (Series 2024) Class B</t>
  </si>
  <si>
    <t>Veraison Re Ltd. (Series 2024-1)</t>
  </si>
  <si>
    <t>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</si>
  <si>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https://www.artemis.bm/deal-directory/veraison-re-ltd-series-2024-1/</t>
  </si>
  <si>
    <t>Winston Re Ltd. (Series 2024-1) Class A</t>
  </si>
  <si>
    <t>Winston Re Ltd.</t>
  </si>
  <si>
    <t>Tower Hill Insurance Exchange</t>
  </si>
  <si>
    <t>Howden Tiger Capital Markets &amp; Advisory is sole structuring agent and bookrunner</t>
  </si>
  <si>
    <t>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</si>
  <si>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https://www.artemis.bm/deal-directory/winston-re-ltd-series-2024-1/</t>
  </si>
  <si>
    <t>Winston Re Ltd. (Series 2024-1) Class B</t>
  </si>
  <si>
    <t>Herbie Re Ltd. (Series 2024-1) Class A</t>
  </si>
  <si>
    <t>U.S., DC, Puerto Rico, Virgin Islands named storm and earthquake</t>
  </si>
  <si>
    <t>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</si>
  <si>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https://www.artemis.bm/deal-directory/herbie-re-ltd-series-2024-1/</t>
  </si>
  <si>
    <t>Herbie Re Ltd. (Series 2024-1) Class B</t>
  </si>
  <si>
    <t>Ramble Re Ltd. (Series 2024-1)</t>
  </si>
  <si>
    <t>Ramble Re Ltd.</t>
  </si>
  <si>
    <t>Howden Tiger Capital Markets &amp; Advisory is sole structuring agent and bookrunner. Lockton Re Capital Markets are co-manager.</t>
  </si>
  <si>
    <t>US Northeast named storm and US / Canada earthquake</t>
  </si>
  <si>
    <t>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</si>
  <si>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https://www.artemis.bm/deal-directory/ramble-re-ltd-series-2024-1/</t>
  </si>
  <si>
    <t>FloodSmart Re Ltd. (Series 2024-1) Class A</t>
  </si>
  <si>
    <t>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</si>
  <si>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https://www.artemis.bm/deal-directory/floodsmart-re-ltd-series-2024-1/</t>
  </si>
  <si>
    <t>FloodSmart Re Ltd. (Series 2024-1) Class B</t>
  </si>
  <si>
    <t>Integrity Re Ltd. (Series 2024-1) Class A</t>
  </si>
  <si>
    <t>Southeast US named storm</t>
  </si>
  <si>
    <t>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</si>
  <si>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https://www.artemis.bm/deal-directory/integrity-re-ltd-series-2024-1/</t>
  </si>
  <si>
    <t>Integrity Re Ltd. (Series 2024-1) Class B</t>
  </si>
  <si>
    <t>Integrity Re Ltd. (Series 2024-1) Class C</t>
  </si>
  <si>
    <t>Integrity Re Ltd. (Series 2024-1) Class D</t>
  </si>
  <si>
    <t>Kizuna Re III Pte. Ltd. (Series 2024-1)</t>
  </si>
  <si>
    <t>Gallagher Securities is sole structuring agent &amp; joint bookrunner. Aon Securities is joint bookrunner</t>
  </si>
  <si>
    <t>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</si>
  <si>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https://www.artemis.bm/deal-directory/kizuna-re-iii-pte-ltd-series-2024-1/</t>
  </si>
  <si>
    <t>Citrus Re Ltd. (Series 2024-1) Class A</t>
  </si>
  <si>
    <t>US named storm (initially Alabama, Florida, Georgia, Mississippi, North Carolina and South Carolina)</t>
  </si>
  <si>
    <t>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</si>
  <si>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https://www.artemis.bm/deal-directory/citrus-re-ltd-series-2024-1/</t>
  </si>
  <si>
    <t>Citrus Re Ltd. (Series 2024-1) Class B</t>
  </si>
  <si>
    <t>$560,000,000.00</t>
  </si>
  <si>
    <t>Cape Lookout Re Ltd. (Series 2024-1)</t>
  </si>
  <si>
    <t>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</si>
  <si>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https://www.artemis.bm/deal-directory/cape-lookout-re-ltd-series-2024-1/</t>
  </si>
  <si>
    <t>Azzurro Re II DAC (Series 2024-1)</t>
  </si>
  <si>
    <t>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</si>
  <si>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https://www.artemis.bm/deal-directory/azzurro-re-ii-dac-series-2024-1/</t>
  </si>
  <si>
    <t>Gateway Re Ltd. (Series 2024-1) Class AA</t>
  </si>
  <si>
    <t>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</si>
  <si>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https://www.artemis.bm/deal-directory/gateway-re-ltd-series-2024-1/</t>
  </si>
  <si>
    <t>Gateway Re Ltd. (Series 2024-1) Class A</t>
  </si>
  <si>
    <t>Ashera Re Ltd. (Series 2024-1)</t>
  </si>
  <si>
    <t>Ashera Re Ltd.</t>
  </si>
  <si>
    <t>PURE</t>
  </si>
  <si>
    <t>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</si>
  <si>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https://www.artemis.bm/deal-directory/ashera-re-ltd-series-2024-1/</t>
  </si>
  <si>
    <t>Tomoni Re Pte Ltd. (Series 2024-1) Class A</t>
  </si>
  <si>
    <t>Japan typhoon, Japan flood, Japan earthquake</t>
  </si>
  <si>
    <t>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</si>
  <si>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https://www.artemis.bm/deal-directory/tomoni-re-pte-ltd-series-2024-1/</t>
  </si>
  <si>
    <t>Tomoni Re Pte Ltd. (Series 2024-1) Class B</t>
  </si>
  <si>
    <t>Aragonite Re Ltd. (Series 2024-1)</t>
  </si>
  <si>
    <t>Aragonite Re Ltd.</t>
  </si>
  <si>
    <t>Brookfield Property Group</t>
  </si>
  <si>
    <t>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</si>
  <si>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https://www.artemis.bm/deal-directory/aragonite-re-ltd-series-2024-1/</t>
  </si>
  <si>
    <t>Sabine Re Ltd. (Series 2024-1)</t>
  </si>
  <si>
    <t>Sabine Re Ltd.</t>
  </si>
  <si>
    <t>Allied Trust Insurance Company</t>
  </si>
  <si>
    <t>Named storm: Texas, North Carolina, South Carolina, Louisiana</t>
  </si>
  <si>
    <t>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</si>
  <si>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https://www.artemis.bm/deal-directory/sabine-re-ltd-series-2024-1/</t>
  </si>
  <si>
    <t>Purple Re Ltd. (Series 2024-1)</t>
  </si>
  <si>
    <t>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</si>
  <si>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https://www.artemis.bm/deal-directory/purple-re-ltd-series-2024-1/</t>
  </si>
  <si>
    <t>Gateway Re Ltd. (Series 2024-2)</t>
  </si>
  <si>
    <t>US named storm: Alabama, Florida, North and South Carolina, Louisiana, Mississippi, Texas</t>
  </si>
  <si>
    <t>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</si>
  <si>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https://www.artemis.bm/deal-directory/gateway-re-ltd-series-2024-2/</t>
  </si>
  <si>
    <t>Charles River Re Ltd. (Series 2024-1)</t>
  </si>
  <si>
    <t>Charles River Re Ltd.</t>
  </si>
  <si>
    <t>American European Insurance Company</t>
  </si>
  <si>
    <t>Named storm: Massachusetts, New Jersey, New York, South Carolina</t>
  </si>
  <si>
    <t>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</si>
  <si>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https://www.artemis.bm/deal-directory/charles-river-re-ltd-series-2024-1/</t>
  </si>
  <si>
    <t>Alamo Re Ltd. (Series 2024-1) Class C</t>
  </si>
  <si>
    <t>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</si>
  <si>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https://www.artemis.bm/deal-directory/alamo-re-ltd-series-2024-1/</t>
  </si>
  <si>
    <t>Alamo Re Ltd. (Series 2024-1) Class A</t>
  </si>
  <si>
    <t>Alamo Re Ltd. (Series 2024-1) Class B</t>
  </si>
  <si>
    <t>Palm Re Ltd. (Series 2024-1)</t>
  </si>
  <si>
    <t>Palm Re Ltd.</t>
  </si>
  <si>
    <t>Florida Peninsula Insurance</t>
  </si>
  <si>
    <t>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</si>
  <si>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https://www.artemis.bm/deal-directory/palm-re-ltd-series-2024-1/</t>
  </si>
  <si>
    <t>Cumulus Re (Series 2024-1)</t>
  </si>
  <si>
    <t>Parametrix</t>
  </si>
  <si>
    <t>Cloud outage</t>
  </si>
  <si>
    <t>This is the first ever catastrophe bond to cover cloud outage risks, an area of the cyber reinsurance market where coverage is often seen as lacking on a retrocessional basis. Utilising a parametric trigger based on the outages of major US cloud provider regions, Hannover Re has secured $13.75 million of cyber retro for this peril with the assistance of Parametrix. The $13.75 million of Cumulus Re 2024 cloud outage cyber cat bond notes have been issued by Hannover Re’s Bermuda-based structure and segregated accounts company Kaith Re Ltd. Kaith Re Ltd. issued the $13.75 million of Cumulus Re notes as Reg 4(a)(2) notes, so private or cat bond lite notes. The notes are said to have been placed with multiple investors. The Cumulus Re notes will provide Hannover Re with a single year source of retrocession against major cloud outages, using a parametric trigger. The notes have a maturity date of April 14th 2025. Hannover Re will benefit from incremental retrocessional cover that will trigger if the delivery of specific cloud services, in certain U.S. cloud regions, by one or more named cloud service providers are interrupted in excess of a specified waiting period, the companies explained. As a result, this parametric cloud outage private cat bond provides a form of occurrence retro protection, covering Hannover Re against significant cloud outage events on a parametric trigger basis. The $13.75 million in Cumulus Re 2024-1 notes issued by Kaith Re Ltd. have been admitted for listing on the Bermuda Stock Exchange (BSX) as insurance-related securities issued under private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</si>
  <si>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https://www.artemis.bm/deal-directory/cumulus-re-series-2024-1/</t>
  </si>
  <si>
    <t>IBRD CAR Mexico 2024 Class A</t>
  </si>
  <si>
    <t>Government of Mexico / AGROASEMEX S.A.</t>
  </si>
  <si>
    <t>Aon Securities, GC Securities and Munich Re are joint structuring agents. Aon Securities and GC Securities are joint book runners. Munich Re Capital Markets is placement agent.</t>
  </si>
  <si>
    <t>Mexico earthquake and Atlantic coast named storm</t>
  </si>
  <si>
    <t>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</si>
  <si>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t>
  </si>
  <si>
    <t>IBRD CAR Mexico 2024 Class B</t>
  </si>
  <si>
    <t>IBRD CAR Mexico 2024 Class C</t>
  </si>
  <si>
    <t>Nakama Re Pte. Ltd. (Series 2024-1)</t>
  </si>
  <si>
    <t>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</si>
  <si>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https://www.artemis.bm/deal-directory/nakama-re-pte-ltd-series-2024-1/</t>
  </si>
  <si>
    <t>Kendall Re Ltd. (Series 2024-1) Class A</t>
  </si>
  <si>
    <t>GC Securities is sole structuring agent and joint bookrunner. Gallagher Securities is joint bookrunner.</t>
  </si>
  <si>
    <t>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</si>
  <si>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https://www.artemis.bm/deal-directory/kendall-re-ltd-series-2024-1/</t>
  </si>
  <si>
    <t>Kendall Re Ltd. (Series 2024-1) Class B</t>
  </si>
  <si>
    <t>Bayou Re Ltd. (Series 2024-1) Class A</t>
  </si>
  <si>
    <t>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</si>
  <si>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https://www.artemis.bm/deal-directory/bayou-re-ltd-series-2024-1/</t>
  </si>
  <si>
    <t>Bayou Re Ltd. (Series 2024-1) Class B</t>
  </si>
  <si>
    <t>IBRD CAR Jamaica 2024</t>
  </si>
  <si>
    <t>Aon Securities, Swiss Re Capital Markets and Aon Securities (Hong Kong) are joint structuring agents, joint managers and joint bookrunners</t>
  </si>
  <si>
    <t>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</si>
  <si>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https://www.artemis.bm/deal-directory/ibrd-car-jamaica-2024/</t>
  </si>
  <si>
    <t>Atela Re Ltd. (Series 2024-1) Class A</t>
  </si>
  <si>
    <t>Atela Re Ltd.</t>
  </si>
  <si>
    <t>Nephila Syndicate Management Limited (for Syndicate 2357)</t>
  </si>
  <si>
    <t>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</si>
  <si>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https://www.artemis.bm/deal-directory/atela-re-ltd-series-2024-1/</t>
  </si>
  <si>
    <t>Atela Re Ltd. (Series 2024-1) Class B</t>
  </si>
  <si>
    <t>Residential Reinsurance 2024 Limited (Series 2024-1) Class 13</t>
  </si>
  <si>
    <t>Residential Reinsurance 2024 Limited</t>
  </si>
  <si>
    <t>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</si>
  <si>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https://www.artemis.bm/deal-directory/residential-reinsurance-2024-limited-series-2024-1/</t>
  </si>
  <si>
    <t>Residential Reinsurance 2024 Limited (Series 2024-1) Class 14</t>
  </si>
  <si>
    <t>Aquila Re I Ltd. (Series 2024-1) Class A-1</t>
  </si>
  <si>
    <t>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</si>
  <si>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https://www.artemis.bm/deal-directory/aquila-re-i-ltd-series-2024-1/</t>
  </si>
  <si>
    <t>Aquila Re I Ltd. (Series 2024-1) Class B-1</t>
  </si>
  <si>
    <t>IBRD CAR Mexico 2024 (Pacific) Class D</t>
  </si>
  <si>
    <t>Pacific coast named storm</t>
  </si>
  <si>
    <t>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</si>
  <si>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https://www.artemis.bm/deal-directory/ibrd-car-mexico-2024-pacific/</t>
  </si>
  <si>
    <t>Merna Re II Ltd. (Series 2024) Class A</t>
  </si>
  <si>
    <t>Aon is sole bookrunner</t>
  </si>
  <si>
    <t>Florida named storm, severe convective storm (and others)</t>
  </si>
  <si>
    <t>US primary insurer State Farm has been back in the catastrophe bond market and we’re told has secured $1 billion of reinsurance through this Series 2024-1, 2024-2 and 2024-3 issuance from its Merna Re II Ltd. vehicle. Details are limited with this latest Merna Re II 2024 catastrophe bond from State Farm being marketed to a group of investors and not as broadly offered as most cat bond deals are these days. We’re told that State Farm has continued to adopt its strategy for semi-private, or club based issuances in the catastrophe bond market. At $1 billion in size, this is now the second largest catastrophe bond issuance in State Farm’s long history of tapping this marketplace. We are told that for this latest cat bond, State Farm is again using its Merna Re II Ltd. special purpose insurer based in Bermuda. Merna Re II Ltd. has issued three tranches of notes, which have been sold to investors and the proceeds used to collateralize reinsurance agreements with State Farm. In total, the new Merna Re II 2024 cat bonds will provide State Farm with a $1 billion source of indemnity reinsurance over a term running to July 7th 2027, so a roughly three-year term. The three tranches are split over three series into: a $250 million Series 2024-1 Class A tranche of notes, a $300 million Series 2024-2 Class A tranche of notes, and a $450 million Series 2024-3 Class A tranche. Information is currently limited, although we do hope to glean more in time, but we are told the Class A tranche covers Florida wind related risks, so named storms and severe thunderstorms, although we cannot be 100% certain on this or the perils covered by the other tranches. It would make sense for one tranche to cover those perils, given the next maturity in State Farm’s outstanding cat bonds is a $300 million Florida focused Merna Re II Ltd. (Series 2021-2) that matures in August. We are informed that the perils differ across the tranches and that all tranches provide indemnity protection, which is typical of State Farm’s use of catastrophe bonds. We understand that the spread pricing for each of the three tranches is as follows, Series 2024-1 Class A 7.25%, Series 2024-2 Class A 8.75%, and Series 2024-3 Class A 8.5%. The only other detail we’ve learned so far is that Aon Securities was the lead bookrunner for this latest State Farm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</si>
  <si>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https://www.artemis.bm/deal-directory/merna-re-ii-ltd-series-2024-1/</t>
  </si>
  <si>
    <t>PoleStar Re Ltd. (Series 2024-2)</t>
  </si>
  <si>
    <t>This is Beazley’s second 144A cyber catastrophe bond under PoleStar Re Ltd., as the company expands its cyber cat bond backed reinsurance by $160 million taking it to $300 million across the two deals sponsored so far. We understand this second PoleStar Re cyber catastrophe bond issuance is being seen as an extension of the first $140 million PoleStar Re 2024-1 that was sponsored by Beazley last December. We understand from sources that the structure is the same and this new cyber cat bond could perhaps simply fill out the $300 million layer that the first PoleStar Re deal partially filled. That PoleStar Re 2024-1 cyber cat bond has an attachment point at $500 million of losses and exhausts its coverage at $800 million, so it is possible this new $160 million issuance, which we’re terming a Series 2024-2 deal (although that is not yet confirmed to us) may just expand the coverage to the full layer. We’re told that very strong investor demand for the initial notes attracted Beazley to extend the PoleStar Re cyber cat bond cover and this is evidenced in the way the issuance has eclipsed the first, providing the full-layer of reinsurance coverage (if it does, as assumed, occupy the same layer of the tower). As with the first, we assume this new Pole Star Re issuance will provide Beazley a $160 million source of broad cyber reinsurance coverage from the capital markets, protecting it against major cyber loss events that impact its underwriting entities, including the syndicates at Lloyd’s and its US insurers. The same Bermuda domiciled special purpose insurer PoleStar Re Ltd. has been used for this second 144A cyber cat bond from Beazley. We understand the notes are again structured on an indemnity trigger and per-occurrence basis, but this time will run across a longer term through the rest of 2024, and all of calendar year’s 2025 and 2026. Sources said that broker Gallagher Securities is again the sole structuring agent and bookrunner for Beazley’s second 144A cyber cat bond. We also suspect the risk modeller will be the same, which was RMS for the first PoleStar cyber cat bond. We are told the notes are expected to pay investors a spread of 13.25%, which is slightly higher than the 13% of the first PoleStar Re cat bond. Now, with this second issuance Beazley is the sponsor of $300 million of 144A cyber catastrophe bond notes, across the two take-downs from PoleStar Re Ltd.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</si>
  <si>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https://www.artemis.bm/deal-directory/polestar-re-ltd-series-2024-2/</t>
  </si>
  <si>
    <t>Longleaf Pine Re Ltd. (Series 2024-1)</t>
  </si>
  <si>
    <t>Longleaf Pine Re Ltd.</t>
  </si>
  <si>
    <t>North Carolina Joint Underwriting Association</t>
  </si>
  <si>
    <t>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</si>
  <si>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https://www.artemis.bm/deal-directory/longleaf-pine-re-ltd-series-2024-1/</t>
  </si>
  <si>
    <t>Everglades Re II Ltd. (Series 2024-1) Class A</t>
  </si>
  <si>
    <t>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</si>
  <si>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https://www.artemis.bm/deal-directory/everglades-re-ii-ltd-series-2024-1/</t>
  </si>
  <si>
    <t>Everglades Re II Ltd. (Series 2024-1) Class B</t>
  </si>
  <si>
    <t>Everglades Re II Ltd. (Series 2024-1) Class C</t>
  </si>
  <si>
    <t>Torrey Pines Re Ltd. (Series 2024-1) Class A</t>
  </si>
  <si>
    <t>GC Securities and Howden Capital Markets &amp; Advisory are joint structuring agents and joint bookrunners</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</si>
  <si>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</si>
  <si>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https://www.artemis.bm/deal-directory/torrey-pines-re-ltd-series-2024-1/</t>
  </si>
  <si>
    <t>Torrey Pines Re Ltd. (Series 2024-1) Class B</t>
  </si>
  <si>
    <t>Torrey Pines Re Ltd. (Series 2024-1) Class C</t>
  </si>
  <si>
    <t>Titania Re Ltd. (Series 2024-1) Class A</t>
  </si>
  <si>
    <t>Howden Capital Markets &amp; Advisory is sole structuring agent and joint bookrunner. Aon Securities is joint bookrunner.</t>
  </si>
  <si>
    <t>$2,850,000,000.00</t>
  </si>
  <si>
    <t>This is the fourth Titania Re catastrophe bond issuance to be sponsored by Bermuda based global reinsurance company Ariel Re, as it looks to secure additional capacity from the capital markets for retrocessional reinsurance to protect its Lloyd’s Syndicate 1910 operation. Syndicate 1910 is again the ultimate ceding company, being the main underwriting vehicle that private equity backed reinsurer Ariel Re principally uses for its global reinsurance underwriting business. For its fourth Titania Re cat bond, Ariel Re is once again seeking coverage for the same peak perils of named storm and earthquake risk across the US, Canada and related territories. Bermuda domiciled special purpose insurer (SPI) Titania Re Ltd. is targeting issuance of two tranches of Series 2024-1 notes, which will be sold to investors and the proceeds used to collateralize a multi-year source of retro reinsurance for Ariel Re, covering certain losses from U.S. 50 state, Puerto Rico, U.S. Virgin Islands, D.C. and Canada named storms and earthquakes. Both tranches of Titania Re 2024-1 notes will provide Ariel Re with annual aggregate retro protection, over a three year term. Titania Re Ltd. is aiming to issue a $100 million or larger Class A tranche of Series 2024-1 notes that will have an initial attachment point at $2.85 billion of losses, with exhaustion set at $3.4 billion and a $200 million franchise deductible to be taken into account before losses can aggregate against them. The Class A notes come with an initial attachment probability of 2.8%, an initial base expected loss of 2.38% and they are being offered to cat bond investors with price guidance in a range from 8% to 9%. An as yet unsized Class B tranche of notes are riskier, attaching at $2.3 billion of losses and covering a share up to the $2.85 billion level, again with a $200 million franchise deductible enforced. The Class B tranche of notes come with an initial attachment probability of 4.81%, an initial base expected loss of 3.97% and they are being offered to cat bond investors with price guidance in a range from 12.25% to 13.25%. As you might expect, while these are notes that cover the entire US and Canada, the Class A tranche sees Florida named storm as 63.5% of its expected losses and the Class B tranche almost 60%. Update: We’re told by sources that global reinsurance player Ariel Re has opted to pull its latest catastrophe bond issuance as a response to the dynamic and higher cat bond market pricing environment, so the Titania Re Ltd. (Series 2024-1) transaction will not be issued.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</si>
  <si>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https://www.artemis.bm/deal-directory/titania-re-ltd-series-2024-1/</t>
  </si>
  <si>
    <t>Titania Re Ltd. (Series 2024-1) Class B</t>
  </si>
  <si>
    <t>Eclipse Re Ltd. (Series 2024-2A)</t>
  </si>
  <si>
    <t>This is the second issuance of privately placed insurance-linked securities (ILS) notes of 2024 from private catastrophe bond transformer and issuance platform Eclipse Re Ltd., that we have listed in our extensive Deal Directory. Eclipse Re Ltd. has issued a $25 million tranche of Series 2024-2A, which are presumed to cover property catastrophe risks for an unknown cedent. Eclipse Re Ltd. is a Bermuda domiciled special purpose insurance (SPI) company and segregated account platform, that is owned and managed by insurance-linked securities (ILS) market facilitator and service provider Artex Capital Solutions. Eclipse Re is normally acting as a risk transformation vehicle, working on behalf of ILS fund managers and investors, converting collateralized reinsurance or retrocession arrangements into investable notes with features more like a catastrophe bond, so fully securitized and with secondary transferability as an option. We’ve learned today that Eclipse Re Ltd. has issued $25 million of Series 2024-2A notes, on behalf of Segregated Account EC62, with these notes having a final maturity date of March 31st 2025. The $25 million of Series 2024-2A notes issued by Eclipse Re have been privately placed with qualified investors. As ever, we make the assumption that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We don’t know the underlying trigger or peril(s) for this private catastrophe bond deal, but assume they will be some kind of property catastrophe reinsurance or retrocession risk. The proceeds from the sale of this $25 million of Series 2024-2A private cat bond notes issued by Eclipse Re will have been used to collateralize the related reinsurance or retrocession contract, held in a trust, enabling the risk transfer and the creation of investable catastrophe-linked securities. Given the maturity date of this private cat bond is for the end of March 2025, it is likely this deal represents the securitization of a one year or less duration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</si>
  <si>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https://www.artemis.bm/deal-directory/eclipse-re-ltd-series-2024-2a/</t>
  </si>
  <si>
    <t>Atlas Capital DAC (Series 2024-1)</t>
  </si>
  <si>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</si>
  <si>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https://www.artemis.bm/deal-directory/atlas-capital-dac-series-2024-1/</t>
  </si>
  <si>
    <t>Marlon Ltd. (Series 2024-1) Class A</t>
  </si>
  <si>
    <t>Marlon Ltd.</t>
  </si>
  <si>
    <t>Gallatin Point Capital LLC</t>
  </si>
  <si>
    <t>Howden Capital Markets &amp; Advisory is sole structuring agent and bookrunner</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</si>
  <si>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</si>
  <si>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https://www.artemis.bm/deal-directory/marlon-ltd-series-2024-1/</t>
  </si>
  <si>
    <t>Marlon Ltd. (Series 2024-1) Class B</t>
  </si>
  <si>
    <t>Nature Coast Re Ltd. (Series 2024-1)</t>
  </si>
  <si>
    <t>Aon Securities is sole structuring agent and bookrunner. Acrisure Re is Swiss and UK placement agent.</t>
  </si>
  <si>
    <t>U.S. named storm (Florida, Louisiana, Alabama, Mississippi, Texas)</t>
  </si>
  <si>
    <t>$600,000,000.00</t>
  </si>
  <si>
    <t>https://www.artemis.bm/deal-directory/nature-coast-re-ltd-series-2024-1/</t>
  </si>
  <si>
    <t>Gateway Re Ltd. (Series 2024-3) Class AAA</t>
  </si>
  <si>
    <t>100,000,000.00</t>
  </si>
  <si>
    <t>$1,376,000,000.00</t>
  </si>
  <si>
    <t>The SureChoice and Elevate reciprocal exchanges, that are linked to expansive coastal MGU SageSure, are back for what will be their third catastrophe bond of the year. This time they are seeking an up to $100 million source of multi-year named storm reinsurance protection from the capital markets. Bermuda-based Gateway Re Ltd. is the issuer of choice for this latest catastrophe bond to support the reinsurance needs of the SageSure linked underwriting entities. Gateway Re Ltd. will issue a single tranche of Series 2024-3 Class AAA cat bond notes, with a target to secure between $50 million and $100 million of reinsurance, we are told. These notes will be sold to catastrophe bond funds and investors and the proceeds will collateralize reinsurance agreements between the SPI and the ceding entities, which are the SureChoice Underwriters Reciprocal Exchange and the Elevate Reciprocal Exchange. The Class AAA Series 2024-3 notes issued by Gateway Re Ltd. are set to reinsurer the reciprocals against losses from named storms affecting the US states of Alabama, North and South Carolina, Louisiana, Mississippi, and Texas. Like the 2024-1 cat bond, we are told that at a reset, additional states of New York and Virginia can be added to the coverage, at the cedents request. The notes will provide a multi-year source of indemnity trigger and per-occurrence named storm reinsurance, with the term set to be three years to July 8th 2027, we understand. This is the same maturity date as the 2024-1 first-event cat bond, so aligns the coverage from this new deal. The Class AAA tranche of notes will have an initial attachment point at $1.376 billion of losses, exhausting at $1.576 billion, sources said. Which gives the up to $100 million of Class AAA notes an initial attachment probability of 1.28%, an initial expected loss of 1.16%, while they are being offered to cat bond investors with spread guidance in a range from 5.25% to 6%. As a result, these new AAA notes sit higher up and span a wider layer than the two tranches from the Gateway Re 2024-1 deal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</si>
  <si>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https://www.artemis.bm/deal-directory/gateway-re-ltd-series-2024-3/</t>
  </si>
  <si>
    <t>Puerto Rico Parametric Re Ltd. (Series 2024-1)</t>
  </si>
  <si>
    <t>Puerto Rico Parametric Re Ltd.</t>
  </si>
  <si>
    <t>Government of Puerto Rico</t>
  </si>
  <si>
    <t>Puerto Rico named storm and earthquake</t>
  </si>
  <si>
    <t>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</si>
  <si>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https://www.artemis.bm/deal-directory/puerto-rico-parametric-re-ltd-series-2024-1/</t>
  </si>
  <si>
    <t>Windmill III Re DAC (2024-1)</t>
  </si>
  <si>
    <t>Windmill III Re DAC</t>
  </si>
  <si>
    <t>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</si>
  <si>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https://www.artemis.bm/deal-directory/windmill-iii-re-dac-2024-1/</t>
  </si>
  <si>
    <t>Safepoint Insurance Company is back in the catastrophe bond market for what will be its sixth issuance and its second under this Nature Coast Re program. In November 2023, Safepoint secured $195 million in named storm reinsurance protection from a Nature Coast Re Ltd. (Series 2023-1) for Florida and Louisiana. For this Nature Coast Re 2024-1 catastrophe bond, Safepoint is now targeting coverage across a wider area of the hurricane-exposed US coastline. For this Series 2024-1 cat bond, Nature Coast Re Ltd. is looking to issue a single $75 million tranche of Class A notes that will be sold to investors and the proceeds used to collateralize a reinsurance agreement to benefit the SafePoint ceding entities. The notes will provide SafePoint and its two reciprocal underwriting entities with a roughly four year source of fully-collateralized reinsurance protection against named storm losses in the covered states. The protection will be on a per-occurrence basis and use an indemnity trigger, running until early June 7th 2028, we understand. The $75 million of Class A notes feature two attachment points, we are told, for Florida attaching at $300 million in losses and covering a share to $500 million, while for the other states attaching at $600 million of losses and covering a share up to $800 million. So the layer of SafePoints reinsurance tower where this new Nature Coast Re 2024-1 cat bond will feature is $200 million in size, suggesting that would be a maximum this deal could grow to, if investor interest was sufficiently strong. The combined attachment point for the notes is 2.59% and expected loss is 1.96%, while for Florida only the EL is said to be 1.11% and the other states 0.87%, suggesting there is more covered exposure in Florida than anywhere else, as you might expect. In pricing terms, the currently $75 million of Nature Coast Re 2024-1 Class A notes are being offered to investors with spreads in a guidance range from 12.75% to 13.75%, we understand. It’s also notable that this is the first catastrophe bond issuance to ever feature Acrisure Re as a service provider, acting in this case as the Swiss and UK placement agent. Update 1: It took almost one month for any updated information to become available for this new catastrophe bond from SafePoint, which we suspect was due to the way pricing was evolving in the market at the time of its initial launch. We are now told the size was reduced to $50 million, which the pricing of the notes rose and was fixed at 14.75%, so around 11% higher than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</si>
  <si>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Mayflower Re Ltd. (Series 2024-1)</t>
  </si>
  <si>
    <t>$1,750,000,000.00</t>
  </si>
  <si>
    <t>This will be the fifth catastrophe bond sponsored by the Massachusetts Property Insurance Underwriting Association (MPIUA), a residual market property insurance association or FAIR Plan for the Commonwealth of Massachusetts. Using Bermuda-based vehicle Mayflower Re Ltd. again, the MPIUA’s 2024 catastrophe bond will feature a single tranche of notes that will be sold to investors, with the proceeds used to collateralize retrocessional reinsurance agreements with global reinsurer Hannover Re, which is acting as the fronting risk transformer for this cat bond. As a result of which, Hannover Re will in turn be able to provide the catastrophe reinsurance to the MPIUA. This Mayflower Re Series 2024-1 cat bond will provide the MPIUA with a source of indemnity based and annual aggregate reinsurance over a three-year term, running until the end of June 2027, we’re told. The currently $100 million of Class A notes will cover losses from Massachusetts named storm, severe thunderstorm and winter storm events, the same range of perils covered by previous cat bonds that benefited the MPIUA, issued in 2015, 2017 and 2023. To qualify under the terms of the cat bond, an event must breach a $10 million ultimate net loss deductible, we understand. The Class A tranche of notes are preliminarily sized at $100 million and would cover losses from an attachment point of $1.25 billion, exhausting at $1.75 billion of losses to the MPIUA risk pool, sources have said. Which gives the Mayflower Re Series 2024-1 Class A notes an initial attachment probability of 1.267%, an initial base expected loss of 1.059% and these notes are being marketed to investors with spread price guidance in a range from 4% to 4.5%. Update 1: We’re told this cat bond has not changed in size, remaining at $100 million, but the price has been lifted to the top-end of initial guidance, to pay investors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</si>
  <si>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https://www.artemis.bm/deal-directory/mayflower-re-ltd-series-2024-1/</t>
  </si>
  <si>
    <t>Kilimanjaro II Re Ltd. (Series 2024-1) Class A</t>
  </si>
  <si>
    <t>Kilimanjaro II Re Ltd.</t>
  </si>
  <si>
    <t>Everest Re is back in the catastrophe bond market for what will be the thirteenth issuance from the reinsurance company that we have tracked and listed in our Deal Directory. For this new issuance in 2024, Everest Re has reverted to use a Bermuda based issuer named Kilimanjaro II Re Ltd., which it last utilised for a catastrophe bond in 2017, we understand. Kilimanjaro II Re Ltd. is aiming to issue two tranches of Series 2024-1 notes, that will be sold to investors and the proceeds used to collateralize retrocessional reinsurance agreements with Everest Re. The cat bond notes will fund coverage for Everest Re against certain losses from named storms and earthquakes that impact the United States, Puerto Rico, U.S. Virgin Islands, D.C., and Canada. The retrocessional reinsurance protection will be on a regionally weighted industry-loss trigger basis and the cat bond notes are structured to provide Everest Re with a source of per-occurrence protection. The $150 million or more of notes on offer will provide four years of protection to Everest, running to July 10th 2028, we are told. The Class A tranche of notes are currently $50 million in size, come with an initial attachment probability of 1.84%, an initial base expected loss of 1.67% and are being offered to cat bond investors with price guidance in a range from 7.25% to 8.25%. The Class B tranche of notes are currently $100 million in size and riskier, sitting lower down, with an initial attachment probability of 2.29%, an initial base expected loss of 2.03% and are being offered to cat bond investors with price guidance in a range from 8.25% to 9.25%, our sources said. Given the payout factors involved, the attachment points of $5.1 billion for the Class B notes and $5.7 billion for the Class A’s are less meaningful. But, we are told these notes are relatively remote in terms of risk, with risk modelling suggesting that even a repeat of the Great Miami hurricane not attaching the coverage, although a repeat of the 1906 San Francisco earthquake models out to cause a total loss of principal, we understand. Update 1: Signalling a positive response from the cat bond investor base, Everest has now lifted its target for retrocession from this new cat bond to as much as $225 million. At the same time the price guidance has been lowered and the settlement date pulled forward more than a week into June, reflecting strong market issuance conditions at this time. The Kilimanjaro II Re Ltd. Series 2024-1 Class A tranche of notes launched with a $50 million target, which we’re now told is aimed higher to secure up to $75 million of protection. The Class A notes have an initial base expected loss of 1.67% and were initially offered to cat bond investors with price guidance in a range from 7.25% to 8.25%, but we’re now told that guidance has been lowered to a new range of 6.25% to 7.25%. The Kilimanjaro II Re Ltd. Series 2024-1 Class B tranche of notes launched targeting $100 million in cover for Everest, which we’re now told has increased to up to $150 million. The Class B notes are riskier, sitting lower down, with an initial base expected loss of 2.03% and were at first offered to cat bond investors with price guidance in a range from 8.25% to 9.25%, but we’re now told this guidance has also fallen to a new range of 7.25% to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</si>
  <si>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https://www.artemis.bm/deal-directory/kilimanjaro-ii-re-ltd-series-2024-1/</t>
  </si>
  <si>
    <t>Kilimanjaro II Re Ltd. (Series 2024-1) Class B</t>
  </si>
  <si>
    <t>Gateway Re Ltd. (Series 2024-4)</t>
  </si>
  <si>
    <t>Anchor Re, SureChoice Underwriters Reciprocal Exchange, Elevate Reciprocal Exchange</t>
  </si>
  <si>
    <t>This is the second catastrophe bond in the Gateway Re series of deals that will provide protection to coastal property managing general underwriter SageSure’s carrier entities on a county-weighted, index-trigger and retrocessional basis. It becomes the ninth in the Gateway Re series of deals for entities linked to SageSure. The named cedents are SageSure’s captive reinsurance vehicle Anchor Re, the SureChoice Underwriters Reciprocal Exchange (SURE) and Elevate Reciprocal Exchange, where as a similar index-trigger deal from SageSure in 2023 was for Anchor Re only. Gateway Re Ltd. will issue a $50 million or greater tranche of Series 2024-4 Class A notes to provide a source of collateralized retrocessional reinsurance to Anchor Re, SURE and Elevate. Anchor Re operates as a reinsurance captive to SageSure’s carriers, so effectively the coverage will span much of the MGU’s book it seems, but this year’s deal explicitly names the two reciprocals as cedents as well. The cat bond will provide SageSure’s reciprocal carriers and Anchor Re, with a source of US named storm retrocessional reinsurance protection across just the coming hurricane season, with the risk period over at the end of 2024, we are told. That’s different to last year’s deal, which was a three-year county weighted cat bond for SageSure. Once again though, the retro reinsurance protection from this Gateway Re 2024-4 cat bond is structured on an industry-loss index and annual aggregate basis, with the industry loss index county-weighted and so just the second time PCS county-level catastrophe loss reporting has been utilised in a cat bond trigger, as far as we can tell. The index will be based on reported personal, commercial and auto lines losses and the there will be a franchise deductible of $5m per-event and a loss cap for single events that is the same as the attachment level. That loss cap means a major hurricane can only contribute index points up to the attachment level, meaning a second event would be required for principal losses to occur, it seems. The US named storm protection will cover county-weighted industry loss events in the states of Alabama, North and South Carolina, Louisiana, Mississippi, Texas, Virgina, and New York, the same set of states as last year’s deal. The $50 million of Series 2024-4 Class A notes that Gateway Re Ltd. is seeking to issue will come with an initial attachment probability of 5.65%, an initial base expected loss of 2.22% and this year the notes are zero-coupon in nature and offered with price guidance in a range from 84% to 85% of par, so a rough 15% to 16% spread equivalent. Update 1: Sources told us that the target size for this new Gateway Re 2024-4 catastrophe bond has been lifted by $10 million to now $60 million of protection being sought. At the same time, the pricing has been fixed at 84% of par, so effectively the upper-end of guidance, which is a rough equivalent to a 16% spread, we are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</si>
  <si>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https://www.artemis.bm/deal-directory/gateway-re-ltd-series-2024-4/</t>
  </si>
  <si>
    <t>3264 Re Ltd. (Series 2024-1) Class A</t>
  </si>
  <si>
    <t>GC Securities is sole structuring agent and joint bookrunner. Howden Capital Markets &amp; Advisory is joint bookrunner.</t>
  </si>
  <si>
    <t>Hannover Re has returned for a third catastrophe bond designed to provide it with retrocession and using its Bermuda special purpose insurance vehicle 3264 Re Ltd. With its third 3264 Re Ltd. catastrophe bond, Hannover Re has narrowed the range of perils down to simply US named storm risks. Two $50 million tranches of notes are being offered, one to provide retrocessional protection for each named storm region and the notes will be sold to cat bond investors and the proceeds used to collateralize retrocessional reinsurance agreements between the SPI and Hannover Re. Both tranches will provide Hannover Re with per-occurrence retrocession on a weighted PCS industry-loss index trigger basis, over a three year term to the end of June 2027, we understand. A $50 million Class A tranche of notes will provide the northeast US named storm protection, featuring the typical states for that region, and come with an initial attachment probability of 1.75%, an initial base expected loss of 1.7%, and are being offered to investors with price guidance in a range from 7% to 7.75%, we are told. The second also $50 million Class B tranche of notes will provide named storm cover for Gulf Coast states, excluding Florida, and come with an initial attachment probability of 6.05%, so are much riskier, an initial base expected loss of 4.78%, and are being offered to investors with price guidance in a range from 17% to 18%, sources said. Update 1: We’re told that Hannover Re is now targeting up to $140 million of retrocession with this new catastrophe bond. What was a $50 million Class A tranche of notes to provide northeast US named storm protection, are now targeted at between $70 million and $80 million, we understand. The Class A notes come with an initial base expected loss of 1.7% and were first offered to investors with price guidance in a range from 7% to 7.75%, but we’re now told that price guidance has fallen to the lower-end and been fixed at 7%. What was a $50 million Class B tranche of notes to provide named storm cover for Gulf Coast states, excluding Florida, are now sized at between $50 million and $60 million, we understand. The Class B notes are much riskier, with an initial base expected loss of 4.78%, and were first offered to investors with price guidance in a range from 17% to 18%, but we’re now told that price has been fixed at the upper-end of guidance, for an 18%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</si>
  <si>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https://www.artemis.bm/deal-directory/3264-re-ltd-series-2024-1/</t>
  </si>
  <si>
    <t>3264 Re Ltd. (Series 2024-1) Class B</t>
  </si>
  <si>
    <t>Size_Amount</t>
  </si>
  <si>
    <t>Size_Currency</t>
  </si>
  <si>
    <t>$</t>
  </si>
  <si>
    <t>Kizuna Re II Ltd. Class of</t>
  </si>
  <si>
    <t>€</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</si>
  <si>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</si>
  <si>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Residential Reinsurance 2024 Limited (Series 2024-1) Class 11</t>
  </si>
  <si>
    <t>$84,100,000</t>
  </si>
  <si>
    <t>$88,300,000</t>
  </si>
  <si>
    <t>$49,100,000</t>
  </si>
  <si>
    <t>$16,400,000</t>
  </si>
  <si>
    <t>The "Transactions_Cleaned" sheet contains all the scraped transactions but filtering for those that have both expected loss and spread and for the deals that have been closed.</t>
  </si>
  <si>
    <t>To update this file, open the scraper ("Artemis_Scraper" python file), ensure the working directory is set in the same folder as this file is located, and run the code. It will update the "Transactions_All"  table by adding new rows with new deals, if there are any new deals on Artemis. The scraper gets all information with certainty except for size, maturity, attachment point &amp; probability, spread and expected loss (these datapoints are captured but not with 100% certainty). Sometimes, for example in cases where a particualr tranche has been pulled from issuance or the currency was exotic, these fields might be populated as "ERROR" or wrongly populated (these will be highlighted yellow). For this reason, it is best to check them manually. Some of these have been already manually checked - in such case, they will be highlighted light green.</t>
  </si>
  <si>
    <t>$2,500,000,000</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</si>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</sst>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yyyy\-mm\-dd\ h:mm:ss"/>
    <numFmt numFmtId="172" formatCode="[$€-2]\ #,##0.00;[Red]\-[$€-2]\ #,##0.00"/>
    <numFmt numFmtId="173" formatCode="[$€-2]\ #,##0;[Red]\-[$€-2]\ #,##0"/>
    <numFmt numFmtId="175" formatCode="_([$NZD]\ * #,##0.00_);_([$NZD]\ * \(#,##0.00\);_([$NZD]\ * &quot;-&quot;??_);_(@_)"/>
  </numFmts>
  <fonts count="7" x14ac:knownFonts="1">
    <font>
      <sz val="11"/>
      <color theme="1"/>
      <name val="Calibri"/>
      <family val="2"/>
      <scheme val="minor"/>
    </font>
    <font>
      <b/>
      <sz val="11"/>
      <color rgb="FFFFFFFF"/>
      <name val="Calibri"/>
      <family val="2"/>
    </font>
    <font>
      <u/>
      <sz val="11"/>
      <color theme="10"/>
      <name val="Calibri"/>
      <family val="2"/>
      <scheme val="minor"/>
    </font>
    <font>
      <b/>
      <sz val="11"/>
      <color theme="1"/>
      <name val="Calibri"/>
      <family val="2"/>
      <scheme val="minor"/>
    </font>
    <font>
      <sz val="11"/>
      <name val="Calibri"/>
      <family val="2"/>
      <scheme val="minor"/>
    </font>
    <font>
      <b/>
      <sz val="11"/>
      <color rgb="FFFFFFFF"/>
      <name val="Calibri"/>
    </font>
    <font>
      <sz val="11"/>
      <color rgb="FF212529"/>
      <name val="Calibri"/>
      <family val="2"/>
      <scheme val="minor"/>
    </font>
  </fonts>
  <fills count="8">
    <fill>
      <patternFill patternType="none"/>
    </fill>
    <fill>
      <patternFill patternType="gray125"/>
    </fill>
    <fill>
      <patternFill patternType="solid">
        <fgColor rgb="FF3498DB"/>
        <bgColor rgb="FF3498DB"/>
      </patternFill>
    </fill>
    <fill>
      <patternFill patternType="solid">
        <fgColor theme="9" tint="0.79998168889431442"/>
        <bgColor indexed="64"/>
      </patternFill>
    </fill>
    <fill>
      <patternFill patternType="solid">
        <fgColor theme="9" tint="0.79998168889431442"/>
        <bgColor rgb="FFFFFF99"/>
      </patternFill>
    </fill>
    <fill>
      <patternFill patternType="solid">
        <fgColor theme="4" tint="0.79998168889431442"/>
        <bgColor indexed="64"/>
      </patternFill>
    </fill>
    <fill>
      <patternFill patternType="solid">
        <fgColor rgb="FFFFFF99"/>
        <bgColor rgb="FFFFFF99"/>
      </patternFill>
    </fill>
    <fill>
      <patternFill patternType="solid">
        <fgColor rgb="FF3498DB"/>
        <bgColor rgb="FF3498DB"/>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rgb="FFFFFFFF"/>
      </bottom>
      <diagonal/>
    </border>
    <border>
      <left/>
      <right style="thin">
        <color auto="1"/>
      </right>
      <top/>
      <bottom style="thick">
        <color rgb="FFFFFFFF"/>
      </bottom>
      <diagonal/>
    </border>
    <border>
      <left style="thin">
        <color auto="1"/>
      </left>
      <right style="thin">
        <color auto="1"/>
      </right>
      <top/>
      <bottom style="thick">
        <color rgb="FFFFFFFF"/>
      </bottom>
      <diagonal/>
    </border>
    <border>
      <left style="thin">
        <color auto="1"/>
      </left>
      <right/>
      <top/>
      <bottom style="thick">
        <color rgb="FFFFFFFF"/>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rgb="FFFFFFFF"/>
      </bottom>
      <diagonal/>
    </border>
  </borders>
  <cellStyleXfs count="2">
    <xf numFmtId="0" fontId="0" fillId="0" borderId="0"/>
    <xf numFmtId="0" fontId="2" fillId="0" borderId="0"/>
  </cellStyleXfs>
  <cellXfs count="68">
    <xf numFmtId="0" fontId="0" fillId="0" borderId="0" xfId="0"/>
    <xf numFmtId="0" fontId="0" fillId="0" borderId="1" xfId="0" applyBorder="1"/>
    <xf numFmtId="164" fontId="0" fillId="0" borderId="1" xfId="0" applyNumberFormat="1" applyBorder="1"/>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6" xfId="0" applyBorder="1"/>
    <xf numFmtId="0" fontId="0" fillId="0" borderId="7" xfId="0" applyBorder="1"/>
    <xf numFmtId="2" fontId="0" fillId="0" borderId="1" xfId="0" applyNumberFormat="1" applyBorder="1"/>
    <xf numFmtId="0" fontId="2" fillId="0" borderId="1" xfId="1" applyBorder="1"/>
    <xf numFmtId="49" fontId="0" fillId="0" borderId="1" xfId="0" applyNumberFormat="1" applyBorder="1"/>
    <xf numFmtId="164" fontId="0" fillId="0" borderId="9" xfId="0" applyNumberFormat="1" applyBorder="1"/>
    <xf numFmtId="0" fontId="0" fillId="0" borderId="9" xfId="0" applyBorder="1"/>
    <xf numFmtId="2" fontId="0" fillId="0" borderId="9" xfId="0" applyNumberFormat="1" applyBorder="1"/>
    <xf numFmtId="0" fontId="2" fillId="0" borderId="9" xfId="1" applyBorder="1"/>
    <xf numFmtId="0" fontId="0" fillId="3" borderId="0" xfId="0" applyFill="1"/>
    <xf numFmtId="0" fontId="1" fillId="2" borderId="2" xfId="0" applyFont="1" applyFill="1" applyBorder="1" applyAlignment="1">
      <alignment horizontal="center" vertical="center"/>
    </xf>
    <xf numFmtId="14" fontId="1" fillId="2" borderId="2" xfId="0" applyNumberFormat="1" applyFont="1" applyFill="1" applyBorder="1" applyAlignment="1">
      <alignment horizontal="center" vertical="center"/>
    </xf>
    <xf numFmtId="2" fontId="0" fillId="0" borderId="0" xfId="0" applyNumberFormat="1"/>
    <xf numFmtId="14" fontId="0" fillId="0" borderId="0" xfId="0" applyNumberFormat="1"/>
    <xf numFmtId="0" fontId="0" fillId="0" borderId="0" xfId="0" applyAlignment="1">
      <alignment horizontal="center"/>
    </xf>
    <xf numFmtId="0" fontId="3" fillId="0" borderId="0" xfId="0" applyFont="1"/>
    <xf numFmtId="0" fontId="0" fillId="0" borderId="0" xfId="0"/>
    <xf numFmtId="0" fontId="0" fillId="0" borderId="8" xfId="0" applyBorder="1"/>
    <xf numFmtId="0" fontId="5" fillId="7" borderId="17" xfId="0" applyFont="1" applyFill="1" applyBorder="1" applyAlignment="1">
      <alignment horizontal="center" vertical="center"/>
    </xf>
    <xf numFmtId="14" fontId="5" fillId="7" borderId="17" xfId="0" applyNumberFormat="1" applyFont="1" applyFill="1" applyBorder="1" applyAlignment="1">
      <alignment horizontal="center" vertical="center"/>
    </xf>
    <xf numFmtId="0" fontId="0" fillId="0" borderId="16" xfId="0" applyBorder="1"/>
    <xf numFmtId="164" fontId="0" fillId="0" borderId="16" xfId="0" applyNumberFormat="1" applyBorder="1"/>
    <xf numFmtId="0" fontId="0" fillId="6" borderId="16" xfId="0" applyFill="1" applyBorder="1"/>
    <xf numFmtId="164" fontId="0" fillId="6" borderId="16" xfId="0" applyNumberFormat="1" applyFill="1" applyBorder="1"/>
    <xf numFmtId="0" fontId="0" fillId="3" borderId="16" xfId="0" applyFill="1" applyBorder="1"/>
    <xf numFmtId="164" fontId="0" fillId="3" borderId="16" xfId="0" applyNumberFormat="1" applyFill="1" applyBorder="1"/>
    <xf numFmtId="2" fontId="0" fillId="6" borderId="16" xfId="0" applyNumberFormat="1" applyFill="1" applyBorder="1"/>
    <xf numFmtId="0" fontId="0" fillId="4" borderId="16" xfId="0" applyFill="1" applyBorder="1"/>
    <xf numFmtId="164" fontId="0" fillId="4" borderId="16" xfId="0" applyNumberFormat="1" applyFill="1" applyBorder="1"/>
    <xf numFmtId="10" fontId="0" fillId="0" borderId="16" xfId="0" applyNumberFormat="1" applyBorder="1"/>
    <xf numFmtId="164" fontId="0" fillId="0" borderId="16" xfId="0" applyNumberFormat="1" applyBorder="1"/>
    <xf numFmtId="8" fontId="0" fillId="3" borderId="16" xfId="0" applyNumberFormat="1" applyFill="1" applyBorder="1"/>
    <xf numFmtId="6" fontId="0" fillId="3" borderId="16" xfId="0" applyNumberFormat="1" applyFill="1" applyBorder="1"/>
    <xf numFmtId="2" fontId="5" fillId="7" borderId="17" xfId="0" applyNumberFormat="1" applyFont="1" applyFill="1" applyBorder="1" applyAlignment="1">
      <alignment horizontal="center" vertical="center"/>
    </xf>
    <xf numFmtId="2" fontId="0" fillId="0" borderId="16" xfId="0" applyNumberFormat="1" applyBorder="1"/>
    <xf numFmtId="2" fontId="1" fillId="2" borderId="2" xfId="0" applyNumberFormat="1" applyFont="1" applyFill="1" applyBorder="1" applyAlignment="1">
      <alignment horizontal="center" vertical="center"/>
    </xf>
    <xf numFmtId="2" fontId="0" fillId="3" borderId="16" xfId="0" applyNumberFormat="1" applyFill="1" applyBorder="1"/>
    <xf numFmtId="0" fontId="0" fillId="0" borderId="16" xfId="0" applyFill="1" applyBorder="1"/>
    <xf numFmtId="164" fontId="0" fillId="0" borderId="16" xfId="0" applyNumberFormat="1" applyFill="1" applyBorder="1"/>
    <xf numFmtId="0" fontId="0" fillId="0" borderId="0" xfId="0" applyFill="1"/>
    <xf numFmtId="49" fontId="6" fillId="3" borderId="16" xfId="0" applyNumberFormat="1" applyFont="1" applyFill="1" applyBorder="1"/>
    <xf numFmtId="49" fontId="0" fillId="3" borderId="16" xfId="0" applyNumberFormat="1" applyFill="1" applyBorder="1"/>
    <xf numFmtId="0" fontId="3" fillId="5" borderId="0" xfId="0" applyFont="1" applyFill="1" applyAlignment="1">
      <alignment horizontal="center"/>
    </xf>
    <xf numFmtId="0" fontId="0" fillId="0" borderId="0" xfId="0"/>
    <xf numFmtId="0" fontId="4" fillId="0" borderId="10" xfId="0" applyFont="1" applyBorder="1" applyAlignment="1">
      <alignment horizontal="left" wrapText="1"/>
    </xf>
    <xf numFmtId="0" fontId="0" fillId="0" borderId="11" xfId="0" applyBorder="1"/>
    <xf numFmtId="0" fontId="0" fillId="0" borderId="9" xfId="0" applyBorder="1" applyAlignment="1">
      <alignment horizontal="left" vertical="top" wrapText="1"/>
    </xf>
    <xf numFmtId="0" fontId="0" fillId="0" borderId="12" xfId="0" applyBorder="1"/>
    <xf numFmtId="0" fontId="0" fillId="0" borderId="8" xfId="0" applyBorder="1"/>
    <xf numFmtId="0" fontId="0" fillId="0" borderId="10" xfId="0" applyBorder="1" applyAlignment="1">
      <alignment horizontal="left" wrapText="1"/>
    </xf>
    <xf numFmtId="0" fontId="0" fillId="0" borderId="14" xfId="0" applyBorder="1" applyAlignment="1">
      <alignment horizontal="left" wrapText="1"/>
    </xf>
    <xf numFmtId="0" fontId="0" fillId="0" borderId="15" xfId="0" applyBorder="1"/>
    <xf numFmtId="0" fontId="0" fillId="0" borderId="13" xfId="0" applyBorder="1"/>
    <xf numFmtId="8" fontId="0" fillId="0" borderId="16" xfId="0" applyNumberFormat="1" applyBorder="1"/>
    <xf numFmtId="172" fontId="0" fillId="0" borderId="16" xfId="0" applyNumberFormat="1" applyBorder="1"/>
    <xf numFmtId="173" fontId="0" fillId="4" borderId="16" xfId="0" applyNumberFormat="1" applyFill="1" applyBorder="1"/>
    <xf numFmtId="4" fontId="0" fillId="0" borderId="16" xfId="0" applyNumberFormat="1" applyBorder="1"/>
    <xf numFmtId="8" fontId="0" fillId="0" borderId="16" xfId="0" applyNumberFormat="1" applyFill="1" applyBorder="1"/>
    <xf numFmtId="6" fontId="6" fillId="3" borderId="16" xfId="0" applyNumberFormat="1" applyFont="1" applyFill="1" applyBorder="1"/>
    <xf numFmtId="172" fontId="0" fillId="3" borderId="16" xfId="0" applyNumberFormat="1" applyFill="1" applyBorder="1"/>
    <xf numFmtId="0" fontId="0" fillId="4" borderId="16" xfId="0" quotePrefix="1" applyFill="1" applyBorder="1"/>
    <xf numFmtId="175" fontId="0" fillId="3" borderId="16" xfId="0" applyNumberFormat="1" applyFill="1" applyBorder="1"/>
  </cellXfs>
  <cellStyles count="2">
    <cellStyle name="Hyperlink 2" xfId="1" xr:uid="{00000000-0005-0000-0000-000001000000}"/>
    <cellStyle name="Normal" xfId="0" builtinId="0"/>
  </cellStyles>
  <dxfs count="50">
    <dxf>
      <numFmt numFmtId="2" formatCode="0.00"/>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2" formatCode="&quot;$&quot;#,##0.00_);[Red]\(&quot;$&quot;#,##0.00\)"/>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4"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bottom style="thick">
          <color rgb="FFFFFFFF"/>
        </bottom>
      </border>
    </dxf>
    <dxf>
      <font>
        <b/>
        <strike val="0"/>
        <condense val="0"/>
        <extend val="0"/>
        <outline val="0"/>
        <shadow val="0"/>
        <vertAlign val="baseline"/>
        <sz val="11"/>
        <color rgb="FFFFFFFF"/>
        <name val="Calibri"/>
        <family val="2"/>
      </font>
      <fill>
        <patternFill patternType="solid">
          <fgColor rgb="FF3498DB"/>
          <bgColor rgb="FF3498DB"/>
        </patternFill>
      </fill>
      <alignment horizontal="center" vertical="center"/>
      <border outline="0">
        <left style="thin">
          <color auto="1"/>
        </left>
        <right style="thin">
          <color auto="1"/>
        </right>
        <top/>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2" formatCode="0.00"/>
      <border outline="0">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4"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left style="thin">
          <color auto="1"/>
        </left>
      </border>
    </dxf>
    <dxf>
      <font>
        <b/>
        <strike val="0"/>
        <condense val="0"/>
        <extend val="0"/>
        <outline val="0"/>
        <shadow val="0"/>
        <vertAlign val="baseline"/>
        <sz val="11"/>
        <color rgb="FFFFFFFF"/>
        <name val="Calibri"/>
      </font>
      <fill>
        <patternFill patternType="solid">
          <fgColor rgb="FF3498DB"/>
          <bgColor rgb="FF3498DB"/>
        </patternFill>
      </fill>
      <alignment horizontal="center" vertical="center"/>
      <border outline="0">
        <left style="thin">
          <color auto="1"/>
        </left>
        <right style="thin">
          <color auto="1"/>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U1235" totalsRowShown="0" headerRowDxfId="49" tableBorderDxfId="48">
  <autoFilter ref="A1:U1235" xr:uid="{00000000-000C-0000-FFFF-FFFF00000000}"/>
  <tableColumns count="21">
    <tableColumn id="1" xr3:uid="{00000000-0010-0000-0000-000001000000}" name="Deal" dataDxfId="47"/>
    <tableColumn id="2" xr3:uid="{00000000-0010-0000-0000-000002000000}" name="Date of issue" dataDxfId="46"/>
    <tableColumn id="3" xr3:uid="{00000000-0010-0000-0000-000003000000}" name="Issuer" dataDxfId="45"/>
    <tableColumn id="4" xr3:uid="{00000000-0010-0000-0000-000004000000}" name="Sponsor" dataDxfId="44"/>
    <tableColumn id="5" xr3:uid="{00000000-0010-0000-0000-000005000000}" name="Placement / structuring agent/s" dataDxfId="43"/>
    <tableColumn id="6" xr3:uid="{00000000-0010-0000-0000-000006000000}" name="Risk modelling / calculation agents" dataDxfId="42"/>
    <tableColumn id="7" xr3:uid="{00000000-0010-0000-0000-000007000000}" name="Risks / perils covered" dataDxfId="41"/>
    <tableColumn id="8" xr3:uid="{00000000-0010-0000-0000-000008000000}" name="Size" dataDxfId="0"/>
    <tableColumn id="9" xr3:uid="{00000000-0010-0000-0000-000009000000}" name="Trigger type" dataDxfId="40"/>
    <tableColumn id="10" xr3:uid="{00000000-0010-0000-0000-00000A000000}" name="Ratings" dataDxfId="39"/>
    <tableColumn id="11" xr3:uid="{00000000-0010-0000-0000-00000B000000}" name="Maturity" dataDxfId="38"/>
    <tableColumn id="12" xr3:uid="{00000000-0010-0000-0000-00000C000000}" name="Attachment Probability" dataDxfId="37"/>
    <tableColumn id="13" xr3:uid="{00000000-0010-0000-0000-00000D000000}" name="Attachment Point" dataDxfId="36"/>
    <tableColumn id="14" xr3:uid="{00000000-0010-0000-0000-00000E000000}" name="Multiple Tranche" dataDxfId="35"/>
    <tableColumn id="15" xr3:uid="{00000000-0010-0000-0000-00000F000000}" name="Expected Loss" dataDxfId="34"/>
    <tableColumn id="16" xr3:uid="{00000000-0010-0000-0000-000010000000}" name="Spread" dataDxfId="33"/>
    <tableColumn id="17" xr3:uid="{00000000-0010-0000-0000-000011000000}" name="Risk Multiple" dataDxfId="32">
      <calculatedColumnFormula>Table2[[#This Row],[Spread]]/Table2[[#This Row],[Expected Loss]]</calculatedColumnFormula>
    </tableColumn>
    <tableColumn id="18" xr3:uid="{00000000-0010-0000-0000-000012000000}" name="Deal Closed" dataDxfId="31"/>
    <tableColumn id="19" xr3:uid="{00000000-0010-0000-0000-000013000000}" name="IBRD" dataDxfId="30"/>
    <tableColumn id="20" xr3:uid="{00000000-0010-0000-0000-000014000000}" name="Description" dataDxfId="29"/>
    <tableColumn id="21" xr3:uid="{00000000-0010-0000-0000-000015000000}" name="Link" dataDxfId="28"/>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 displayName="Table3" ref="A1:W85" totalsRowShown="0" headerRowDxfId="27" headerRowBorderDxfId="26" tableBorderDxfId="25" totalsRowBorderDxfId="24">
  <autoFilter ref="A1:W85" xr:uid="{00000000-0009-0000-0100-000002000000}"/>
  <sortState xmlns:xlrd2="http://schemas.microsoft.com/office/spreadsheetml/2017/richdata2" ref="A2:W85">
    <sortCondition ref="B1:B85"/>
  </sortState>
  <tableColumns count="23">
    <tableColumn id="1" xr3:uid="{00000000-0010-0000-0100-000001000000}" name="Deal" dataDxfId="23"/>
    <tableColumn id="2" xr3:uid="{00000000-0010-0000-0100-000002000000}" name="Date of issue" dataDxfId="22"/>
    <tableColumn id="3" xr3:uid="{00000000-0010-0000-0100-000003000000}" name="Issuer" dataDxfId="21"/>
    <tableColumn id="4" xr3:uid="{00000000-0010-0000-0100-000004000000}" name="Sponsor" dataDxfId="20"/>
    <tableColumn id="5" xr3:uid="{00000000-0010-0000-0100-000005000000}" name="Placement / structuring agent/s" dataDxfId="19"/>
    <tableColumn id="6" xr3:uid="{00000000-0010-0000-0100-000006000000}" name="Risk modelling / calculation agents" dataDxfId="18"/>
    <tableColumn id="7" xr3:uid="{00000000-0010-0000-0100-000007000000}" name="Risks / perils covered" dataDxfId="17"/>
    <tableColumn id="8" xr3:uid="{00000000-0010-0000-0100-000008000000}" name="Size" dataDxfId="16"/>
    <tableColumn id="9" xr3:uid="{00000000-0010-0000-0100-000009000000}" name="Trigger type" dataDxfId="15"/>
    <tableColumn id="10" xr3:uid="{00000000-0010-0000-0100-00000A000000}" name="Ratings" dataDxfId="14"/>
    <tableColumn id="11" xr3:uid="{00000000-0010-0000-0100-00000B000000}" name="Maturity" dataDxfId="13"/>
    <tableColumn id="12" xr3:uid="{00000000-0010-0000-0100-00000C000000}" name="Attachment Probability" dataDxfId="12"/>
    <tableColumn id="13" xr3:uid="{00000000-0010-0000-0100-00000D000000}" name="Attachment Point" dataDxfId="11"/>
    <tableColumn id="14" xr3:uid="{00000000-0010-0000-0100-00000E000000}" name="Multiple Tranche" dataDxfId="10"/>
    <tableColumn id="15" xr3:uid="{00000000-0010-0000-0100-00000F000000}" name="Expected Loss" dataDxfId="9"/>
    <tableColumn id="16" xr3:uid="{00000000-0010-0000-0100-000010000000}" name="Spread" dataDxfId="8"/>
    <tableColumn id="17" xr3:uid="{00000000-0010-0000-0100-000011000000}" name="Risk Multiple" dataDxfId="7">
      <calculatedColumnFormula>IFERROR(P2/O2,"Unkown")</calculatedColumnFormula>
    </tableColumn>
    <tableColumn id="18" xr3:uid="{00000000-0010-0000-0100-000012000000}" name="Deal Closed" dataDxfId="6"/>
    <tableColumn id="19" xr3:uid="{00000000-0010-0000-0100-000013000000}" name="IBRD" dataDxfId="5"/>
    <tableColumn id="20" xr3:uid="{00000000-0010-0000-0100-000014000000}" name="Description" dataDxfId="4"/>
    <tableColumn id="21" xr3:uid="{00000000-0010-0000-0100-000015000000}" name="Link" dataDxfId="3"/>
    <tableColumn id="22" xr3:uid="{00000000-0010-0000-0100-000016000000}" name="Size_Amount" dataDxfId="2"/>
    <tableColumn id="23" xr3:uid="{00000000-0010-0000-0100-000017000000}" name="Size_Currency" dataDxfId="1"/>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3" Type="http://schemas.openxmlformats.org/officeDocument/2006/relationships/hyperlink" Target="https://www.artemis.bm/deal-directory/floodsmart-re-ltd-series-2023-1/" TargetMode="External"/><Relationship Id="rId18" Type="http://schemas.openxmlformats.org/officeDocument/2006/relationships/hyperlink" Target="https://www.artemis.bm/deal-directory/sanders-re-iii-ltd-series-2023-2/" TargetMode="External"/><Relationship Id="rId26" Type="http://schemas.openxmlformats.org/officeDocument/2006/relationships/hyperlink" Target="https://www.artemis.bm/deal-directory/ursa-re-ltd-series-2023-2/" TargetMode="External"/><Relationship Id="rId39" Type="http://schemas.openxmlformats.org/officeDocument/2006/relationships/hyperlink" Target="https://www.artemis.bm/deal-directory/veraison-re-ltd-series-2024-1/" TargetMode="External"/><Relationship Id="rId21" Type="http://schemas.openxmlformats.org/officeDocument/2006/relationships/hyperlink" Target="https://www.artemis.bm/deal-directory/sutter-re-ltd-series-2023-1/" TargetMode="External"/><Relationship Id="rId34" Type="http://schemas.openxmlformats.org/officeDocument/2006/relationships/hyperlink" Target="https://www.artemis.bm/deal-directory/high-point-re-ltd-series-2023-1/" TargetMode="External"/><Relationship Id="rId42" Type="http://schemas.openxmlformats.org/officeDocument/2006/relationships/hyperlink" Target="https://www.artemis.bm/deal-directory/floodsmart-re-ltd-series-2024-1/" TargetMode="External"/><Relationship Id="rId47" Type="http://schemas.openxmlformats.org/officeDocument/2006/relationships/hyperlink" Target="https://www.artemis.bm/deal-directory/aquila-re-i-ltd-series-2024-1/" TargetMode="External"/><Relationship Id="rId7" Type="http://schemas.openxmlformats.org/officeDocument/2006/relationships/hyperlink" Target="https://www.artemis.bm/deal-directory/hotaru-2/" TargetMode="External"/><Relationship Id="rId2" Type="http://schemas.openxmlformats.org/officeDocument/2006/relationships/hyperlink" Target="https://www.artemis.bm/deal-directory/resilience-re-ltd-series-1642b/" TargetMode="External"/><Relationship Id="rId16" Type="http://schemas.openxmlformats.org/officeDocument/2006/relationships/hyperlink" Target="https://www.artemis.bm/deal-directory/beazley-cyber-cat-bond-cairney-ii/" TargetMode="External"/><Relationship Id="rId29" Type="http://schemas.openxmlformats.org/officeDocument/2006/relationships/hyperlink" Target="https://www.artemis.bm/deal-directory/residential-reinsurance-2023-limited-series-2023-2/" TargetMode="External"/><Relationship Id="rId1" Type="http://schemas.openxmlformats.org/officeDocument/2006/relationships/hyperlink" Target="https://www.artemis.bm/deal-directory/merna-re-ltd-series-2016-1/" TargetMode="External"/><Relationship Id="rId6" Type="http://schemas.openxmlformats.org/officeDocument/2006/relationships/hyperlink" Target="https://www.artemis.bm/deal-directory/merna-re-ltd-series-2017-1/" TargetMode="External"/><Relationship Id="rId11" Type="http://schemas.openxmlformats.org/officeDocument/2006/relationships/hyperlink" Target="https://www.artemis.bm/deal-directory/ibrd-chile-2023/" TargetMode="External"/><Relationship Id="rId24" Type="http://schemas.openxmlformats.org/officeDocument/2006/relationships/hyperlink" Target="https://www.artemis.bm/deal-directory/beazley-cyber-cat-bond-cairney-iii/" TargetMode="External"/><Relationship Id="rId32" Type="http://schemas.openxmlformats.org/officeDocument/2006/relationships/hyperlink" Target="https://www.artemis.bm/deal-directory/east-lane-re-vii-ltd-series-2024-1/" TargetMode="External"/><Relationship Id="rId37" Type="http://schemas.openxmlformats.org/officeDocument/2006/relationships/hyperlink" Target="https://www.artemis.bm/deal-directory/king-max-re-dac-2023/" TargetMode="External"/><Relationship Id="rId40" Type="http://schemas.openxmlformats.org/officeDocument/2006/relationships/hyperlink" Target="https://www.artemis.bm/deal-directory/kizuna-re-iii-pte-ltd-series-2024-1/" TargetMode="External"/><Relationship Id="rId45" Type="http://schemas.openxmlformats.org/officeDocument/2006/relationships/hyperlink" Target="https://www.artemis.bm/deal-directory/torrey-pines-re-ltd-series-2024-1/" TargetMode="External"/><Relationship Id="rId5" Type="http://schemas.openxmlformats.org/officeDocument/2006/relationships/hyperlink" Target="https://www.artemis.bm/deal-directory/ursa-re-ltd-series-2016-1/" TargetMode="External"/><Relationship Id="rId15" Type="http://schemas.openxmlformats.org/officeDocument/2006/relationships/hyperlink" Target="https://www.artemis.bm/deal-directory/nakama-re-ltd-series-2023-1/" TargetMode="External"/><Relationship Id="rId23" Type="http://schemas.openxmlformats.org/officeDocument/2006/relationships/hyperlink" Target="https://www.artemis.bm/deal-directory/randolph-re-series-2023-3/" TargetMode="External"/><Relationship Id="rId28" Type="http://schemas.openxmlformats.org/officeDocument/2006/relationships/hyperlink" Target="https://www.artemis.bm/deal-directory/long-walk-reinsurance-ltd-series-2024-1/" TargetMode="External"/><Relationship Id="rId36" Type="http://schemas.openxmlformats.org/officeDocument/2006/relationships/hyperlink" Target="https://www.artemis.bm/deal-directory/bonanza-re-ltd-series-2023-2/" TargetMode="External"/><Relationship Id="rId10" Type="http://schemas.openxmlformats.org/officeDocument/2006/relationships/hyperlink" Target="https://www.artemis.bm/deal-directory/li-re-series-2017-1/" TargetMode="External"/><Relationship Id="rId19" Type="http://schemas.openxmlformats.org/officeDocument/2006/relationships/hyperlink" Target="https://www.artemis.bm/deal-directory/totara-re-pte-ltd-series-2023-1/" TargetMode="External"/><Relationship Id="rId31" Type="http://schemas.openxmlformats.org/officeDocument/2006/relationships/hyperlink" Target="https://www.artemis.bm/deal-directory/matterhorn-re-ltd-series-2023-1/" TargetMode="External"/><Relationship Id="rId44" Type="http://schemas.openxmlformats.org/officeDocument/2006/relationships/hyperlink" Target="https://www.artemis.bm/deal-directory/nakama-re-pte-ltd-series-2024-1/" TargetMode="External"/><Relationship Id="rId4" Type="http://schemas.openxmlformats.org/officeDocument/2006/relationships/hyperlink" Target="https://www.artemis.bm/deal-directory/nakama-re-ltd-series-2016-1/" TargetMode="External"/><Relationship Id="rId9" Type="http://schemas.openxmlformats.org/officeDocument/2006/relationships/hyperlink" Target="https://www.artemis.bm/deal-directory/ursa-re-ltd-series-2017-2/" TargetMode="External"/><Relationship Id="rId14" Type="http://schemas.openxmlformats.org/officeDocument/2006/relationships/hyperlink" Target="https://www.artemis.bm/deal-directory/ursa-re-ltd-series-2023-1/" TargetMode="External"/><Relationship Id="rId22" Type="http://schemas.openxmlformats.org/officeDocument/2006/relationships/hyperlink" Target="https://www.artemis.bm/deal-directory/acorn-re-ltd-series-2023-1/" TargetMode="External"/><Relationship Id="rId27" Type="http://schemas.openxmlformats.org/officeDocument/2006/relationships/hyperlink" Target="https://www.artemis.bm/deal-directory/asagao-vii-white-rock-insurance-sac-ltd/" TargetMode="External"/><Relationship Id="rId30" Type="http://schemas.openxmlformats.org/officeDocument/2006/relationships/hyperlink" Target="https://www.artemis.bm/deal-directory/polestar-re-ltd-series-2024-1/" TargetMode="External"/><Relationship Id="rId35" Type="http://schemas.openxmlformats.org/officeDocument/2006/relationships/hyperlink" Target="https://www.artemis.bm/deal-directory/four-lakes-re-ltd-series-2023-1/" TargetMode="External"/><Relationship Id="rId43" Type="http://schemas.openxmlformats.org/officeDocument/2006/relationships/hyperlink" Target="https://www.artemis.bm/deal-directory/ibrd-car-mexico-2024/" TargetMode="External"/><Relationship Id="rId48" Type="http://schemas.openxmlformats.org/officeDocument/2006/relationships/table" Target="../tables/table2.xml"/><Relationship Id="rId8" Type="http://schemas.openxmlformats.org/officeDocument/2006/relationships/hyperlink" Target="https://www.artemis.bm/deal-directory/ibrd-fonden-2017/" TargetMode="External"/><Relationship Id="rId3" Type="http://schemas.openxmlformats.org/officeDocument/2006/relationships/hyperlink" Target="https://www.artemis.bm/deal-directory/nakama-re-ltd-series-2016-1/" TargetMode="External"/><Relationship Id="rId12" Type="http://schemas.openxmlformats.org/officeDocument/2006/relationships/hyperlink" Target="https://www.artemis.bm/deal-directory/asagao-vi-white-rock-insurance-sac-ltd/" TargetMode="External"/><Relationship Id="rId17" Type="http://schemas.openxmlformats.org/officeDocument/2006/relationships/hyperlink" Target="https://www.artemis.bm/deal-directory/torrey-pines-re-ltd-series-2023-1/" TargetMode="External"/><Relationship Id="rId25" Type="http://schemas.openxmlformats.org/officeDocument/2006/relationships/hyperlink" Target="https://www.artemis.bm/deal-directory/li-re-series-2023-1/" TargetMode="External"/><Relationship Id="rId33" Type="http://schemas.openxmlformats.org/officeDocument/2006/relationships/hyperlink" Target="https://www.artemis.bm/deal-directory/ursa-re-ltd-series-2023-3/" TargetMode="External"/><Relationship Id="rId38" Type="http://schemas.openxmlformats.org/officeDocument/2006/relationships/hyperlink" Target="https://www.artemis.bm/deal-directory/sanders-re-iii-ltd-series-2024-1/" TargetMode="External"/><Relationship Id="rId46" Type="http://schemas.openxmlformats.org/officeDocument/2006/relationships/hyperlink" Target="https://www.artemis.bm/deal-directory/residential-reinsurance-2024-limited-series-2024-1/" TargetMode="External"/><Relationship Id="rId20" Type="http://schemas.openxmlformats.org/officeDocument/2006/relationships/hyperlink" Target="https://www.artemis.bm/deal-directory/totara-re-pte-ltd-series-2023-1/" TargetMode="External"/><Relationship Id="rId41" Type="http://schemas.openxmlformats.org/officeDocument/2006/relationships/hyperlink" Target="https://www.artemis.bm/deal-directory/azzurro-re-ii-dac-series-20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27"/>
  <sheetViews>
    <sheetView showGridLines="0" workbookViewId="0">
      <selection activeCell="A2" sqref="A2:Z2"/>
    </sheetView>
  </sheetViews>
  <sheetFormatPr defaultRowHeight="15" x14ac:dyDescent="0.25"/>
  <cols>
    <col min="1" max="1" width="37" style="22" customWidth="1"/>
  </cols>
  <sheetData>
    <row r="1" spans="1:26" ht="23.25" customHeight="1" x14ac:dyDescent="0.25">
      <c r="A1" s="52" t="s">
        <v>0</v>
      </c>
      <c r="B1" s="53"/>
      <c r="C1" s="53"/>
      <c r="D1" s="53"/>
      <c r="E1" s="53"/>
      <c r="F1" s="53"/>
      <c r="G1" s="53"/>
      <c r="H1" s="53"/>
      <c r="I1" s="53"/>
      <c r="J1" s="53"/>
      <c r="K1" s="53"/>
      <c r="L1" s="53"/>
      <c r="M1" s="53"/>
      <c r="N1" s="53"/>
      <c r="O1" s="53"/>
      <c r="P1" s="53"/>
      <c r="Q1" s="53"/>
      <c r="R1" s="53"/>
      <c r="S1" s="53"/>
      <c r="T1" s="53"/>
      <c r="U1" s="53"/>
      <c r="V1" s="53"/>
      <c r="W1" s="53"/>
      <c r="X1" s="53"/>
      <c r="Y1" s="53"/>
      <c r="Z1" s="54"/>
    </row>
    <row r="2" spans="1:26" ht="45.75" customHeight="1" x14ac:dyDescent="0.25">
      <c r="A2" s="50" t="s">
        <v>3865</v>
      </c>
      <c r="B2" s="49"/>
      <c r="C2" s="49"/>
      <c r="D2" s="49"/>
      <c r="E2" s="49"/>
      <c r="F2" s="49"/>
      <c r="G2" s="49"/>
      <c r="H2" s="49"/>
      <c r="I2" s="49"/>
      <c r="J2" s="49"/>
      <c r="K2" s="49"/>
      <c r="L2" s="49"/>
      <c r="M2" s="49"/>
      <c r="N2" s="49"/>
      <c r="O2" s="49"/>
      <c r="P2" s="49"/>
      <c r="Q2" s="49"/>
      <c r="R2" s="49"/>
      <c r="S2" s="49"/>
      <c r="T2" s="49"/>
      <c r="U2" s="49"/>
      <c r="V2" s="49"/>
      <c r="W2" s="49"/>
      <c r="X2" s="49"/>
      <c r="Y2" s="49"/>
      <c r="Z2" s="51"/>
    </row>
    <row r="3" spans="1:26" ht="23.25" customHeight="1" x14ac:dyDescent="0.25">
      <c r="A3" s="55" t="s">
        <v>1</v>
      </c>
      <c r="B3" s="49"/>
      <c r="C3" s="49"/>
      <c r="D3" s="49"/>
      <c r="E3" s="49"/>
      <c r="F3" s="49"/>
      <c r="G3" s="49"/>
      <c r="H3" s="49"/>
      <c r="I3" s="49"/>
      <c r="J3" s="49"/>
      <c r="K3" s="49"/>
      <c r="L3" s="49"/>
      <c r="M3" s="49"/>
      <c r="N3" s="49"/>
      <c r="O3" s="49"/>
      <c r="P3" s="49"/>
      <c r="Q3" s="49"/>
      <c r="R3" s="49"/>
      <c r="S3" s="49"/>
      <c r="T3" s="49"/>
      <c r="U3" s="49"/>
      <c r="V3" s="49"/>
      <c r="W3" s="49"/>
      <c r="X3" s="49"/>
      <c r="Y3" s="49"/>
      <c r="Z3" s="51"/>
    </row>
    <row r="4" spans="1:26" ht="23.25" customHeight="1" x14ac:dyDescent="0.25">
      <c r="A4" s="56" t="s">
        <v>3864</v>
      </c>
      <c r="B4" s="57"/>
      <c r="C4" s="57"/>
      <c r="D4" s="57"/>
      <c r="E4" s="57"/>
      <c r="F4" s="57"/>
      <c r="G4" s="57"/>
      <c r="H4" s="57"/>
      <c r="I4" s="57"/>
      <c r="J4" s="57"/>
      <c r="K4" s="57"/>
      <c r="L4" s="57"/>
      <c r="M4" s="57"/>
      <c r="N4" s="57"/>
      <c r="O4" s="57"/>
      <c r="P4" s="57"/>
      <c r="Q4" s="57"/>
      <c r="R4" s="57"/>
      <c r="S4" s="57"/>
      <c r="T4" s="57"/>
      <c r="U4" s="57"/>
      <c r="V4" s="57"/>
      <c r="W4" s="57"/>
      <c r="X4" s="57"/>
      <c r="Y4" s="57"/>
      <c r="Z4" s="58"/>
    </row>
    <row r="5" spans="1:26"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48" t="s">
        <v>2</v>
      </c>
      <c r="B6" s="49"/>
      <c r="C6" s="49"/>
      <c r="D6" s="49"/>
      <c r="E6" s="49"/>
    </row>
    <row r="7" spans="1:26" x14ac:dyDescent="0.25">
      <c r="A7" s="21" t="s">
        <v>3</v>
      </c>
      <c r="B7" t="s">
        <v>4</v>
      </c>
    </row>
    <row r="8" spans="1:26" x14ac:dyDescent="0.25">
      <c r="A8" s="21" t="s">
        <v>5</v>
      </c>
      <c r="B8" t="s">
        <v>6</v>
      </c>
    </row>
    <row r="9" spans="1:26" x14ac:dyDescent="0.25">
      <c r="A9" s="21" t="s">
        <v>7</v>
      </c>
      <c r="B9" t="s">
        <v>8</v>
      </c>
    </row>
    <row r="10" spans="1:26" x14ac:dyDescent="0.25">
      <c r="A10" s="21" t="s">
        <v>9</v>
      </c>
      <c r="B10" t="s">
        <v>10</v>
      </c>
    </row>
    <row r="11" spans="1:26" x14ac:dyDescent="0.25">
      <c r="A11" s="21" t="s">
        <v>11</v>
      </c>
      <c r="B11" t="s">
        <v>12</v>
      </c>
    </row>
    <row r="12" spans="1:26" x14ac:dyDescent="0.25">
      <c r="A12" s="21" t="s">
        <v>13</v>
      </c>
      <c r="B12" t="s">
        <v>14</v>
      </c>
    </row>
    <row r="13" spans="1:26" x14ac:dyDescent="0.25">
      <c r="A13" s="21" t="s">
        <v>15</v>
      </c>
      <c r="B13" t="s">
        <v>16</v>
      </c>
    </row>
    <row r="14" spans="1:26" x14ac:dyDescent="0.25">
      <c r="A14" s="21" t="s">
        <v>17</v>
      </c>
      <c r="B14" t="s">
        <v>18</v>
      </c>
    </row>
    <row r="15" spans="1:26" x14ac:dyDescent="0.25">
      <c r="A15" s="21" t="s">
        <v>19</v>
      </c>
      <c r="B15" t="s">
        <v>20</v>
      </c>
    </row>
    <row r="16" spans="1:26" x14ac:dyDescent="0.25">
      <c r="A16" s="21" t="s">
        <v>21</v>
      </c>
      <c r="B16" t="s">
        <v>22</v>
      </c>
    </row>
    <row r="17" spans="1:2" x14ac:dyDescent="0.25">
      <c r="A17" s="21" t="s">
        <v>23</v>
      </c>
      <c r="B17" t="s">
        <v>24</v>
      </c>
    </row>
    <row r="18" spans="1:2" x14ac:dyDescent="0.25">
      <c r="A18" s="21" t="s">
        <v>25</v>
      </c>
      <c r="B18" t="s">
        <v>26</v>
      </c>
    </row>
    <row r="19" spans="1:2" x14ac:dyDescent="0.25">
      <c r="A19" s="21" t="s">
        <v>27</v>
      </c>
      <c r="B19" t="s">
        <v>28</v>
      </c>
    </row>
    <row r="20" spans="1:2" x14ac:dyDescent="0.25">
      <c r="A20" s="21" t="s">
        <v>29</v>
      </c>
      <c r="B20" t="s">
        <v>30</v>
      </c>
    </row>
    <row r="21" spans="1:2" x14ac:dyDescent="0.25">
      <c r="A21" s="21" t="s">
        <v>31</v>
      </c>
      <c r="B21" t="s">
        <v>32</v>
      </c>
    </row>
    <row r="22" spans="1:2" x14ac:dyDescent="0.25">
      <c r="A22" s="21" t="s">
        <v>33</v>
      </c>
      <c r="B22" t="s">
        <v>34</v>
      </c>
    </row>
    <row r="23" spans="1:2" x14ac:dyDescent="0.25">
      <c r="A23" s="21" t="s">
        <v>35</v>
      </c>
      <c r="B23" t="s">
        <v>36</v>
      </c>
    </row>
    <row r="24" spans="1:2" x14ac:dyDescent="0.25">
      <c r="A24" s="21" t="s">
        <v>37</v>
      </c>
      <c r="B24" t="s">
        <v>38</v>
      </c>
    </row>
    <row r="25" spans="1:2" x14ac:dyDescent="0.25">
      <c r="A25" s="21" t="s">
        <v>39</v>
      </c>
      <c r="B25" t="s">
        <v>40</v>
      </c>
    </row>
    <row r="26" spans="1:2" x14ac:dyDescent="0.25">
      <c r="A26" s="21" t="s">
        <v>41</v>
      </c>
      <c r="B26" t="s">
        <v>42</v>
      </c>
    </row>
    <row r="27" spans="1:2" x14ac:dyDescent="0.25">
      <c r="A27" s="21" t="s">
        <v>43</v>
      </c>
      <c r="B27" t="s">
        <v>44</v>
      </c>
    </row>
  </sheetData>
  <mergeCells count="5">
    <mergeCell ref="A6:E6"/>
    <mergeCell ref="A2:Z2"/>
    <mergeCell ref="A1:Z1"/>
    <mergeCell ref="A3:Z3"/>
    <mergeCell ref="A4:Z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1234"/>
  <sheetViews>
    <sheetView tabSelected="1" zoomScale="85" zoomScaleNormal="85" workbookViewId="0">
      <pane xSplit="1" ySplit="1" topLeftCell="B982" activePane="bottomRight" state="frozen"/>
      <selection pane="topRight" activeCell="B1" sqref="B1"/>
      <selection pane="bottomLeft" activeCell="A2" sqref="A2"/>
      <selection pane="bottomRight" activeCell="D265" sqref="D265"/>
    </sheetView>
  </sheetViews>
  <sheetFormatPr defaultRowHeight="15" x14ac:dyDescent="0.25"/>
  <cols>
    <col min="1" max="1" width="41" style="22" customWidth="1"/>
    <col min="2" max="7" width="27.85546875" style="22" customWidth="1"/>
    <col min="8" max="8" width="27.85546875" style="18" customWidth="1"/>
    <col min="9" max="16" width="27.85546875" style="22" customWidth="1"/>
    <col min="17" max="17" width="35" style="18" customWidth="1"/>
    <col min="18" max="21" width="35" style="22" customWidth="1"/>
    <col min="22" max="25" width="32.7109375" customWidth="1"/>
  </cols>
  <sheetData>
    <row r="1" spans="1:25" ht="24.95" customHeight="1" thickBot="1" x14ac:dyDescent="0.3">
      <c r="A1" s="24" t="s">
        <v>3</v>
      </c>
      <c r="B1" s="25" t="s">
        <v>5</v>
      </c>
      <c r="C1" s="24" t="s">
        <v>7</v>
      </c>
      <c r="D1" s="24" t="s">
        <v>9</v>
      </c>
      <c r="E1" s="24" t="s">
        <v>11</v>
      </c>
      <c r="F1" s="24" t="s">
        <v>13</v>
      </c>
      <c r="G1" s="24" t="s">
        <v>15</v>
      </c>
      <c r="H1" s="39" t="s">
        <v>17</v>
      </c>
      <c r="I1" s="24" t="s">
        <v>19</v>
      </c>
      <c r="J1" s="24" t="s">
        <v>21</v>
      </c>
      <c r="K1" s="24" t="s">
        <v>23</v>
      </c>
      <c r="L1" s="24" t="s">
        <v>25</v>
      </c>
      <c r="M1" s="24" t="s">
        <v>27</v>
      </c>
      <c r="N1" s="24" t="s">
        <v>29</v>
      </c>
      <c r="O1" s="24" t="s">
        <v>31</v>
      </c>
      <c r="P1" s="24" t="s">
        <v>33</v>
      </c>
      <c r="Q1" s="39" t="s">
        <v>35</v>
      </c>
      <c r="R1" s="24" t="s">
        <v>37</v>
      </c>
      <c r="S1" s="24" t="s">
        <v>39</v>
      </c>
      <c r="T1" s="24" t="s">
        <v>41</v>
      </c>
      <c r="U1" s="24" t="s">
        <v>43</v>
      </c>
      <c r="Y1" s="24" t="s">
        <v>45</v>
      </c>
    </row>
    <row r="2" spans="1:25" ht="15.75" customHeight="1" thickTop="1" x14ac:dyDescent="0.25">
      <c r="A2" s="26" t="s">
        <v>46</v>
      </c>
      <c r="B2" s="27">
        <v>41275</v>
      </c>
      <c r="C2" s="26" t="s">
        <v>46</v>
      </c>
      <c r="D2" s="26" t="s">
        <v>47</v>
      </c>
      <c r="E2" s="26" t="s">
        <v>48</v>
      </c>
      <c r="F2" s="26" t="s">
        <v>49</v>
      </c>
      <c r="G2" s="26" t="s">
        <v>50</v>
      </c>
      <c r="H2" s="59">
        <v>61200000</v>
      </c>
      <c r="I2" s="26" t="s">
        <v>51</v>
      </c>
      <c r="J2" s="26" t="s">
        <v>52</v>
      </c>
      <c r="K2" s="26">
        <v>1</v>
      </c>
      <c r="L2" s="26" t="s">
        <v>53</v>
      </c>
      <c r="M2" s="26" t="s">
        <v>54</v>
      </c>
      <c r="N2" s="26" t="s">
        <v>55</v>
      </c>
      <c r="O2" s="26" t="s">
        <v>56</v>
      </c>
      <c r="P2" s="26">
        <v>15</v>
      </c>
      <c r="Q2" s="40" t="e">
        <f>Table2[[#This Row],[Spread]]/Table2[[#This Row],[Expected Loss]]</f>
        <v>#VALUE!</v>
      </c>
      <c r="R2" s="26">
        <v>1</v>
      </c>
      <c r="S2" s="26">
        <v>0</v>
      </c>
      <c r="T2" s="26" t="s">
        <v>57</v>
      </c>
      <c r="U2" s="26" t="s">
        <v>58</v>
      </c>
      <c r="Y2" s="26">
        <f>IF(ISTEXT(_xlfn.XLOOKUP(A2,Checked_Deals!A:A,Checked_Deals!A:A,0)),1,0)</f>
        <v>0</v>
      </c>
    </row>
    <row r="3" spans="1:25" x14ac:dyDescent="0.25">
      <c r="A3" s="28" t="s">
        <v>59</v>
      </c>
      <c r="B3" s="29">
        <v>41275</v>
      </c>
      <c r="C3" s="28" t="s">
        <v>60</v>
      </c>
      <c r="D3" s="28" t="s">
        <v>61</v>
      </c>
      <c r="E3" s="28" t="s">
        <v>62</v>
      </c>
      <c r="F3" s="28" t="s">
        <v>63</v>
      </c>
      <c r="G3" s="28" t="s">
        <v>64</v>
      </c>
      <c r="H3" s="32" t="s">
        <v>65</v>
      </c>
      <c r="I3" s="28" t="s">
        <v>66</v>
      </c>
      <c r="J3" s="28" t="s">
        <v>67</v>
      </c>
      <c r="K3" s="28" t="s">
        <v>54</v>
      </c>
      <c r="L3" s="28" t="s">
        <v>53</v>
      </c>
      <c r="M3" s="28" t="s">
        <v>54</v>
      </c>
      <c r="N3" s="28" t="s">
        <v>68</v>
      </c>
      <c r="O3" s="28" t="s">
        <v>56</v>
      </c>
      <c r="P3" s="28" t="s">
        <v>56</v>
      </c>
      <c r="Q3" s="40" t="e">
        <f>Table2[[#This Row],[Spread]]/Table2[[#This Row],[Expected Loss]]</f>
        <v>#VALUE!</v>
      </c>
      <c r="R3" s="28">
        <v>1</v>
      </c>
      <c r="S3" s="28">
        <v>0</v>
      </c>
      <c r="T3" s="28" t="s">
        <v>69</v>
      </c>
      <c r="U3" s="28" t="s">
        <v>70</v>
      </c>
      <c r="Y3" s="26">
        <f>IF(ISTEXT(_xlfn.XLOOKUP(A3,Checked_Deals!A:A,Checked_Deals!A:A,0)),1,0)</f>
        <v>0</v>
      </c>
    </row>
    <row r="4" spans="1:25" x14ac:dyDescent="0.25">
      <c r="A4" s="28" t="s">
        <v>71</v>
      </c>
      <c r="B4" s="29">
        <v>41275</v>
      </c>
      <c r="C4" s="28" t="s">
        <v>60</v>
      </c>
      <c r="D4" s="28" t="s">
        <v>61</v>
      </c>
      <c r="E4" s="28" t="s">
        <v>62</v>
      </c>
      <c r="F4" s="28" t="s">
        <v>63</v>
      </c>
      <c r="G4" s="28" t="s">
        <v>64</v>
      </c>
      <c r="H4" s="32" t="s">
        <v>65</v>
      </c>
      <c r="I4" s="28" t="s">
        <v>66</v>
      </c>
      <c r="J4" s="28" t="s">
        <v>67</v>
      </c>
      <c r="K4" s="28" t="s">
        <v>54</v>
      </c>
      <c r="L4" s="28" t="s">
        <v>53</v>
      </c>
      <c r="M4" s="28" t="s">
        <v>54</v>
      </c>
      <c r="N4" s="28" t="s">
        <v>68</v>
      </c>
      <c r="O4" s="28" t="s">
        <v>56</v>
      </c>
      <c r="P4" s="28">
        <v>2.75</v>
      </c>
      <c r="Q4" s="40" t="e">
        <f>Table2[[#This Row],[Spread]]/Table2[[#This Row],[Expected Loss]]</f>
        <v>#VALUE!</v>
      </c>
      <c r="R4" s="28">
        <v>1</v>
      </c>
      <c r="S4" s="28">
        <v>0</v>
      </c>
      <c r="T4" s="28" t="s">
        <v>69</v>
      </c>
      <c r="U4" s="28" t="s">
        <v>70</v>
      </c>
      <c r="Y4" s="26">
        <f>IF(ISTEXT(_xlfn.XLOOKUP(A4,Checked_Deals!A:A,Checked_Deals!A:A,0)),1,0)</f>
        <v>0</v>
      </c>
    </row>
    <row r="5" spans="1:25" x14ac:dyDescent="0.25">
      <c r="A5" s="28" t="s">
        <v>72</v>
      </c>
      <c r="B5" s="29">
        <v>41275</v>
      </c>
      <c r="C5" s="28" t="s">
        <v>60</v>
      </c>
      <c r="D5" s="28" t="s">
        <v>61</v>
      </c>
      <c r="E5" s="28" t="s">
        <v>62</v>
      </c>
      <c r="F5" s="28" t="s">
        <v>63</v>
      </c>
      <c r="G5" s="28" t="s">
        <v>64</v>
      </c>
      <c r="H5" s="32" t="s">
        <v>65</v>
      </c>
      <c r="I5" s="28" t="s">
        <v>66</v>
      </c>
      <c r="J5" s="28" t="s">
        <v>67</v>
      </c>
      <c r="K5" s="28" t="s">
        <v>54</v>
      </c>
      <c r="L5" s="28" t="s">
        <v>53</v>
      </c>
      <c r="M5" s="28" t="s">
        <v>54</v>
      </c>
      <c r="N5" s="28" t="s">
        <v>68</v>
      </c>
      <c r="O5" s="28">
        <v>0.05</v>
      </c>
      <c r="P5" s="28">
        <v>3.75</v>
      </c>
      <c r="Q5" s="40">
        <f>Table2[[#This Row],[Spread]]/Table2[[#This Row],[Expected Loss]]</f>
        <v>75</v>
      </c>
      <c r="R5" s="28">
        <v>1</v>
      </c>
      <c r="S5" s="28">
        <v>0</v>
      </c>
      <c r="T5" s="28" t="s">
        <v>69</v>
      </c>
      <c r="U5" s="28" t="s">
        <v>70</v>
      </c>
      <c r="Y5" s="26">
        <f>IF(ISTEXT(_xlfn.XLOOKUP(A5,Checked_Deals!A:A,Checked_Deals!A:A,0)),1,0)</f>
        <v>0</v>
      </c>
    </row>
    <row r="6" spans="1:25" x14ac:dyDescent="0.25">
      <c r="A6" s="26" t="s">
        <v>73</v>
      </c>
      <c r="B6" s="27">
        <v>41334</v>
      </c>
      <c r="C6" s="26" t="s">
        <v>73</v>
      </c>
      <c r="D6" s="26" t="s">
        <v>74</v>
      </c>
      <c r="E6" s="26" t="s">
        <v>75</v>
      </c>
      <c r="F6" s="26" t="s">
        <v>76</v>
      </c>
      <c r="G6" s="26" t="s">
        <v>77</v>
      </c>
      <c r="H6" s="59">
        <v>270000000</v>
      </c>
      <c r="I6" s="26" t="s">
        <v>51</v>
      </c>
      <c r="J6" s="26" t="s">
        <v>79</v>
      </c>
      <c r="K6" s="26">
        <v>75</v>
      </c>
      <c r="L6" s="26" t="s">
        <v>53</v>
      </c>
      <c r="M6" s="26" t="s">
        <v>54</v>
      </c>
      <c r="N6" s="26" t="s">
        <v>55</v>
      </c>
      <c r="O6" s="26">
        <v>1.1499999999999999</v>
      </c>
      <c r="P6" s="26" t="s">
        <v>56</v>
      </c>
      <c r="Q6" s="40" t="e">
        <f>Table2[[#This Row],[Spread]]/Table2[[#This Row],[Expected Loss]]</f>
        <v>#VALUE!</v>
      </c>
      <c r="R6" s="26">
        <v>1</v>
      </c>
      <c r="S6" s="26">
        <v>0</v>
      </c>
      <c r="T6" s="26" t="s">
        <v>80</v>
      </c>
      <c r="U6" s="26" t="s">
        <v>81</v>
      </c>
      <c r="Y6" s="26">
        <f>IF(ISTEXT(_xlfn.XLOOKUP(A6,Checked_Deals!A:A,Checked_Deals!A:A,0)),1,0)</f>
        <v>0</v>
      </c>
    </row>
    <row r="7" spans="1:25" x14ac:dyDescent="0.25">
      <c r="A7" s="26" t="s">
        <v>82</v>
      </c>
      <c r="B7" s="27">
        <v>41334</v>
      </c>
      <c r="C7" s="26" t="s">
        <v>82</v>
      </c>
      <c r="D7" s="26" t="s">
        <v>83</v>
      </c>
      <c r="E7" s="26" t="s">
        <v>84</v>
      </c>
      <c r="F7" s="26" t="s">
        <v>76</v>
      </c>
      <c r="G7" s="26" t="s">
        <v>85</v>
      </c>
      <c r="H7" s="59">
        <v>250000000</v>
      </c>
      <c r="I7" s="26" t="s">
        <v>51</v>
      </c>
      <c r="J7" s="26" t="s">
        <v>52</v>
      </c>
      <c r="K7" s="26">
        <v>3</v>
      </c>
      <c r="L7" s="26" t="s">
        <v>53</v>
      </c>
      <c r="M7" s="26" t="s">
        <v>54</v>
      </c>
      <c r="N7" s="26" t="s">
        <v>55</v>
      </c>
      <c r="O7" s="26">
        <v>2.8</v>
      </c>
      <c r="P7" s="26">
        <v>10</v>
      </c>
      <c r="Q7" s="40">
        <f>Table2[[#This Row],[Spread]]/Table2[[#This Row],[Expected Loss]]</f>
        <v>3.5714285714285716</v>
      </c>
      <c r="R7" s="26">
        <v>1</v>
      </c>
      <c r="S7" s="26">
        <v>0</v>
      </c>
      <c r="T7" s="26" t="s">
        <v>86</v>
      </c>
      <c r="U7" s="26" t="s">
        <v>87</v>
      </c>
      <c r="Y7" s="26">
        <f>IF(ISTEXT(_xlfn.XLOOKUP(A7,Checked_Deals!A:A,Checked_Deals!A:A,0)),1,0)</f>
        <v>0</v>
      </c>
    </row>
    <row r="8" spans="1:25" x14ac:dyDescent="0.25">
      <c r="A8" s="26" t="s">
        <v>88</v>
      </c>
      <c r="B8" s="27">
        <v>41365</v>
      </c>
      <c r="C8" s="26" t="s">
        <v>88</v>
      </c>
      <c r="D8" s="26" t="s">
        <v>89</v>
      </c>
      <c r="E8" s="26" t="s">
        <v>90</v>
      </c>
      <c r="F8" s="26" t="s">
        <v>91</v>
      </c>
      <c r="G8" s="26" t="s">
        <v>92</v>
      </c>
      <c r="H8" s="59">
        <v>300000000</v>
      </c>
      <c r="I8" s="26" t="s">
        <v>51</v>
      </c>
      <c r="J8" s="26" t="s">
        <v>52</v>
      </c>
      <c r="K8" s="26" t="s">
        <v>54</v>
      </c>
      <c r="L8" s="26" t="s">
        <v>53</v>
      </c>
      <c r="M8" s="26" t="s">
        <v>54</v>
      </c>
      <c r="N8" s="26" t="s">
        <v>55</v>
      </c>
      <c r="O8" s="26">
        <v>0.4</v>
      </c>
      <c r="P8" s="26">
        <v>2.5</v>
      </c>
      <c r="Q8" s="40">
        <f>Table2[[#This Row],[Spread]]/Table2[[#This Row],[Expected Loss]]</f>
        <v>6.25</v>
      </c>
      <c r="R8" s="26">
        <v>1</v>
      </c>
      <c r="S8" s="26">
        <v>0</v>
      </c>
      <c r="T8" s="26" t="s">
        <v>94</v>
      </c>
      <c r="U8" s="26" t="s">
        <v>95</v>
      </c>
      <c r="Y8" s="26">
        <f>IF(ISTEXT(_xlfn.XLOOKUP(A8,Checked_Deals!A:A,Checked_Deals!A:A,0)),1,0)</f>
        <v>0</v>
      </c>
    </row>
    <row r="9" spans="1:25" x14ac:dyDescent="0.25">
      <c r="A9" s="26" t="s">
        <v>96</v>
      </c>
      <c r="B9" s="27">
        <v>41365</v>
      </c>
      <c r="C9" s="26" t="s">
        <v>96</v>
      </c>
      <c r="D9" s="26" t="s">
        <v>74</v>
      </c>
      <c r="E9" s="26" t="s">
        <v>75</v>
      </c>
      <c r="F9" s="26" t="s">
        <v>76</v>
      </c>
      <c r="G9" s="26" t="s">
        <v>77</v>
      </c>
      <c r="H9" s="59">
        <v>320000000</v>
      </c>
      <c r="I9" s="26" t="s">
        <v>51</v>
      </c>
      <c r="J9" s="26" t="s">
        <v>52</v>
      </c>
      <c r="K9" s="26">
        <v>4</v>
      </c>
      <c r="L9" s="26">
        <v>1.93</v>
      </c>
      <c r="M9" s="26" t="s">
        <v>54</v>
      </c>
      <c r="N9" s="26" t="s">
        <v>55</v>
      </c>
      <c r="O9" s="26">
        <v>1.59</v>
      </c>
      <c r="P9" s="26" t="s">
        <v>56</v>
      </c>
      <c r="Q9" s="40" t="e">
        <f>Table2[[#This Row],[Spread]]/Table2[[#This Row],[Expected Loss]]</f>
        <v>#VALUE!</v>
      </c>
      <c r="R9" s="26">
        <v>1</v>
      </c>
      <c r="S9" s="26">
        <v>0</v>
      </c>
      <c r="T9" s="26" t="s">
        <v>97</v>
      </c>
      <c r="U9" s="26" t="s">
        <v>98</v>
      </c>
      <c r="Y9" s="26">
        <f>IF(ISTEXT(_xlfn.XLOOKUP(A9,Checked_Deals!A:A,Checked_Deals!A:A,0)),1,0)</f>
        <v>0</v>
      </c>
    </row>
    <row r="10" spans="1:25" x14ac:dyDescent="0.25">
      <c r="A10" s="26" t="s">
        <v>99</v>
      </c>
      <c r="B10" s="27">
        <v>41365</v>
      </c>
      <c r="C10" s="26" t="s">
        <v>99</v>
      </c>
      <c r="D10" s="26" t="s">
        <v>100</v>
      </c>
      <c r="E10" s="26" t="s">
        <v>101</v>
      </c>
      <c r="F10" s="26" t="s">
        <v>91</v>
      </c>
      <c r="G10" s="26" t="s">
        <v>102</v>
      </c>
      <c r="H10" s="59">
        <v>400000000</v>
      </c>
      <c r="I10" s="26" t="s">
        <v>104</v>
      </c>
      <c r="J10" s="26" t="s">
        <v>105</v>
      </c>
      <c r="K10" s="26">
        <v>3</v>
      </c>
      <c r="L10" s="26" t="s">
        <v>53</v>
      </c>
      <c r="M10" s="26" t="s">
        <v>54</v>
      </c>
      <c r="N10" s="26" t="s">
        <v>55</v>
      </c>
      <c r="O10" s="26">
        <v>1.01</v>
      </c>
      <c r="P10" s="26" t="s">
        <v>56</v>
      </c>
      <c r="Q10" s="40" t="e">
        <f>Table2[[#This Row],[Spread]]/Table2[[#This Row],[Expected Loss]]</f>
        <v>#VALUE!</v>
      </c>
      <c r="R10" s="26">
        <v>1</v>
      </c>
      <c r="S10" s="26">
        <v>0</v>
      </c>
      <c r="T10" s="26" t="s">
        <v>106</v>
      </c>
      <c r="U10" s="26" t="s">
        <v>107</v>
      </c>
      <c r="Y10" s="26">
        <f>IF(ISTEXT(_xlfn.XLOOKUP(A10,Checked_Deals!A:A,Checked_Deals!A:A,0)),1,0)</f>
        <v>0</v>
      </c>
    </row>
    <row r="11" spans="1:25" x14ac:dyDescent="0.25">
      <c r="A11" s="26" t="s">
        <v>108</v>
      </c>
      <c r="B11" s="27">
        <v>41395</v>
      </c>
      <c r="C11" s="26" t="s">
        <v>109</v>
      </c>
      <c r="D11" s="26" t="s">
        <v>110</v>
      </c>
      <c r="E11" s="26" t="s">
        <v>111</v>
      </c>
      <c r="F11" s="26" t="s">
        <v>76</v>
      </c>
      <c r="G11" s="26" t="s">
        <v>77</v>
      </c>
      <c r="H11" s="59">
        <v>200000000</v>
      </c>
      <c r="I11" s="26" t="s">
        <v>113</v>
      </c>
      <c r="J11" s="26" t="s">
        <v>114</v>
      </c>
      <c r="K11" s="26" t="s">
        <v>54</v>
      </c>
      <c r="L11" s="26">
        <v>0.93</v>
      </c>
      <c r="M11" s="26" t="s">
        <v>54</v>
      </c>
      <c r="N11" s="26" t="s">
        <v>68</v>
      </c>
      <c r="O11" s="26">
        <v>0.84</v>
      </c>
      <c r="P11" s="26" t="s">
        <v>56</v>
      </c>
      <c r="Q11" s="40" t="e">
        <f>Table2[[#This Row],[Spread]]/Table2[[#This Row],[Expected Loss]]</f>
        <v>#VALUE!</v>
      </c>
      <c r="R11" s="26">
        <v>1</v>
      </c>
      <c r="S11" s="26">
        <v>0</v>
      </c>
      <c r="T11" s="26" t="s">
        <v>115</v>
      </c>
      <c r="U11" s="26" t="s">
        <v>116</v>
      </c>
      <c r="Y11" s="26">
        <f>IF(ISTEXT(_xlfn.XLOOKUP(A11,Checked_Deals!A:A,Checked_Deals!A:A,0)),1,0)</f>
        <v>0</v>
      </c>
    </row>
    <row r="12" spans="1:25" x14ac:dyDescent="0.25">
      <c r="A12" s="26" t="s">
        <v>117</v>
      </c>
      <c r="B12" s="27">
        <v>41395</v>
      </c>
      <c r="C12" s="26" t="s">
        <v>109</v>
      </c>
      <c r="D12" s="26" t="s">
        <v>110</v>
      </c>
      <c r="E12" s="26" t="s">
        <v>111</v>
      </c>
      <c r="F12" s="26" t="s">
        <v>76</v>
      </c>
      <c r="G12" s="26" t="s">
        <v>77</v>
      </c>
      <c r="H12" s="59">
        <v>150000000</v>
      </c>
      <c r="I12" s="26" t="s">
        <v>113</v>
      </c>
      <c r="J12" s="26" t="s">
        <v>114</v>
      </c>
      <c r="K12" s="26" t="s">
        <v>54</v>
      </c>
      <c r="L12" s="26">
        <v>1.2</v>
      </c>
      <c r="M12" s="26" t="s">
        <v>54</v>
      </c>
      <c r="N12" s="26" t="s">
        <v>68</v>
      </c>
      <c r="O12" s="26">
        <v>1.08</v>
      </c>
      <c r="P12" s="26">
        <v>4</v>
      </c>
      <c r="Q12" s="40">
        <f>Table2[[#This Row],[Spread]]/Table2[[#This Row],[Expected Loss]]</f>
        <v>3.7037037037037033</v>
      </c>
      <c r="R12" s="26">
        <v>1</v>
      </c>
      <c r="S12" s="26">
        <v>0</v>
      </c>
      <c r="T12" s="26" t="s">
        <v>115</v>
      </c>
      <c r="U12" s="26" t="s">
        <v>116</v>
      </c>
      <c r="Y12" s="26">
        <f>IF(ISTEXT(_xlfn.XLOOKUP(A12,Checked_Deals!A:A,Checked_Deals!A:A,0)),1,0)</f>
        <v>0</v>
      </c>
    </row>
    <row r="13" spans="1:25" x14ac:dyDescent="0.25">
      <c r="A13" s="26" t="s">
        <v>119</v>
      </c>
      <c r="B13" s="27">
        <v>41395</v>
      </c>
      <c r="C13" s="26" t="s">
        <v>119</v>
      </c>
      <c r="D13" s="26" t="s">
        <v>120</v>
      </c>
      <c r="E13" s="26" t="s">
        <v>121</v>
      </c>
      <c r="F13" s="26" t="s">
        <v>76</v>
      </c>
      <c r="G13" s="26" t="s">
        <v>122</v>
      </c>
      <c r="H13" s="59">
        <v>140000000</v>
      </c>
      <c r="I13" s="26" t="s">
        <v>51</v>
      </c>
      <c r="J13" s="26" t="s">
        <v>52</v>
      </c>
      <c r="K13" s="26">
        <v>4</v>
      </c>
      <c r="L13" s="26">
        <v>2.29</v>
      </c>
      <c r="M13" s="26" t="s">
        <v>54</v>
      </c>
      <c r="N13" s="26" t="s">
        <v>55</v>
      </c>
      <c r="O13" s="26">
        <v>1.88</v>
      </c>
      <c r="P13" s="26">
        <v>9.25</v>
      </c>
      <c r="Q13" s="40">
        <f>Table2[[#This Row],[Spread]]/Table2[[#This Row],[Expected Loss]]</f>
        <v>4.9202127659574471</v>
      </c>
      <c r="R13" s="26">
        <v>1</v>
      </c>
      <c r="S13" s="26">
        <v>0</v>
      </c>
      <c r="T13" s="26" t="s">
        <v>124</v>
      </c>
      <c r="U13" s="26" t="s">
        <v>125</v>
      </c>
      <c r="Y13" s="26">
        <f>IF(ISTEXT(_xlfn.XLOOKUP(A13,Checked_Deals!A:A,Checked_Deals!A:A,0)),1,0)</f>
        <v>0</v>
      </c>
    </row>
    <row r="14" spans="1:25" x14ac:dyDescent="0.25">
      <c r="A14" s="26" t="s">
        <v>126</v>
      </c>
      <c r="B14" s="27">
        <v>41395</v>
      </c>
      <c r="C14" s="26" t="s">
        <v>126</v>
      </c>
      <c r="D14" s="26" t="s">
        <v>127</v>
      </c>
      <c r="E14" s="26" t="s">
        <v>128</v>
      </c>
      <c r="F14" s="26" t="s">
        <v>76</v>
      </c>
      <c r="G14" s="26" t="s">
        <v>85</v>
      </c>
      <c r="H14" s="59">
        <v>183000000</v>
      </c>
      <c r="I14" s="26" t="s">
        <v>51</v>
      </c>
      <c r="J14" s="26" t="s">
        <v>105</v>
      </c>
      <c r="K14" s="26">
        <v>3</v>
      </c>
      <c r="L14" s="26" t="s">
        <v>53</v>
      </c>
      <c r="M14" s="26" t="s">
        <v>54</v>
      </c>
      <c r="N14" s="26" t="s">
        <v>55</v>
      </c>
      <c r="O14" s="26">
        <v>0.34</v>
      </c>
      <c r="P14" s="26" t="s">
        <v>56</v>
      </c>
      <c r="Q14" s="40" t="e">
        <f>Table2[[#This Row],[Spread]]/Table2[[#This Row],[Expected Loss]]</f>
        <v>#VALUE!</v>
      </c>
      <c r="R14" s="26">
        <v>1</v>
      </c>
      <c r="S14" s="26">
        <v>0</v>
      </c>
      <c r="T14" s="26" t="s">
        <v>129</v>
      </c>
      <c r="U14" s="26" t="s">
        <v>130</v>
      </c>
      <c r="Y14" s="26">
        <f>IF(ISTEXT(_xlfn.XLOOKUP(A14,Checked_Deals!A:A,Checked_Deals!A:A,0)),1,0)</f>
        <v>0</v>
      </c>
    </row>
    <row r="15" spans="1:25" x14ac:dyDescent="0.25">
      <c r="A15" s="26" t="s">
        <v>131</v>
      </c>
      <c r="B15" s="27">
        <v>41395</v>
      </c>
      <c r="C15" s="26" t="s">
        <v>131</v>
      </c>
      <c r="D15" s="26" t="s">
        <v>132</v>
      </c>
      <c r="E15" s="26" t="s">
        <v>133</v>
      </c>
      <c r="F15" s="26" t="s">
        <v>76</v>
      </c>
      <c r="G15" s="26" t="s">
        <v>134</v>
      </c>
      <c r="H15" s="59">
        <v>300000000</v>
      </c>
      <c r="I15" s="26" t="s">
        <v>51</v>
      </c>
      <c r="J15" s="26" t="s">
        <v>135</v>
      </c>
      <c r="K15" s="26">
        <v>3</v>
      </c>
      <c r="L15" s="26">
        <v>0.89</v>
      </c>
      <c r="M15" s="26" t="s">
        <v>136</v>
      </c>
      <c r="N15" s="26" t="s">
        <v>55</v>
      </c>
      <c r="O15" s="26">
        <v>1.159</v>
      </c>
      <c r="P15" s="26" t="s">
        <v>56</v>
      </c>
      <c r="Q15" s="40" t="e">
        <f>Table2[[#This Row],[Spread]]/Table2[[#This Row],[Expected Loss]]</f>
        <v>#VALUE!</v>
      </c>
      <c r="R15" s="26">
        <v>1</v>
      </c>
      <c r="S15" s="26">
        <v>0</v>
      </c>
      <c r="T15" s="26" t="s">
        <v>137</v>
      </c>
      <c r="U15" s="26" t="s">
        <v>138</v>
      </c>
      <c r="Y15" s="26">
        <f>IF(ISTEXT(_xlfn.XLOOKUP(A15,Checked_Deals!A:A,Checked_Deals!A:A,0)),1,0)</f>
        <v>0</v>
      </c>
    </row>
    <row r="16" spans="1:25" x14ac:dyDescent="0.25">
      <c r="A16" s="26" t="s">
        <v>139</v>
      </c>
      <c r="B16" s="27">
        <v>41395</v>
      </c>
      <c r="C16" s="26" t="s">
        <v>139</v>
      </c>
      <c r="D16" s="26" t="s">
        <v>140</v>
      </c>
      <c r="E16" s="26" t="s">
        <v>48</v>
      </c>
      <c r="F16" s="26" t="s">
        <v>49</v>
      </c>
      <c r="G16" s="26" t="s">
        <v>85</v>
      </c>
      <c r="H16" s="59">
        <v>20000000</v>
      </c>
      <c r="I16" s="26" t="s">
        <v>51</v>
      </c>
      <c r="J16" s="26" t="s">
        <v>52</v>
      </c>
      <c r="K16" s="26" t="s">
        <v>54</v>
      </c>
      <c r="L16" s="26" t="s">
        <v>53</v>
      </c>
      <c r="M16" s="26" t="s">
        <v>54</v>
      </c>
      <c r="N16" s="26" t="s">
        <v>55</v>
      </c>
      <c r="O16" s="26" t="s">
        <v>56</v>
      </c>
      <c r="P16" s="26">
        <v>9.25</v>
      </c>
      <c r="Q16" s="40" t="e">
        <f>Table2[[#This Row],[Spread]]/Table2[[#This Row],[Expected Loss]]</f>
        <v>#VALUE!</v>
      </c>
      <c r="R16" s="26">
        <v>1</v>
      </c>
      <c r="S16" s="26">
        <v>0</v>
      </c>
      <c r="T16" s="26" t="s">
        <v>142</v>
      </c>
      <c r="U16" s="26" t="s">
        <v>143</v>
      </c>
      <c r="Y16" s="26">
        <f>IF(ISTEXT(_xlfn.XLOOKUP(A16,Checked_Deals!A:A,Checked_Deals!A:A,0)),1,0)</f>
        <v>0</v>
      </c>
    </row>
    <row r="17" spans="1:25" x14ac:dyDescent="0.25">
      <c r="A17" s="26" t="s">
        <v>144</v>
      </c>
      <c r="B17" s="27">
        <v>41395</v>
      </c>
      <c r="C17" s="26" t="s">
        <v>144</v>
      </c>
      <c r="D17" s="26" t="s">
        <v>145</v>
      </c>
      <c r="E17" s="26" t="s">
        <v>146</v>
      </c>
      <c r="F17" s="26" t="s">
        <v>76</v>
      </c>
      <c r="G17" s="26" t="s">
        <v>147</v>
      </c>
      <c r="H17" s="59">
        <v>175000000</v>
      </c>
      <c r="I17" s="26" t="s">
        <v>149</v>
      </c>
      <c r="J17" s="26" t="s">
        <v>105</v>
      </c>
      <c r="K17" s="26">
        <v>3</v>
      </c>
      <c r="L17" s="26" t="s">
        <v>53</v>
      </c>
      <c r="M17" s="26" t="s">
        <v>54</v>
      </c>
      <c r="N17" s="26" t="s">
        <v>55</v>
      </c>
      <c r="O17" s="26">
        <v>0.96</v>
      </c>
      <c r="P17" s="26">
        <v>4.25</v>
      </c>
      <c r="Q17" s="40">
        <f>Table2[[#This Row],[Spread]]/Table2[[#This Row],[Expected Loss]]</f>
        <v>4.4270833333333339</v>
      </c>
      <c r="R17" s="26">
        <v>1</v>
      </c>
      <c r="S17" s="26">
        <v>0</v>
      </c>
      <c r="T17" s="26" t="s">
        <v>150</v>
      </c>
      <c r="U17" s="26" t="s">
        <v>151</v>
      </c>
      <c r="Y17" s="26">
        <f>IF(ISTEXT(_xlfn.XLOOKUP(A17,Checked_Deals!A:A,Checked_Deals!A:A,0)),1,0)</f>
        <v>0</v>
      </c>
    </row>
    <row r="18" spans="1:25" x14ac:dyDescent="0.25">
      <c r="A18" s="26" t="s">
        <v>152</v>
      </c>
      <c r="B18" s="27">
        <v>41395</v>
      </c>
      <c r="C18" s="26" t="s">
        <v>153</v>
      </c>
      <c r="D18" s="26" t="s">
        <v>154</v>
      </c>
      <c r="E18" s="26" t="s">
        <v>155</v>
      </c>
      <c r="F18" s="26" t="s">
        <v>76</v>
      </c>
      <c r="G18" s="26" t="s">
        <v>156</v>
      </c>
      <c r="H18" s="59">
        <v>50000000</v>
      </c>
      <c r="I18" s="26" t="s">
        <v>51</v>
      </c>
      <c r="J18" s="26" t="s">
        <v>158</v>
      </c>
      <c r="K18" s="26">
        <v>4</v>
      </c>
      <c r="L18" s="26" t="s">
        <v>53</v>
      </c>
      <c r="M18" s="26" t="s">
        <v>54</v>
      </c>
      <c r="N18" s="26" t="s">
        <v>68</v>
      </c>
      <c r="O18" s="26" t="s">
        <v>56</v>
      </c>
      <c r="P18" s="26" t="s">
        <v>56</v>
      </c>
      <c r="Q18" s="40" t="e">
        <f>Table2[[#This Row],[Spread]]/Table2[[#This Row],[Expected Loss]]</f>
        <v>#VALUE!</v>
      </c>
      <c r="R18" s="26">
        <v>1</v>
      </c>
      <c r="S18" s="26">
        <v>0</v>
      </c>
      <c r="T18" s="26" t="s">
        <v>159</v>
      </c>
      <c r="U18" s="26" t="s">
        <v>160</v>
      </c>
      <c r="Y18" s="26">
        <f>IF(ISTEXT(_xlfn.XLOOKUP(A18,Checked_Deals!A:A,Checked_Deals!A:A,0)),1,0)</f>
        <v>0</v>
      </c>
    </row>
    <row r="19" spans="1:25" x14ac:dyDescent="0.25">
      <c r="A19" s="26" t="s">
        <v>161</v>
      </c>
      <c r="B19" s="27">
        <v>41395</v>
      </c>
      <c r="C19" s="26" t="s">
        <v>153</v>
      </c>
      <c r="D19" s="26" t="s">
        <v>154</v>
      </c>
      <c r="E19" s="26" t="s">
        <v>155</v>
      </c>
      <c r="F19" s="26" t="s">
        <v>76</v>
      </c>
      <c r="G19" s="26" t="s">
        <v>156</v>
      </c>
      <c r="H19" s="59">
        <v>95000000</v>
      </c>
      <c r="I19" s="26" t="s">
        <v>51</v>
      </c>
      <c r="J19" s="26" t="s">
        <v>158</v>
      </c>
      <c r="K19" s="26">
        <v>4</v>
      </c>
      <c r="L19" s="26">
        <v>4.75</v>
      </c>
      <c r="M19" s="26" t="s">
        <v>54</v>
      </c>
      <c r="N19" s="26" t="s">
        <v>68</v>
      </c>
      <c r="O19" s="26">
        <v>3.26</v>
      </c>
      <c r="P19" s="26">
        <v>9.25</v>
      </c>
      <c r="Q19" s="40">
        <f>Table2[[#This Row],[Spread]]/Table2[[#This Row],[Expected Loss]]</f>
        <v>2.8374233128834359</v>
      </c>
      <c r="R19" s="26">
        <v>1</v>
      </c>
      <c r="S19" s="26">
        <v>0</v>
      </c>
      <c r="T19" s="26" t="s">
        <v>159</v>
      </c>
      <c r="U19" s="26" t="s">
        <v>160</v>
      </c>
      <c r="Y19" s="26">
        <f>IF(ISTEXT(_xlfn.XLOOKUP(A19,Checked_Deals!A:A,Checked_Deals!A:A,0)),1,0)</f>
        <v>0</v>
      </c>
    </row>
    <row r="20" spans="1:25" x14ac:dyDescent="0.25">
      <c r="A20" s="26" t="s">
        <v>163</v>
      </c>
      <c r="B20" s="27">
        <v>41395</v>
      </c>
      <c r="C20" s="26" t="s">
        <v>153</v>
      </c>
      <c r="D20" s="26" t="s">
        <v>154</v>
      </c>
      <c r="E20" s="26" t="s">
        <v>155</v>
      </c>
      <c r="F20" s="26" t="s">
        <v>76</v>
      </c>
      <c r="G20" s="26" t="s">
        <v>156</v>
      </c>
      <c r="H20" s="59">
        <v>155000000</v>
      </c>
      <c r="I20" s="26" t="s">
        <v>51</v>
      </c>
      <c r="J20" s="26" t="s">
        <v>158</v>
      </c>
      <c r="K20" s="26">
        <v>4</v>
      </c>
      <c r="L20" s="26">
        <v>4.55</v>
      </c>
      <c r="M20" s="26" t="s">
        <v>54</v>
      </c>
      <c r="N20" s="26" t="s">
        <v>68</v>
      </c>
      <c r="O20" s="26">
        <v>2.1</v>
      </c>
      <c r="P20" s="26">
        <v>8</v>
      </c>
      <c r="Q20" s="40">
        <f>Table2[[#This Row],[Spread]]/Table2[[#This Row],[Expected Loss]]</f>
        <v>3.8095238095238093</v>
      </c>
      <c r="R20" s="26">
        <v>1</v>
      </c>
      <c r="S20" s="26">
        <v>0</v>
      </c>
      <c r="T20" s="26" t="s">
        <v>159</v>
      </c>
      <c r="U20" s="26" t="s">
        <v>160</v>
      </c>
      <c r="Y20" s="26">
        <f>IF(ISTEXT(_xlfn.XLOOKUP(A20,Checked_Deals!A:A,Checked_Deals!A:A,0)),1,0)</f>
        <v>0</v>
      </c>
    </row>
    <row r="21" spans="1:25" x14ac:dyDescent="0.25">
      <c r="A21" s="26" t="s">
        <v>164</v>
      </c>
      <c r="B21" s="27">
        <v>41426</v>
      </c>
      <c r="C21" s="26" t="s">
        <v>164</v>
      </c>
      <c r="D21" s="26" t="s">
        <v>165</v>
      </c>
      <c r="E21" s="26" t="s">
        <v>48</v>
      </c>
      <c r="F21" s="26" t="s">
        <v>166</v>
      </c>
      <c r="G21" s="26" t="s">
        <v>85</v>
      </c>
      <c r="H21" s="59">
        <v>30490000</v>
      </c>
      <c r="I21" s="26" t="s">
        <v>51</v>
      </c>
      <c r="J21" s="26" t="s">
        <v>52</v>
      </c>
      <c r="K21" s="26" t="s">
        <v>54</v>
      </c>
      <c r="L21" s="26" t="s">
        <v>53</v>
      </c>
      <c r="M21" s="26" t="s">
        <v>54</v>
      </c>
      <c r="N21" s="26" t="s">
        <v>55</v>
      </c>
      <c r="O21" s="26" t="s">
        <v>56</v>
      </c>
      <c r="P21" s="26" t="s">
        <v>56</v>
      </c>
      <c r="Q21" s="40" t="e">
        <f>Table2[[#This Row],[Spread]]/Table2[[#This Row],[Expected Loss]]</f>
        <v>#VALUE!</v>
      </c>
      <c r="R21" s="26">
        <v>1</v>
      </c>
      <c r="S21" s="26">
        <v>0</v>
      </c>
      <c r="T21" s="26" t="s">
        <v>167</v>
      </c>
      <c r="U21" s="26" t="s">
        <v>168</v>
      </c>
      <c r="Y21" s="26">
        <f>IF(ISTEXT(_xlfn.XLOOKUP(A21,Checked_Deals!A:A,Checked_Deals!A:A,0)),1,0)</f>
        <v>0</v>
      </c>
    </row>
    <row r="22" spans="1:25" x14ac:dyDescent="0.25">
      <c r="A22" s="26" t="s">
        <v>169</v>
      </c>
      <c r="B22" s="27">
        <v>41426</v>
      </c>
      <c r="C22" s="26" t="s">
        <v>169</v>
      </c>
      <c r="D22" s="26" t="s">
        <v>170</v>
      </c>
      <c r="E22" s="26" t="s">
        <v>171</v>
      </c>
      <c r="F22" s="26" t="s">
        <v>76</v>
      </c>
      <c r="G22" s="26" t="s">
        <v>172</v>
      </c>
      <c r="H22" s="59">
        <v>75000000</v>
      </c>
      <c r="I22" s="26" t="s">
        <v>113</v>
      </c>
      <c r="J22" s="26" t="s">
        <v>52</v>
      </c>
      <c r="K22" s="26" t="s">
        <v>54</v>
      </c>
      <c r="L22" s="26">
        <v>1.49</v>
      </c>
      <c r="M22" s="26" t="s">
        <v>54</v>
      </c>
      <c r="N22" s="26" t="s">
        <v>55</v>
      </c>
      <c r="O22" s="26">
        <v>1.21</v>
      </c>
      <c r="P22" s="26">
        <v>3.25</v>
      </c>
      <c r="Q22" s="40">
        <f>Table2[[#This Row],[Spread]]/Table2[[#This Row],[Expected Loss]]</f>
        <v>2.6859504132231407</v>
      </c>
      <c r="R22" s="26">
        <v>1</v>
      </c>
      <c r="S22" s="26">
        <v>0</v>
      </c>
      <c r="T22" s="26" t="s">
        <v>174</v>
      </c>
      <c r="U22" s="26" t="s">
        <v>175</v>
      </c>
      <c r="Y22" s="26">
        <f>IF(ISTEXT(_xlfn.XLOOKUP(A22,Checked_Deals!A:A,Checked_Deals!A:A,0)),1,0)</f>
        <v>0</v>
      </c>
    </row>
    <row r="23" spans="1:25" x14ac:dyDescent="0.25">
      <c r="A23" s="26" t="s">
        <v>176</v>
      </c>
      <c r="B23" s="27">
        <v>41426</v>
      </c>
      <c r="C23" s="26" t="s">
        <v>176</v>
      </c>
      <c r="D23" s="26" t="s">
        <v>177</v>
      </c>
      <c r="E23" s="26" t="s">
        <v>178</v>
      </c>
      <c r="F23" s="26" t="s">
        <v>76</v>
      </c>
      <c r="G23" s="26" t="s">
        <v>179</v>
      </c>
      <c r="H23" s="59">
        <v>75000000</v>
      </c>
      <c r="I23" s="26" t="s">
        <v>180</v>
      </c>
      <c r="J23" s="26" t="s">
        <v>52</v>
      </c>
      <c r="K23" s="26">
        <v>3</v>
      </c>
      <c r="L23" s="26" t="s">
        <v>53</v>
      </c>
      <c r="M23" s="26" t="s">
        <v>54</v>
      </c>
      <c r="N23" s="26" t="s">
        <v>55</v>
      </c>
      <c r="O23" s="26">
        <v>2.72</v>
      </c>
      <c r="P23" s="26" t="s">
        <v>56</v>
      </c>
      <c r="Q23" s="40" t="e">
        <f>Table2[[#This Row],[Spread]]/Table2[[#This Row],[Expected Loss]]</f>
        <v>#VALUE!</v>
      </c>
      <c r="R23" s="26">
        <v>1</v>
      </c>
      <c r="S23" s="26">
        <v>0</v>
      </c>
      <c r="T23" s="26" t="s">
        <v>181</v>
      </c>
      <c r="U23" s="26" t="s">
        <v>182</v>
      </c>
      <c r="Y23" s="26">
        <f>IF(ISTEXT(_xlfn.XLOOKUP(A23,Checked_Deals!A:A,Checked_Deals!A:A,0)),1,0)</f>
        <v>0</v>
      </c>
    </row>
    <row r="24" spans="1:25" x14ac:dyDescent="0.25">
      <c r="A24" s="26" t="s">
        <v>183</v>
      </c>
      <c r="B24" s="27">
        <v>41426</v>
      </c>
      <c r="C24" s="26" t="s">
        <v>184</v>
      </c>
      <c r="D24" s="26" t="s">
        <v>185</v>
      </c>
      <c r="E24" s="26" t="s">
        <v>186</v>
      </c>
      <c r="F24" s="26" t="s">
        <v>76</v>
      </c>
      <c r="G24" s="26" t="s">
        <v>187</v>
      </c>
      <c r="H24" s="59">
        <v>35000000</v>
      </c>
      <c r="I24" s="26" t="s">
        <v>188</v>
      </c>
      <c r="J24" s="26" t="s">
        <v>189</v>
      </c>
      <c r="K24" s="26" t="s">
        <v>54</v>
      </c>
      <c r="L24" s="26">
        <v>0.79</v>
      </c>
      <c r="M24" s="26" t="s">
        <v>54</v>
      </c>
      <c r="N24" s="26" t="s">
        <v>68</v>
      </c>
      <c r="O24" s="26">
        <v>0.73</v>
      </c>
      <c r="P24" s="26">
        <v>3.5</v>
      </c>
      <c r="Q24" s="40">
        <f>Table2[[#This Row],[Spread]]/Table2[[#This Row],[Expected Loss]]</f>
        <v>4.794520547945206</v>
      </c>
      <c r="R24" s="26">
        <v>1</v>
      </c>
      <c r="S24" s="26">
        <v>0</v>
      </c>
      <c r="T24" s="26" t="s">
        <v>190</v>
      </c>
      <c r="U24" s="26" t="s">
        <v>191</v>
      </c>
      <c r="Y24" s="26">
        <f>IF(ISTEXT(_xlfn.XLOOKUP(A24,Checked_Deals!A:A,Checked_Deals!A:A,0)),1,0)</f>
        <v>0</v>
      </c>
    </row>
    <row r="25" spans="1:25" x14ac:dyDescent="0.25">
      <c r="A25" s="26" t="s">
        <v>192</v>
      </c>
      <c r="B25" s="27">
        <v>41426</v>
      </c>
      <c r="C25" s="26" t="s">
        <v>184</v>
      </c>
      <c r="D25" s="26" t="s">
        <v>185</v>
      </c>
      <c r="E25" s="26" t="s">
        <v>186</v>
      </c>
      <c r="F25" s="26" t="s">
        <v>76</v>
      </c>
      <c r="G25" s="26" t="s">
        <v>187</v>
      </c>
      <c r="H25" s="59">
        <v>40000000</v>
      </c>
      <c r="I25" s="26" t="s">
        <v>188</v>
      </c>
      <c r="J25" s="26" t="s">
        <v>189</v>
      </c>
      <c r="K25" s="26" t="s">
        <v>54</v>
      </c>
      <c r="L25" s="26">
        <v>2.02</v>
      </c>
      <c r="M25" s="26" t="s">
        <v>54</v>
      </c>
      <c r="N25" s="26" t="s">
        <v>68</v>
      </c>
      <c r="O25" s="26">
        <v>1.35</v>
      </c>
      <c r="P25" s="26">
        <v>4.5</v>
      </c>
      <c r="Q25" s="40">
        <f>Table2[[#This Row],[Spread]]/Table2[[#This Row],[Expected Loss]]</f>
        <v>3.333333333333333</v>
      </c>
      <c r="R25" s="26">
        <v>1</v>
      </c>
      <c r="S25" s="26">
        <v>0</v>
      </c>
      <c r="T25" s="26" t="s">
        <v>190</v>
      </c>
      <c r="U25" s="26" t="s">
        <v>191</v>
      </c>
      <c r="Y25" s="26">
        <f>IF(ISTEXT(_xlfn.XLOOKUP(A25,Checked_Deals!A:A,Checked_Deals!A:A,0)),1,0)</f>
        <v>0</v>
      </c>
    </row>
    <row r="26" spans="1:25" x14ac:dyDescent="0.25">
      <c r="A26" s="26" t="s">
        <v>194</v>
      </c>
      <c r="B26" s="27">
        <v>41426</v>
      </c>
      <c r="C26" s="26" t="s">
        <v>184</v>
      </c>
      <c r="D26" s="26" t="s">
        <v>185</v>
      </c>
      <c r="E26" s="26" t="s">
        <v>186</v>
      </c>
      <c r="F26" s="26" t="s">
        <v>76</v>
      </c>
      <c r="G26" s="26" t="s">
        <v>187</v>
      </c>
      <c r="H26" s="59">
        <v>110000000</v>
      </c>
      <c r="I26" s="26" t="s">
        <v>188</v>
      </c>
      <c r="J26" s="26" t="s">
        <v>189</v>
      </c>
      <c r="K26" s="26" t="s">
        <v>54</v>
      </c>
      <c r="L26" s="26">
        <v>4.12</v>
      </c>
      <c r="M26" s="26" t="s">
        <v>54</v>
      </c>
      <c r="N26" s="26" t="s">
        <v>68</v>
      </c>
      <c r="O26" s="26">
        <v>2.98</v>
      </c>
      <c r="P26" s="26">
        <v>8</v>
      </c>
      <c r="Q26" s="40">
        <f>Table2[[#This Row],[Spread]]/Table2[[#This Row],[Expected Loss]]</f>
        <v>2.6845637583892619</v>
      </c>
      <c r="R26" s="26">
        <v>1</v>
      </c>
      <c r="S26" s="26">
        <v>0</v>
      </c>
      <c r="T26" s="26" t="s">
        <v>190</v>
      </c>
      <c r="U26" s="26" t="s">
        <v>191</v>
      </c>
      <c r="Y26" s="26">
        <f>IF(ISTEXT(_xlfn.XLOOKUP(A26,Checked_Deals!A:A,Checked_Deals!A:A,0)),1,0)</f>
        <v>0</v>
      </c>
    </row>
    <row r="27" spans="1:25" x14ac:dyDescent="0.25">
      <c r="A27" s="26" t="s">
        <v>196</v>
      </c>
      <c r="B27" s="27">
        <v>41456</v>
      </c>
      <c r="C27" s="26" t="s">
        <v>196</v>
      </c>
      <c r="D27" s="26" t="s">
        <v>197</v>
      </c>
      <c r="E27" s="26" t="s">
        <v>198</v>
      </c>
      <c r="F27" s="26" t="s">
        <v>91</v>
      </c>
      <c r="G27" s="26" t="s">
        <v>199</v>
      </c>
      <c r="H27" s="59">
        <v>365000000</v>
      </c>
      <c r="I27" s="26" t="s">
        <v>113</v>
      </c>
      <c r="J27" s="26" t="s">
        <v>135</v>
      </c>
      <c r="K27" s="26">
        <v>1</v>
      </c>
      <c r="L27" s="26">
        <v>1.08</v>
      </c>
      <c r="M27" s="26" t="s">
        <v>54</v>
      </c>
      <c r="N27" s="26" t="s">
        <v>55</v>
      </c>
      <c r="O27" s="26">
        <v>0.85</v>
      </c>
      <c r="P27" s="26" t="s">
        <v>56</v>
      </c>
      <c r="Q27" s="40" t="e">
        <f>Table2[[#This Row],[Spread]]/Table2[[#This Row],[Expected Loss]]</f>
        <v>#VALUE!</v>
      </c>
      <c r="R27" s="26">
        <v>1</v>
      </c>
      <c r="S27" s="26">
        <v>0</v>
      </c>
      <c r="T27" s="26" t="s">
        <v>200</v>
      </c>
      <c r="U27" s="26" t="s">
        <v>201</v>
      </c>
      <c r="Y27" s="26">
        <f>IF(ISTEXT(_xlfn.XLOOKUP(A27,Checked_Deals!A:A,Checked_Deals!A:A,0)),1,0)</f>
        <v>0</v>
      </c>
    </row>
    <row r="28" spans="1:25" x14ac:dyDescent="0.25">
      <c r="A28" s="26" t="s">
        <v>202</v>
      </c>
      <c r="B28" s="27">
        <v>41456</v>
      </c>
      <c r="C28" s="26" t="s">
        <v>202</v>
      </c>
      <c r="D28" s="26" t="s">
        <v>203</v>
      </c>
      <c r="E28" s="26" t="s">
        <v>204</v>
      </c>
      <c r="F28" s="26" t="s">
        <v>76</v>
      </c>
      <c r="G28" s="26" t="s">
        <v>205</v>
      </c>
      <c r="H28" s="59">
        <v>125000000</v>
      </c>
      <c r="I28" s="26" t="s">
        <v>51</v>
      </c>
      <c r="J28" s="26" t="s">
        <v>207</v>
      </c>
      <c r="K28" s="26">
        <v>3</v>
      </c>
      <c r="L28" s="26" t="s">
        <v>53</v>
      </c>
      <c r="M28" s="26" t="s">
        <v>54</v>
      </c>
      <c r="N28" s="26" t="s">
        <v>55</v>
      </c>
      <c r="O28" s="26">
        <v>1.43</v>
      </c>
      <c r="P28" s="26" t="s">
        <v>56</v>
      </c>
      <c r="Q28" s="40" t="e">
        <f>Table2[[#This Row],[Spread]]/Table2[[#This Row],[Expected Loss]]</f>
        <v>#VALUE!</v>
      </c>
      <c r="R28" s="26">
        <v>1</v>
      </c>
      <c r="S28" s="26">
        <v>0</v>
      </c>
      <c r="T28" s="26" t="s">
        <v>208</v>
      </c>
      <c r="U28" s="26" t="s">
        <v>209</v>
      </c>
      <c r="Y28" s="26">
        <f>IF(ISTEXT(_xlfn.XLOOKUP(A28,Checked_Deals!A:A,Checked_Deals!A:A,0)),1,0)</f>
        <v>0</v>
      </c>
    </row>
    <row r="29" spans="1:25" x14ac:dyDescent="0.25">
      <c r="A29" s="26" t="s">
        <v>210</v>
      </c>
      <c r="B29" s="27">
        <v>41456</v>
      </c>
      <c r="C29" s="26" t="s">
        <v>210</v>
      </c>
      <c r="D29" s="26" t="s">
        <v>211</v>
      </c>
      <c r="E29" s="26" t="s">
        <v>212</v>
      </c>
      <c r="F29" s="26" t="s">
        <v>76</v>
      </c>
      <c r="G29" s="26" t="s">
        <v>187</v>
      </c>
      <c r="H29" s="59">
        <v>100000000</v>
      </c>
      <c r="I29" s="26" t="s">
        <v>113</v>
      </c>
      <c r="J29" s="26" t="s">
        <v>52</v>
      </c>
      <c r="K29" s="26" t="s">
        <v>54</v>
      </c>
      <c r="L29" s="26" t="s">
        <v>53</v>
      </c>
      <c r="M29" s="26" t="s">
        <v>54</v>
      </c>
      <c r="N29" s="26" t="s">
        <v>55</v>
      </c>
      <c r="O29" s="26">
        <v>2.63</v>
      </c>
      <c r="P29" s="26">
        <v>8</v>
      </c>
      <c r="Q29" s="40">
        <f>Table2[[#This Row],[Spread]]/Table2[[#This Row],[Expected Loss]]</f>
        <v>3.0418250950570345</v>
      </c>
      <c r="R29" s="26">
        <v>1</v>
      </c>
      <c r="S29" s="26">
        <v>0</v>
      </c>
      <c r="T29" s="26" t="s">
        <v>214</v>
      </c>
      <c r="U29" s="26" t="s">
        <v>215</v>
      </c>
      <c r="Y29" s="26">
        <f>IF(ISTEXT(_xlfn.XLOOKUP(A29,Checked_Deals!A:A,Checked_Deals!A:A,0)),1,0)</f>
        <v>0</v>
      </c>
    </row>
    <row r="30" spans="1:25" x14ac:dyDescent="0.25">
      <c r="A30" s="26" t="s">
        <v>216</v>
      </c>
      <c r="B30" s="27">
        <v>41456</v>
      </c>
      <c r="C30" s="26" t="s">
        <v>216</v>
      </c>
      <c r="D30" s="26" t="s">
        <v>217</v>
      </c>
      <c r="E30" s="26" t="s">
        <v>218</v>
      </c>
      <c r="F30" s="26" t="s">
        <v>76</v>
      </c>
      <c r="G30" s="26" t="s">
        <v>219</v>
      </c>
      <c r="H30" s="59">
        <v>150000000</v>
      </c>
      <c r="I30" s="26" t="s">
        <v>113</v>
      </c>
      <c r="J30" s="26" t="s">
        <v>79</v>
      </c>
      <c r="K30" s="26" t="s">
        <v>54</v>
      </c>
      <c r="L30" s="26">
        <v>2.2999999999999998</v>
      </c>
      <c r="M30" s="26" t="s">
        <v>54</v>
      </c>
      <c r="N30" s="26" t="s">
        <v>55</v>
      </c>
      <c r="O30" s="26">
        <v>1.88</v>
      </c>
      <c r="P30" s="26">
        <v>7.3</v>
      </c>
      <c r="Q30" s="40">
        <f>Table2[[#This Row],[Spread]]/Table2[[#This Row],[Expected Loss]]</f>
        <v>3.8829787234042556</v>
      </c>
      <c r="R30" s="26">
        <v>1</v>
      </c>
      <c r="S30" s="26">
        <v>0</v>
      </c>
      <c r="T30" s="26" t="s">
        <v>220</v>
      </c>
      <c r="U30" s="26" t="s">
        <v>221</v>
      </c>
      <c r="Y30" s="26">
        <f>IF(ISTEXT(_xlfn.XLOOKUP(A30,Checked_Deals!A:A,Checked_Deals!A:A,0)),1,0)</f>
        <v>0</v>
      </c>
    </row>
    <row r="31" spans="1:25" x14ac:dyDescent="0.25">
      <c r="A31" s="26" t="s">
        <v>222</v>
      </c>
      <c r="B31" s="27">
        <v>41456</v>
      </c>
      <c r="C31" s="26" t="s">
        <v>222</v>
      </c>
      <c r="D31" s="26" t="s">
        <v>223</v>
      </c>
      <c r="E31" s="26" t="s">
        <v>48</v>
      </c>
      <c r="F31" s="26" t="s">
        <v>224</v>
      </c>
      <c r="G31" s="26" t="s">
        <v>225</v>
      </c>
      <c r="H31" s="59">
        <v>60000000</v>
      </c>
      <c r="I31" s="26" t="s">
        <v>51</v>
      </c>
      <c r="J31" s="26" t="s">
        <v>52</v>
      </c>
      <c r="K31" s="26">
        <v>3</v>
      </c>
      <c r="L31" s="26" t="s">
        <v>53</v>
      </c>
      <c r="M31" s="26" t="s">
        <v>54</v>
      </c>
      <c r="N31" s="26" t="s">
        <v>55</v>
      </c>
      <c r="O31" s="26" t="s">
        <v>56</v>
      </c>
      <c r="P31" s="26">
        <v>3.75</v>
      </c>
      <c r="Q31" s="40" t="e">
        <f>Table2[[#This Row],[Spread]]/Table2[[#This Row],[Expected Loss]]</f>
        <v>#VALUE!</v>
      </c>
      <c r="R31" s="26">
        <v>1</v>
      </c>
      <c r="S31" s="26">
        <v>0</v>
      </c>
      <c r="T31" s="26" t="s">
        <v>227</v>
      </c>
      <c r="U31" s="26" t="s">
        <v>228</v>
      </c>
      <c r="Y31" s="26">
        <f>IF(ISTEXT(_xlfn.XLOOKUP(A31,Checked_Deals!A:A,Checked_Deals!A:A,0)),1,0)</f>
        <v>0</v>
      </c>
    </row>
    <row r="32" spans="1:25" x14ac:dyDescent="0.25">
      <c r="A32" s="26" t="s">
        <v>229</v>
      </c>
      <c r="B32" s="27">
        <v>41456</v>
      </c>
      <c r="C32" s="26" t="s">
        <v>229</v>
      </c>
      <c r="D32" s="26" t="s">
        <v>230</v>
      </c>
      <c r="E32" s="26" t="s">
        <v>231</v>
      </c>
      <c r="F32" s="26" t="s">
        <v>91</v>
      </c>
      <c r="G32" s="26" t="s">
        <v>232</v>
      </c>
      <c r="H32" s="59">
        <v>200000000</v>
      </c>
      <c r="I32" s="26" t="s">
        <v>104</v>
      </c>
      <c r="J32" s="26" t="s">
        <v>79</v>
      </c>
      <c r="K32" s="26" t="s">
        <v>54</v>
      </c>
      <c r="L32" s="26" t="s">
        <v>53</v>
      </c>
      <c r="M32" s="26" t="s">
        <v>54</v>
      </c>
      <c r="N32" s="26" t="s">
        <v>55</v>
      </c>
      <c r="O32" s="26">
        <v>1.67</v>
      </c>
      <c r="P32" s="26">
        <v>4.5</v>
      </c>
      <c r="Q32" s="40">
        <f>Table2[[#This Row],[Spread]]/Table2[[#This Row],[Expected Loss]]</f>
        <v>2.6946107784431139</v>
      </c>
      <c r="R32" s="26">
        <v>1</v>
      </c>
      <c r="S32" s="26">
        <v>0</v>
      </c>
      <c r="T32" s="26" t="s">
        <v>233</v>
      </c>
      <c r="U32" s="26" t="s">
        <v>234</v>
      </c>
      <c r="Y32" s="26">
        <f>IF(ISTEXT(_xlfn.XLOOKUP(A32,Checked_Deals!A:A,Checked_Deals!A:A,0)),1,0)</f>
        <v>0</v>
      </c>
    </row>
    <row r="33" spans="1:25" x14ac:dyDescent="0.25">
      <c r="A33" s="26" t="s">
        <v>235</v>
      </c>
      <c r="B33" s="27">
        <v>41487</v>
      </c>
      <c r="C33" s="26" t="s">
        <v>235</v>
      </c>
      <c r="D33" s="26" t="s">
        <v>236</v>
      </c>
      <c r="E33" s="26" t="s">
        <v>237</v>
      </c>
      <c r="F33" s="26" t="s">
        <v>76</v>
      </c>
      <c r="G33" s="26" t="s">
        <v>77</v>
      </c>
      <c r="H33" s="59">
        <v>200000000</v>
      </c>
      <c r="I33" s="26" t="s">
        <v>113</v>
      </c>
      <c r="J33" s="26" t="s">
        <v>79</v>
      </c>
      <c r="K33" s="26">
        <v>3</v>
      </c>
      <c r="L33" s="26" t="s">
        <v>53</v>
      </c>
      <c r="M33" s="26" t="s">
        <v>54</v>
      </c>
      <c r="N33" s="26" t="s">
        <v>55</v>
      </c>
      <c r="O33" s="26">
        <v>2.0699999999999998</v>
      </c>
      <c r="P33" s="26">
        <v>7.25</v>
      </c>
      <c r="Q33" s="40">
        <f>Table2[[#This Row],[Spread]]/Table2[[#This Row],[Expected Loss]]</f>
        <v>3.5024154589371985</v>
      </c>
      <c r="R33" s="26">
        <v>1</v>
      </c>
      <c r="S33" s="26">
        <v>0</v>
      </c>
      <c r="T33" s="26" t="s">
        <v>238</v>
      </c>
      <c r="U33" s="26" t="s">
        <v>239</v>
      </c>
      <c r="Y33" s="26">
        <f>IF(ISTEXT(_xlfn.XLOOKUP(A33,Checked_Deals!A:A,Checked_Deals!A:A,0)),1,0)</f>
        <v>0</v>
      </c>
    </row>
    <row r="34" spans="1:25" x14ac:dyDescent="0.25">
      <c r="A34" s="26" t="s">
        <v>240</v>
      </c>
      <c r="B34" s="27">
        <v>41487</v>
      </c>
      <c r="C34" s="26" t="s">
        <v>240</v>
      </c>
      <c r="D34" s="26" t="s">
        <v>54</v>
      </c>
      <c r="E34" s="26" t="s">
        <v>166</v>
      </c>
      <c r="F34" s="26" t="s">
        <v>166</v>
      </c>
      <c r="G34" s="26" t="s">
        <v>241</v>
      </c>
      <c r="H34" s="59">
        <v>9524000</v>
      </c>
      <c r="I34" s="26" t="s">
        <v>51</v>
      </c>
      <c r="J34" s="26" t="s">
        <v>52</v>
      </c>
      <c r="K34" s="26">
        <v>1</v>
      </c>
      <c r="L34" s="26" t="s">
        <v>53</v>
      </c>
      <c r="M34" s="26" t="s">
        <v>54</v>
      </c>
      <c r="N34" s="26" t="s">
        <v>55</v>
      </c>
      <c r="O34" s="26" t="s">
        <v>56</v>
      </c>
      <c r="P34" s="26" t="s">
        <v>56</v>
      </c>
      <c r="Q34" s="40" t="e">
        <f>Table2[[#This Row],[Spread]]/Table2[[#This Row],[Expected Loss]]</f>
        <v>#VALUE!</v>
      </c>
      <c r="R34" s="26">
        <v>1</v>
      </c>
      <c r="S34" s="26">
        <v>0</v>
      </c>
      <c r="T34" s="26" t="s">
        <v>242</v>
      </c>
      <c r="U34" s="26" t="s">
        <v>243</v>
      </c>
      <c r="Y34" s="26">
        <f>IF(ISTEXT(_xlfn.XLOOKUP(A34,Checked_Deals!A:A,Checked_Deals!A:A,0)),1,0)</f>
        <v>0</v>
      </c>
    </row>
    <row r="35" spans="1:25" x14ac:dyDescent="0.25">
      <c r="A35" s="26" t="s">
        <v>244</v>
      </c>
      <c r="B35" s="27">
        <v>41518</v>
      </c>
      <c r="C35" s="26" t="s">
        <v>244</v>
      </c>
      <c r="D35" s="26" t="s">
        <v>245</v>
      </c>
      <c r="E35" s="26" t="s">
        <v>246</v>
      </c>
      <c r="F35" s="26" t="s">
        <v>76</v>
      </c>
      <c r="G35" s="26" t="s">
        <v>247</v>
      </c>
      <c r="H35" s="59">
        <v>300000000</v>
      </c>
      <c r="I35" s="26" t="s">
        <v>51</v>
      </c>
      <c r="J35" s="26" t="s">
        <v>105</v>
      </c>
      <c r="K35" s="26" t="s">
        <v>54</v>
      </c>
      <c r="L35" s="26" t="s">
        <v>53</v>
      </c>
      <c r="M35" s="26" t="s">
        <v>54</v>
      </c>
      <c r="N35" s="26" t="s">
        <v>55</v>
      </c>
      <c r="O35" s="26">
        <v>0.9</v>
      </c>
      <c r="P35" s="26" t="s">
        <v>56</v>
      </c>
      <c r="Q35" s="40" t="e">
        <f>Table2[[#This Row],[Spread]]/Table2[[#This Row],[Expected Loss]]</f>
        <v>#VALUE!</v>
      </c>
      <c r="R35" s="26">
        <v>1</v>
      </c>
      <c r="S35" s="26">
        <v>0</v>
      </c>
      <c r="T35" s="26" t="s">
        <v>248</v>
      </c>
      <c r="U35" s="26" t="s">
        <v>249</v>
      </c>
      <c r="Y35" s="26">
        <f>IF(ISTEXT(_xlfn.XLOOKUP(A35,Checked_Deals!A:A,Checked_Deals!A:A,0)),1,0)</f>
        <v>0</v>
      </c>
    </row>
    <row r="36" spans="1:25" x14ac:dyDescent="0.25">
      <c r="A36" s="28" t="s">
        <v>250</v>
      </c>
      <c r="B36" s="29">
        <v>41518</v>
      </c>
      <c r="C36" s="28" t="s">
        <v>251</v>
      </c>
      <c r="D36" s="28" t="s">
        <v>252</v>
      </c>
      <c r="E36" s="28" t="s">
        <v>253</v>
      </c>
      <c r="F36" s="28" t="s">
        <v>91</v>
      </c>
      <c r="G36" s="28" t="s">
        <v>254</v>
      </c>
      <c r="H36" s="32" t="s">
        <v>65</v>
      </c>
      <c r="I36" s="28" t="s">
        <v>255</v>
      </c>
      <c r="J36" s="28" t="s">
        <v>256</v>
      </c>
      <c r="K36" s="28">
        <v>5</v>
      </c>
      <c r="L36" s="28">
        <v>0.74</v>
      </c>
      <c r="M36" s="28" t="s">
        <v>54</v>
      </c>
      <c r="N36" s="28" t="s">
        <v>68</v>
      </c>
      <c r="O36" s="28">
        <v>0.57999999999999996</v>
      </c>
      <c r="P36" s="28" t="s">
        <v>56</v>
      </c>
      <c r="Q36" s="40" t="e">
        <f>Table2[[#This Row],[Spread]]/Table2[[#This Row],[Expected Loss]]</f>
        <v>#VALUE!</v>
      </c>
      <c r="R36" s="28">
        <v>1</v>
      </c>
      <c r="S36" s="28">
        <v>0</v>
      </c>
      <c r="T36" s="28" t="s">
        <v>257</v>
      </c>
      <c r="U36" s="28" t="s">
        <v>258</v>
      </c>
      <c r="Y36" s="26">
        <f>IF(ISTEXT(_xlfn.XLOOKUP(A36,Checked_Deals!A:A,Checked_Deals!A:A,0)),1,0)</f>
        <v>0</v>
      </c>
    </row>
    <row r="37" spans="1:25" x14ac:dyDescent="0.25">
      <c r="A37" s="28" t="s">
        <v>259</v>
      </c>
      <c r="B37" s="29">
        <v>41518</v>
      </c>
      <c r="C37" s="28" t="s">
        <v>251</v>
      </c>
      <c r="D37" s="28" t="s">
        <v>252</v>
      </c>
      <c r="E37" s="28" t="s">
        <v>253</v>
      </c>
      <c r="F37" s="28" t="s">
        <v>91</v>
      </c>
      <c r="G37" s="28" t="s">
        <v>254</v>
      </c>
      <c r="H37" s="32" t="s">
        <v>65</v>
      </c>
      <c r="I37" s="28" t="s">
        <v>255</v>
      </c>
      <c r="J37" s="28" t="s">
        <v>256</v>
      </c>
      <c r="K37" s="28">
        <v>5</v>
      </c>
      <c r="L37" s="28">
        <v>1.1599999999999999</v>
      </c>
      <c r="M37" s="28" t="s">
        <v>54</v>
      </c>
      <c r="N37" s="28" t="s">
        <v>68</v>
      </c>
      <c r="O37" s="28">
        <v>0.92</v>
      </c>
      <c r="P37" s="28">
        <v>3</v>
      </c>
      <c r="Q37" s="40">
        <f>Table2[[#This Row],[Spread]]/Table2[[#This Row],[Expected Loss]]</f>
        <v>3.2608695652173911</v>
      </c>
      <c r="R37" s="28">
        <v>1</v>
      </c>
      <c r="S37" s="28">
        <v>0</v>
      </c>
      <c r="T37" s="28" t="s">
        <v>257</v>
      </c>
      <c r="U37" s="28" t="s">
        <v>258</v>
      </c>
      <c r="Y37" s="26">
        <f>IF(ISTEXT(_xlfn.XLOOKUP(A37,Checked_Deals!A:A,Checked_Deals!A:A,0)),1,0)</f>
        <v>0</v>
      </c>
    </row>
    <row r="38" spans="1:25" x14ac:dyDescent="0.25">
      <c r="A38" s="28" t="s">
        <v>260</v>
      </c>
      <c r="B38" s="29">
        <v>41548</v>
      </c>
      <c r="C38" s="28" t="s">
        <v>261</v>
      </c>
      <c r="D38" s="28" t="s">
        <v>262</v>
      </c>
      <c r="E38" s="28" t="s">
        <v>263</v>
      </c>
      <c r="F38" s="28" t="s">
        <v>264</v>
      </c>
      <c r="G38" s="28" t="s">
        <v>265</v>
      </c>
      <c r="H38" s="32" t="s">
        <v>65</v>
      </c>
      <c r="I38" s="28" t="s">
        <v>113</v>
      </c>
      <c r="J38" s="28" t="s">
        <v>266</v>
      </c>
      <c r="K38" s="28">
        <v>3</v>
      </c>
      <c r="L38" s="28">
        <v>1.45</v>
      </c>
      <c r="M38" s="28" t="s">
        <v>54</v>
      </c>
      <c r="N38" s="28" t="s">
        <v>68</v>
      </c>
      <c r="O38" s="28">
        <v>0.96</v>
      </c>
      <c r="P38" s="28">
        <v>2.6</v>
      </c>
      <c r="Q38" s="40">
        <f>Table2[[#This Row],[Spread]]/Table2[[#This Row],[Expected Loss]]</f>
        <v>2.7083333333333335</v>
      </c>
      <c r="R38" s="28">
        <v>1</v>
      </c>
      <c r="S38" s="28">
        <v>0</v>
      </c>
      <c r="T38" s="28" t="s">
        <v>267</v>
      </c>
      <c r="U38" s="28" t="s">
        <v>268</v>
      </c>
      <c r="Y38" s="26">
        <f>IF(ISTEXT(_xlfn.XLOOKUP(A38,Checked_Deals!A:A,Checked_Deals!A:A,0)),1,0)</f>
        <v>0</v>
      </c>
    </row>
    <row r="39" spans="1:25" x14ac:dyDescent="0.25">
      <c r="A39" s="28" t="s">
        <v>269</v>
      </c>
      <c r="B39" s="29">
        <v>41548</v>
      </c>
      <c r="C39" s="28" t="s">
        <v>261</v>
      </c>
      <c r="D39" s="28" t="s">
        <v>262</v>
      </c>
      <c r="E39" s="28" t="s">
        <v>263</v>
      </c>
      <c r="F39" s="28" t="s">
        <v>264</v>
      </c>
      <c r="G39" s="28" t="s">
        <v>265</v>
      </c>
      <c r="H39" s="32" t="s">
        <v>65</v>
      </c>
      <c r="I39" s="28" t="s">
        <v>113</v>
      </c>
      <c r="J39" s="28" t="s">
        <v>266</v>
      </c>
      <c r="K39" s="28">
        <v>3</v>
      </c>
      <c r="L39" s="28">
        <v>2.11</v>
      </c>
      <c r="M39" s="28" t="s">
        <v>54</v>
      </c>
      <c r="N39" s="28" t="s">
        <v>68</v>
      </c>
      <c r="O39" s="28">
        <v>1.18</v>
      </c>
      <c r="P39" s="28">
        <v>2.9</v>
      </c>
      <c r="Q39" s="40">
        <f>Table2[[#This Row],[Spread]]/Table2[[#This Row],[Expected Loss]]</f>
        <v>2.4576271186440679</v>
      </c>
      <c r="R39" s="28">
        <v>1</v>
      </c>
      <c r="S39" s="28">
        <v>0</v>
      </c>
      <c r="T39" s="28" t="s">
        <v>267</v>
      </c>
      <c r="U39" s="28" t="s">
        <v>268</v>
      </c>
      <c r="Y39" s="26">
        <f>IF(ISTEXT(_xlfn.XLOOKUP(A39,Checked_Deals!A:A,Checked_Deals!A:A,0)),1,0)</f>
        <v>0</v>
      </c>
    </row>
    <row r="40" spans="1:25" x14ac:dyDescent="0.25">
      <c r="A40" s="28" t="s">
        <v>270</v>
      </c>
      <c r="B40" s="29">
        <v>41548</v>
      </c>
      <c r="C40" s="28" t="s">
        <v>261</v>
      </c>
      <c r="D40" s="28" t="s">
        <v>262</v>
      </c>
      <c r="E40" s="28" t="s">
        <v>263</v>
      </c>
      <c r="F40" s="28" t="s">
        <v>264</v>
      </c>
      <c r="G40" s="28" t="s">
        <v>265</v>
      </c>
      <c r="H40" s="32" t="s">
        <v>65</v>
      </c>
      <c r="I40" s="28" t="s">
        <v>113</v>
      </c>
      <c r="J40" s="28" t="s">
        <v>266</v>
      </c>
      <c r="K40" s="28">
        <v>3</v>
      </c>
      <c r="L40" s="28" t="s">
        <v>53</v>
      </c>
      <c r="M40" s="28" t="s">
        <v>54</v>
      </c>
      <c r="N40" s="28" t="s">
        <v>68</v>
      </c>
      <c r="O40" s="28" t="s">
        <v>56</v>
      </c>
      <c r="P40" s="28" t="s">
        <v>56</v>
      </c>
      <c r="Q40" s="40" t="e">
        <f>Table2[[#This Row],[Spread]]/Table2[[#This Row],[Expected Loss]]</f>
        <v>#VALUE!</v>
      </c>
      <c r="R40" s="28">
        <v>1</v>
      </c>
      <c r="S40" s="28">
        <v>0</v>
      </c>
      <c r="T40" s="28" t="s">
        <v>267</v>
      </c>
      <c r="U40" s="28" t="s">
        <v>268</v>
      </c>
      <c r="Y40" s="26">
        <f>IF(ISTEXT(_xlfn.XLOOKUP(A40,Checked_Deals!A:A,Checked_Deals!A:A,0)),1,0)</f>
        <v>0</v>
      </c>
    </row>
    <row r="41" spans="1:25" x14ac:dyDescent="0.25">
      <c r="A41" s="28" t="s">
        <v>271</v>
      </c>
      <c r="B41" s="29">
        <v>41548</v>
      </c>
      <c r="C41" s="28" t="s">
        <v>261</v>
      </c>
      <c r="D41" s="28" t="s">
        <v>262</v>
      </c>
      <c r="E41" s="28" t="s">
        <v>263</v>
      </c>
      <c r="F41" s="28" t="s">
        <v>264</v>
      </c>
      <c r="G41" s="28" t="s">
        <v>265</v>
      </c>
      <c r="H41" s="32" t="s">
        <v>65</v>
      </c>
      <c r="I41" s="28" t="s">
        <v>113</v>
      </c>
      <c r="J41" s="28" t="s">
        <v>266</v>
      </c>
      <c r="K41" s="28">
        <v>3</v>
      </c>
      <c r="L41" s="28" t="s">
        <v>53</v>
      </c>
      <c r="M41" s="28" t="s">
        <v>54</v>
      </c>
      <c r="N41" s="28" t="s">
        <v>68</v>
      </c>
      <c r="O41" s="28" t="s">
        <v>56</v>
      </c>
      <c r="P41" s="28" t="s">
        <v>56</v>
      </c>
      <c r="Q41" s="40" t="e">
        <f>Table2[[#This Row],[Spread]]/Table2[[#This Row],[Expected Loss]]</f>
        <v>#VALUE!</v>
      </c>
      <c r="R41" s="28">
        <v>1</v>
      </c>
      <c r="S41" s="28">
        <v>0</v>
      </c>
      <c r="T41" s="28" t="s">
        <v>267</v>
      </c>
      <c r="U41" s="28" t="s">
        <v>268</v>
      </c>
      <c r="Y41" s="26">
        <f>IF(ISTEXT(_xlfn.XLOOKUP(A41,Checked_Deals!A:A,Checked_Deals!A:A,0)),1,0)</f>
        <v>0</v>
      </c>
    </row>
    <row r="42" spans="1:25" x14ac:dyDescent="0.25">
      <c r="A42" s="26" t="s">
        <v>272</v>
      </c>
      <c r="B42" s="27">
        <v>41548</v>
      </c>
      <c r="C42" s="26" t="s">
        <v>272</v>
      </c>
      <c r="D42" s="26" t="s">
        <v>273</v>
      </c>
      <c r="E42" s="26" t="s">
        <v>274</v>
      </c>
      <c r="F42" s="26" t="s">
        <v>76</v>
      </c>
      <c r="G42" s="26" t="s">
        <v>275</v>
      </c>
      <c r="H42" s="59">
        <v>300000000</v>
      </c>
      <c r="I42" s="26" t="s">
        <v>113</v>
      </c>
      <c r="J42" s="26" t="s">
        <v>52</v>
      </c>
      <c r="K42" s="26">
        <v>3</v>
      </c>
      <c r="L42" s="26">
        <v>3.6</v>
      </c>
      <c r="M42" s="26" t="s">
        <v>54</v>
      </c>
      <c r="N42" s="26" t="s">
        <v>55</v>
      </c>
      <c r="O42" s="26">
        <v>2.2200000000000002</v>
      </c>
      <c r="P42" s="26">
        <v>7.75</v>
      </c>
      <c r="Q42" s="40">
        <f>Table2[[#This Row],[Spread]]/Table2[[#This Row],[Expected Loss]]</f>
        <v>3.4909909909909906</v>
      </c>
      <c r="R42" s="26">
        <v>1</v>
      </c>
      <c r="S42" s="26">
        <v>0</v>
      </c>
      <c r="T42" s="26" t="s">
        <v>276</v>
      </c>
      <c r="U42" s="26" t="s">
        <v>277</v>
      </c>
      <c r="Y42" s="26">
        <f>IF(ISTEXT(_xlfn.XLOOKUP(A42,Checked_Deals!A:A,Checked_Deals!A:A,0)),1,0)</f>
        <v>0</v>
      </c>
    </row>
    <row r="43" spans="1:25" x14ac:dyDescent="0.25">
      <c r="A43" s="26" t="s">
        <v>278</v>
      </c>
      <c r="B43" s="27">
        <v>41609</v>
      </c>
      <c r="C43" s="26" t="s">
        <v>279</v>
      </c>
      <c r="D43" s="26" t="s">
        <v>154</v>
      </c>
      <c r="E43" s="26" t="s">
        <v>155</v>
      </c>
      <c r="F43" s="26" t="s">
        <v>76</v>
      </c>
      <c r="G43" s="26" t="s">
        <v>280</v>
      </c>
      <c r="H43" s="59">
        <v>50000000</v>
      </c>
      <c r="I43" s="26" t="s">
        <v>51</v>
      </c>
      <c r="J43" s="26" t="s">
        <v>281</v>
      </c>
      <c r="K43" s="26">
        <v>0.5</v>
      </c>
      <c r="L43" s="26" t="s">
        <v>53</v>
      </c>
      <c r="M43" s="26" t="s">
        <v>54</v>
      </c>
      <c r="N43" s="26" t="s">
        <v>68</v>
      </c>
      <c r="O43" s="26">
        <v>3.06</v>
      </c>
      <c r="P43" s="26">
        <v>21</v>
      </c>
      <c r="Q43" s="40">
        <f>Table2[[#This Row],[Spread]]/Table2[[#This Row],[Expected Loss]]</f>
        <v>6.8627450980392153</v>
      </c>
      <c r="R43" s="26">
        <v>1</v>
      </c>
      <c r="S43" s="26">
        <v>0</v>
      </c>
      <c r="T43" s="26" t="s">
        <v>282</v>
      </c>
      <c r="U43" s="26" t="s">
        <v>283</v>
      </c>
      <c r="Y43" s="26">
        <f>IF(ISTEXT(_xlfn.XLOOKUP(A43,Checked_Deals!A:A,Checked_Deals!A:A,0)),1,0)</f>
        <v>0</v>
      </c>
    </row>
    <row r="44" spans="1:25" x14ac:dyDescent="0.25">
      <c r="A44" s="26" t="s">
        <v>284</v>
      </c>
      <c r="B44" s="27">
        <v>41609</v>
      </c>
      <c r="C44" s="26" t="s">
        <v>279</v>
      </c>
      <c r="D44" s="26" t="s">
        <v>154</v>
      </c>
      <c r="E44" s="26" t="s">
        <v>155</v>
      </c>
      <c r="F44" s="26" t="s">
        <v>76</v>
      </c>
      <c r="G44" s="26" t="s">
        <v>280</v>
      </c>
      <c r="H44" s="59">
        <v>80000000</v>
      </c>
      <c r="I44" s="26" t="s">
        <v>51</v>
      </c>
      <c r="J44" s="26" t="s">
        <v>281</v>
      </c>
      <c r="K44" s="26">
        <v>0.5</v>
      </c>
      <c r="L44" s="26">
        <v>2.2599999999999998</v>
      </c>
      <c r="M44" s="26" t="s">
        <v>54</v>
      </c>
      <c r="N44" s="26" t="s">
        <v>68</v>
      </c>
      <c r="O44" s="26">
        <v>1.61</v>
      </c>
      <c r="P44" s="26">
        <v>5.25</v>
      </c>
      <c r="Q44" s="40">
        <f>Table2[[#This Row],[Spread]]/Table2[[#This Row],[Expected Loss]]</f>
        <v>3.2608695652173911</v>
      </c>
      <c r="R44" s="26">
        <v>1</v>
      </c>
      <c r="S44" s="26">
        <v>0</v>
      </c>
      <c r="T44" s="26" t="s">
        <v>282</v>
      </c>
      <c r="U44" s="26" t="s">
        <v>283</v>
      </c>
      <c r="Y44" s="26">
        <f>IF(ISTEXT(_xlfn.XLOOKUP(A44,Checked_Deals!A:A,Checked_Deals!A:A,0)),1,0)</f>
        <v>0</v>
      </c>
    </row>
    <row r="45" spans="1:25" x14ac:dyDescent="0.25">
      <c r="A45" s="26" t="s">
        <v>285</v>
      </c>
      <c r="B45" s="27">
        <v>41609</v>
      </c>
      <c r="C45" s="26" t="s">
        <v>279</v>
      </c>
      <c r="D45" s="26" t="s">
        <v>154</v>
      </c>
      <c r="E45" s="26" t="s">
        <v>155</v>
      </c>
      <c r="F45" s="26" t="s">
        <v>76</v>
      </c>
      <c r="G45" s="26" t="s">
        <v>280</v>
      </c>
      <c r="H45" s="59">
        <v>20000000</v>
      </c>
      <c r="I45" s="26" t="s">
        <v>51</v>
      </c>
      <c r="J45" s="26" t="s">
        <v>281</v>
      </c>
      <c r="K45" s="26">
        <v>0.5</v>
      </c>
      <c r="L45" s="26" t="s">
        <v>53</v>
      </c>
      <c r="M45" s="26" t="s">
        <v>54</v>
      </c>
      <c r="N45" s="26" t="s">
        <v>68</v>
      </c>
      <c r="O45" s="26" t="s">
        <v>56</v>
      </c>
      <c r="P45" s="26">
        <v>65</v>
      </c>
      <c r="Q45" s="40" t="e">
        <f>Table2[[#This Row],[Spread]]/Table2[[#This Row],[Expected Loss]]</f>
        <v>#VALUE!</v>
      </c>
      <c r="R45" s="26">
        <v>1</v>
      </c>
      <c r="S45" s="26">
        <v>0</v>
      </c>
      <c r="T45" s="26" t="s">
        <v>282</v>
      </c>
      <c r="U45" s="26" t="s">
        <v>283</v>
      </c>
      <c r="Y45" s="26">
        <f>IF(ISTEXT(_xlfn.XLOOKUP(A45,Checked_Deals!A:A,Checked_Deals!A:A,0)),1,0)</f>
        <v>0</v>
      </c>
    </row>
    <row r="46" spans="1:25" x14ac:dyDescent="0.25">
      <c r="A46" s="26" t="s">
        <v>286</v>
      </c>
      <c r="B46" s="27">
        <v>41609</v>
      </c>
      <c r="C46" s="26" t="s">
        <v>287</v>
      </c>
      <c r="D46" s="26" t="s">
        <v>203</v>
      </c>
      <c r="E46" s="26" t="s">
        <v>288</v>
      </c>
      <c r="F46" s="26" t="s">
        <v>91</v>
      </c>
      <c r="G46" s="26" t="s">
        <v>289</v>
      </c>
      <c r="H46" s="59">
        <v>100000000</v>
      </c>
      <c r="I46" s="26" t="s">
        <v>51</v>
      </c>
      <c r="J46" s="26" t="s">
        <v>52</v>
      </c>
      <c r="K46" s="26" t="s">
        <v>54</v>
      </c>
      <c r="L46" s="26">
        <v>1.3</v>
      </c>
      <c r="M46" s="26" t="s">
        <v>54</v>
      </c>
      <c r="N46" s="26" t="s">
        <v>68</v>
      </c>
      <c r="O46" s="26">
        <v>1.1599999999999999</v>
      </c>
      <c r="P46" s="26" t="s">
        <v>56</v>
      </c>
      <c r="Q46" s="40" t="e">
        <f>Table2[[#This Row],[Spread]]/Table2[[#This Row],[Expected Loss]]</f>
        <v>#VALUE!</v>
      </c>
      <c r="R46" s="26">
        <v>1</v>
      </c>
      <c r="S46" s="26">
        <v>0</v>
      </c>
      <c r="T46" s="26" t="s">
        <v>290</v>
      </c>
      <c r="U46" s="26" t="s">
        <v>291</v>
      </c>
      <c r="Y46" s="26">
        <f>IF(ISTEXT(_xlfn.XLOOKUP(A46,Checked_Deals!A:A,Checked_Deals!A:A,0)),1,0)</f>
        <v>0</v>
      </c>
    </row>
    <row r="47" spans="1:25" x14ac:dyDescent="0.25">
      <c r="A47" s="26" t="s">
        <v>292</v>
      </c>
      <c r="B47" s="27">
        <v>41609</v>
      </c>
      <c r="C47" s="26" t="s">
        <v>287</v>
      </c>
      <c r="D47" s="26" t="s">
        <v>203</v>
      </c>
      <c r="E47" s="26" t="s">
        <v>288</v>
      </c>
      <c r="F47" s="26" t="s">
        <v>91</v>
      </c>
      <c r="G47" s="26" t="s">
        <v>289</v>
      </c>
      <c r="H47" s="59">
        <v>100000000</v>
      </c>
      <c r="I47" s="26" t="s">
        <v>51</v>
      </c>
      <c r="J47" s="26" t="s">
        <v>52</v>
      </c>
      <c r="K47" s="26" t="s">
        <v>54</v>
      </c>
      <c r="L47" s="26">
        <v>1.67</v>
      </c>
      <c r="M47" s="26" t="s">
        <v>54</v>
      </c>
      <c r="N47" s="26" t="s">
        <v>68</v>
      </c>
      <c r="O47" s="26">
        <v>1.47</v>
      </c>
      <c r="P47" s="26" t="s">
        <v>56</v>
      </c>
      <c r="Q47" s="40" t="e">
        <f>Table2[[#This Row],[Spread]]/Table2[[#This Row],[Expected Loss]]</f>
        <v>#VALUE!</v>
      </c>
      <c r="R47" s="26">
        <v>1</v>
      </c>
      <c r="S47" s="26">
        <v>0</v>
      </c>
      <c r="T47" s="26" t="s">
        <v>290</v>
      </c>
      <c r="U47" s="26" t="s">
        <v>291</v>
      </c>
      <c r="Y47" s="26">
        <f>IF(ISTEXT(_xlfn.XLOOKUP(A47,Checked_Deals!A:A,Checked_Deals!A:A,0)),1,0)</f>
        <v>0</v>
      </c>
    </row>
    <row r="48" spans="1:25" x14ac:dyDescent="0.25">
      <c r="A48" s="26" t="s">
        <v>293</v>
      </c>
      <c r="B48" s="27">
        <v>41609</v>
      </c>
      <c r="C48" s="26" t="s">
        <v>287</v>
      </c>
      <c r="D48" s="26" t="s">
        <v>203</v>
      </c>
      <c r="E48" s="26" t="s">
        <v>288</v>
      </c>
      <c r="F48" s="26" t="s">
        <v>91</v>
      </c>
      <c r="G48" s="26" t="s">
        <v>289</v>
      </c>
      <c r="H48" s="59">
        <v>100000000</v>
      </c>
      <c r="I48" s="26" t="s">
        <v>51</v>
      </c>
      <c r="J48" s="26" t="s">
        <v>52</v>
      </c>
      <c r="K48" s="26" t="s">
        <v>54</v>
      </c>
      <c r="L48" s="26" t="s">
        <v>53</v>
      </c>
      <c r="M48" s="26" t="s">
        <v>54</v>
      </c>
      <c r="N48" s="26" t="s">
        <v>68</v>
      </c>
      <c r="O48" s="26" t="s">
        <v>56</v>
      </c>
      <c r="P48" s="26" t="s">
        <v>56</v>
      </c>
      <c r="Q48" s="40" t="e">
        <f>Table2[[#This Row],[Spread]]/Table2[[#This Row],[Expected Loss]]</f>
        <v>#VALUE!</v>
      </c>
      <c r="R48" s="26">
        <v>1</v>
      </c>
      <c r="S48" s="26">
        <v>0</v>
      </c>
      <c r="T48" s="26" t="s">
        <v>290</v>
      </c>
      <c r="U48" s="26" t="s">
        <v>291</v>
      </c>
      <c r="Y48" s="26">
        <f>IF(ISTEXT(_xlfn.XLOOKUP(A48,Checked_Deals!A:A,Checked_Deals!A:A,0)),1,0)</f>
        <v>0</v>
      </c>
    </row>
    <row r="49" spans="1:25" x14ac:dyDescent="0.25">
      <c r="A49" s="26" t="s">
        <v>294</v>
      </c>
      <c r="B49" s="27">
        <v>41609</v>
      </c>
      <c r="C49" s="26" t="s">
        <v>287</v>
      </c>
      <c r="D49" s="26" t="s">
        <v>203</v>
      </c>
      <c r="E49" s="26" t="s">
        <v>288</v>
      </c>
      <c r="F49" s="26" t="s">
        <v>91</v>
      </c>
      <c r="G49" s="26" t="s">
        <v>289</v>
      </c>
      <c r="H49" s="59">
        <v>100000000</v>
      </c>
      <c r="I49" s="26" t="s">
        <v>51</v>
      </c>
      <c r="J49" s="26" t="s">
        <v>52</v>
      </c>
      <c r="K49" s="26" t="s">
        <v>54</v>
      </c>
      <c r="L49" s="26" t="s">
        <v>53</v>
      </c>
      <c r="M49" s="26" t="s">
        <v>54</v>
      </c>
      <c r="N49" s="26" t="s">
        <v>68</v>
      </c>
      <c r="O49" s="26" t="s">
        <v>56</v>
      </c>
      <c r="P49" s="26" t="s">
        <v>56</v>
      </c>
      <c r="Q49" s="40" t="e">
        <f>Table2[[#This Row],[Spread]]/Table2[[#This Row],[Expected Loss]]</f>
        <v>#VALUE!</v>
      </c>
      <c r="R49" s="26">
        <v>1</v>
      </c>
      <c r="S49" s="26">
        <v>0</v>
      </c>
      <c r="T49" s="26" t="s">
        <v>290</v>
      </c>
      <c r="U49" s="26" t="s">
        <v>291</v>
      </c>
      <c r="Y49" s="26">
        <f>IF(ISTEXT(_xlfn.XLOOKUP(A49,Checked_Deals!A:A,Checked_Deals!A:A,0)),1,0)</f>
        <v>0</v>
      </c>
    </row>
    <row r="50" spans="1:25" x14ac:dyDescent="0.25">
      <c r="A50" s="26" t="s">
        <v>295</v>
      </c>
      <c r="B50" s="27">
        <v>41609</v>
      </c>
      <c r="C50" s="26" t="s">
        <v>296</v>
      </c>
      <c r="D50" s="26" t="s">
        <v>297</v>
      </c>
      <c r="E50" s="26" t="s">
        <v>298</v>
      </c>
      <c r="F50" s="26" t="s">
        <v>76</v>
      </c>
      <c r="G50" s="26" t="s">
        <v>299</v>
      </c>
      <c r="H50" s="59">
        <v>100000000</v>
      </c>
      <c r="I50" s="26" t="s">
        <v>300</v>
      </c>
      <c r="J50" s="26" t="s">
        <v>52</v>
      </c>
      <c r="K50" s="26">
        <v>2</v>
      </c>
      <c r="L50" s="26">
        <v>4.13</v>
      </c>
      <c r="M50" s="26" t="s">
        <v>54</v>
      </c>
      <c r="N50" s="26" t="s">
        <v>68</v>
      </c>
      <c r="O50" s="26">
        <v>3.77</v>
      </c>
      <c r="P50" s="26">
        <v>9.75</v>
      </c>
      <c r="Q50" s="40">
        <f>Table2[[#This Row],[Spread]]/Table2[[#This Row],[Expected Loss]]</f>
        <v>2.5862068965517242</v>
      </c>
      <c r="R50" s="26">
        <v>1</v>
      </c>
      <c r="S50" s="26">
        <v>0</v>
      </c>
      <c r="T50" s="26" t="s">
        <v>301</v>
      </c>
      <c r="U50" s="26" t="s">
        <v>302</v>
      </c>
      <c r="Y50" s="26">
        <f>IF(ISTEXT(_xlfn.XLOOKUP(A50,Checked_Deals!A:A,Checked_Deals!A:A,0)),1,0)</f>
        <v>0</v>
      </c>
    </row>
    <row r="51" spans="1:25" x14ac:dyDescent="0.25">
      <c r="A51" s="26" t="s">
        <v>303</v>
      </c>
      <c r="B51" s="27">
        <v>41609</v>
      </c>
      <c r="C51" s="26" t="s">
        <v>296</v>
      </c>
      <c r="D51" s="26" t="s">
        <v>297</v>
      </c>
      <c r="E51" s="26" t="s">
        <v>298</v>
      </c>
      <c r="F51" s="26" t="s">
        <v>76</v>
      </c>
      <c r="G51" s="26" t="s">
        <v>299</v>
      </c>
      <c r="H51" s="59">
        <v>7000000</v>
      </c>
      <c r="I51" s="26" t="s">
        <v>300</v>
      </c>
      <c r="J51" s="26" t="s">
        <v>52</v>
      </c>
      <c r="K51" s="26">
        <v>2</v>
      </c>
      <c r="L51" s="26">
        <v>6.04</v>
      </c>
      <c r="M51" s="26" t="s">
        <v>54</v>
      </c>
      <c r="N51" s="26" t="s">
        <v>68</v>
      </c>
      <c r="O51" s="26">
        <v>5.0199999999999996</v>
      </c>
      <c r="P51" s="26">
        <v>12</v>
      </c>
      <c r="Q51" s="40">
        <f>Table2[[#This Row],[Spread]]/Table2[[#This Row],[Expected Loss]]</f>
        <v>2.3904382470119523</v>
      </c>
      <c r="R51" s="26">
        <v>1</v>
      </c>
      <c r="S51" s="26">
        <v>0</v>
      </c>
      <c r="T51" s="26" t="s">
        <v>301</v>
      </c>
      <c r="U51" s="26" t="s">
        <v>302</v>
      </c>
      <c r="Y51" s="26">
        <f>IF(ISTEXT(_xlfn.XLOOKUP(A51,Checked_Deals!A:A,Checked_Deals!A:A,0)),1,0)</f>
        <v>0</v>
      </c>
    </row>
    <row r="52" spans="1:25" x14ac:dyDescent="0.25">
      <c r="A52" s="26" t="s">
        <v>304</v>
      </c>
      <c r="B52" s="27">
        <v>41609</v>
      </c>
      <c r="C52" s="26" t="s">
        <v>296</v>
      </c>
      <c r="D52" s="26" t="s">
        <v>297</v>
      </c>
      <c r="E52" s="26" t="s">
        <v>298</v>
      </c>
      <c r="F52" s="26" t="s">
        <v>76</v>
      </c>
      <c r="G52" s="26" t="s">
        <v>299</v>
      </c>
      <c r="H52" s="59">
        <v>65000000</v>
      </c>
      <c r="I52" s="26" t="s">
        <v>300</v>
      </c>
      <c r="J52" s="26" t="s">
        <v>52</v>
      </c>
      <c r="K52" s="26">
        <v>2</v>
      </c>
      <c r="L52" s="26">
        <v>10.32</v>
      </c>
      <c r="M52" s="26" t="s">
        <v>54</v>
      </c>
      <c r="N52" s="26" t="s">
        <v>68</v>
      </c>
      <c r="O52" s="26">
        <v>7.95</v>
      </c>
      <c r="P52" s="26">
        <v>17</v>
      </c>
      <c r="Q52" s="40">
        <f>Table2[[#This Row],[Spread]]/Table2[[#This Row],[Expected Loss]]</f>
        <v>2.1383647798742138</v>
      </c>
      <c r="R52" s="26">
        <v>1</v>
      </c>
      <c r="S52" s="26">
        <v>0</v>
      </c>
      <c r="T52" s="26" t="s">
        <v>301</v>
      </c>
      <c r="U52" s="26" t="s">
        <v>302</v>
      </c>
      <c r="Y52" s="26">
        <f>IF(ISTEXT(_xlfn.XLOOKUP(A52,Checked_Deals!A:A,Checked_Deals!A:A,0)),1,0)</f>
        <v>0</v>
      </c>
    </row>
    <row r="53" spans="1:25" x14ac:dyDescent="0.25">
      <c r="A53" s="26" t="s">
        <v>305</v>
      </c>
      <c r="B53" s="27">
        <v>41609</v>
      </c>
      <c r="C53" s="26" t="s">
        <v>305</v>
      </c>
      <c r="D53" s="26" t="s">
        <v>306</v>
      </c>
      <c r="E53" s="26" t="s">
        <v>307</v>
      </c>
      <c r="F53" s="26" t="s">
        <v>91</v>
      </c>
      <c r="G53" s="26" t="s">
        <v>308</v>
      </c>
      <c r="H53" s="59">
        <v>250000000</v>
      </c>
      <c r="I53" s="26" t="s">
        <v>51</v>
      </c>
      <c r="J53" s="26" t="s">
        <v>309</v>
      </c>
      <c r="K53" s="26" t="s">
        <v>54</v>
      </c>
      <c r="L53" s="26" t="s">
        <v>53</v>
      </c>
      <c r="M53" s="26" t="s">
        <v>54</v>
      </c>
      <c r="N53" s="26" t="s">
        <v>55</v>
      </c>
      <c r="O53" s="26">
        <v>1.35</v>
      </c>
      <c r="P53" s="26">
        <v>3.75</v>
      </c>
      <c r="Q53" s="40">
        <f>Table2[[#This Row],[Spread]]/Table2[[#This Row],[Expected Loss]]</f>
        <v>2.7777777777777777</v>
      </c>
      <c r="R53" s="26">
        <v>1</v>
      </c>
      <c r="S53" s="26">
        <v>0</v>
      </c>
      <c r="T53" s="26" t="s">
        <v>310</v>
      </c>
      <c r="U53" s="26" t="s">
        <v>311</v>
      </c>
      <c r="Y53" s="26">
        <f>IF(ISTEXT(_xlfn.XLOOKUP(A53,Checked_Deals!A:A,Checked_Deals!A:A,0)),1,0)</f>
        <v>0</v>
      </c>
    </row>
    <row r="54" spans="1:25" x14ac:dyDescent="0.25">
      <c r="A54" s="26" t="s">
        <v>312</v>
      </c>
      <c r="B54" s="27">
        <v>41609</v>
      </c>
      <c r="C54" s="26" t="s">
        <v>312</v>
      </c>
      <c r="D54" s="26" t="s">
        <v>313</v>
      </c>
      <c r="E54" s="26" t="s">
        <v>314</v>
      </c>
      <c r="F54" s="26" t="s">
        <v>76</v>
      </c>
      <c r="G54" s="26" t="s">
        <v>225</v>
      </c>
      <c r="H54" s="59">
        <v>75000000</v>
      </c>
      <c r="I54" s="26" t="s">
        <v>51</v>
      </c>
      <c r="J54" s="26" t="s">
        <v>52</v>
      </c>
      <c r="K54" s="26" t="s">
        <v>54</v>
      </c>
      <c r="L54" s="26">
        <v>1.46</v>
      </c>
      <c r="M54" s="26" t="s">
        <v>54</v>
      </c>
      <c r="N54" s="26" t="s">
        <v>55</v>
      </c>
      <c r="O54" s="26">
        <v>0.46</v>
      </c>
      <c r="P54" s="26">
        <v>3.5</v>
      </c>
      <c r="Q54" s="40">
        <f>Table2[[#This Row],[Spread]]/Table2[[#This Row],[Expected Loss]]</f>
        <v>7.6086956521739131</v>
      </c>
      <c r="R54" s="26">
        <v>1</v>
      </c>
      <c r="S54" s="26">
        <v>0</v>
      </c>
      <c r="T54" s="26" t="s">
        <v>315</v>
      </c>
      <c r="U54" s="26" t="s">
        <v>316</v>
      </c>
      <c r="Y54" s="26">
        <f>IF(ISTEXT(_xlfn.XLOOKUP(A54,Checked_Deals!A:A,Checked_Deals!A:A,0)),1,0)</f>
        <v>0</v>
      </c>
    </row>
    <row r="55" spans="1:25" x14ac:dyDescent="0.25">
      <c r="A55" s="26" t="s">
        <v>317</v>
      </c>
      <c r="B55" s="27">
        <v>41609</v>
      </c>
      <c r="C55" s="26" t="s">
        <v>317</v>
      </c>
      <c r="D55" s="26" t="s">
        <v>318</v>
      </c>
      <c r="E55" s="26" t="s">
        <v>319</v>
      </c>
      <c r="F55" s="26" t="s">
        <v>320</v>
      </c>
      <c r="G55" s="26" t="s">
        <v>265</v>
      </c>
      <c r="H55" s="60">
        <v>40000000</v>
      </c>
      <c r="I55" s="26" t="s">
        <v>51</v>
      </c>
      <c r="J55" s="26" t="s">
        <v>52</v>
      </c>
      <c r="K55" s="26" t="s">
        <v>54</v>
      </c>
      <c r="L55" s="26" t="s">
        <v>53</v>
      </c>
      <c r="M55" s="26" t="s">
        <v>54</v>
      </c>
      <c r="N55" s="26" t="s">
        <v>55</v>
      </c>
      <c r="O55" s="26" t="s">
        <v>56</v>
      </c>
      <c r="P55" s="26">
        <v>3.25</v>
      </c>
      <c r="Q55" s="40" t="e">
        <f>Table2[[#This Row],[Spread]]/Table2[[#This Row],[Expected Loss]]</f>
        <v>#VALUE!</v>
      </c>
      <c r="R55" s="26">
        <v>1</v>
      </c>
      <c r="S55" s="26">
        <v>0</v>
      </c>
      <c r="T55" s="26" t="s">
        <v>321</v>
      </c>
      <c r="U55" s="26" t="s">
        <v>322</v>
      </c>
      <c r="Y55" s="26">
        <f>IF(ISTEXT(_xlfn.XLOOKUP(A55,Checked_Deals!A:A,Checked_Deals!A:A,0)),1,0)</f>
        <v>0</v>
      </c>
    </row>
    <row r="56" spans="1:25" x14ac:dyDescent="0.25">
      <c r="A56" s="30" t="s">
        <v>323</v>
      </c>
      <c r="B56" s="31">
        <v>41640</v>
      </c>
      <c r="C56" s="30" t="s">
        <v>323</v>
      </c>
      <c r="D56" s="30" t="s">
        <v>54</v>
      </c>
      <c r="E56" s="30" t="s">
        <v>166</v>
      </c>
      <c r="F56" s="30" t="s">
        <v>166</v>
      </c>
      <c r="G56" s="30" t="s">
        <v>324</v>
      </c>
      <c r="H56" s="37">
        <v>50120000</v>
      </c>
      <c r="I56" s="30" t="s">
        <v>51</v>
      </c>
      <c r="J56" s="30" t="s">
        <v>52</v>
      </c>
      <c r="K56" s="30">
        <v>1</v>
      </c>
      <c r="L56" s="30" t="s">
        <v>53</v>
      </c>
      <c r="M56" s="30" t="s">
        <v>54</v>
      </c>
      <c r="N56" s="30" t="s">
        <v>55</v>
      </c>
      <c r="O56" s="30" t="s">
        <v>56</v>
      </c>
      <c r="P56" s="30" t="s">
        <v>56</v>
      </c>
      <c r="Q56" s="40" t="e">
        <f>Table2[[#This Row],[Spread]]/Table2[[#This Row],[Expected Loss]]</f>
        <v>#VALUE!</v>
      </c>
      <c r="R56" s="30">
        <v>1</v>
      </c>
      <c r="S56" s="30">
        <v>0</v>
      </c>
      <c r="T56" s="30" t="s">
        <v>326</v>
      </c>
      <c r="U56" s="30" t="s">
        <v>327</v>
      </c>
      <c r="Y56" s="26">
        <f>IF(ISTEXT(_xlfn.XLOOKUP(A56,Checked_Deals!A:A,Checked_Deals!A:A,0)),1,0)</f>
        <v>1</v>
      </c>
    </row>
    <row r="57" spans="1:25" x14ac:dyDescent="0.25">
      <c r="A57" s="30" t="s">
        <v>328</v>
      </c>
      <c r="B57" s="31">
        <v>41640</v>
      </c>
      <c r="C57" s="30" t="s">
        <v>329</v>
      </c>
      <c r="D57" s="30" t="s">
        <v>61</v>
      </c>
      <c r="E57" s="30" t="s">
        <v>330</v>
      </c>
      <c r="F57" s="30" t="s">
        <v>63</v>
      </c>
      <c r="G57" s="30" t="s">
        <v>64</v>
      </c>
      <c r="H57" s="37">
        <v>140000000</v>
      </c>
      <c r="I57" s="30" t="s">
        <v>331</v>
      </c>
      <c r="J57" s="30" t="s">
        <v>332</v>
      </c>
      <c r="K57" s="30">
        <v>4</v>
      </c>
      <c r="L57" s="30" t="s">
        <v>53</v>
      </c>
      <c r="M57" s="30" t="s">
        <v>54</v>
      </c>
      <c r="N57" s="30" t="s">
        <v>68</v>
      </c>
      <c r="O57" s="30">
        <v>0.01</v>
      </c>
      <c r="P57" s="30">
        <v>1.75</v>
      </c>
      <c r="Q57" s="40">
        <f>Table2[[#This Row],[Spread]]/Table2[[#This Row],[Expected Loss]]</f>
        <v>175</v>
      </c>
      <c r="R57" s="30">
        <v>1</v>
      </c>
      <c r="S57" s="30">
        <v>0</v>
      </c>
      <c r="T57" s="30" t="s">
        <v>333</v>
      </c>
      <c r="U57" s="30" t="s">
        <v>334</v>
      </c>
      <c r="Y57" s="26">
        <f>IF(ISTEXT(_xlfn.XLOOKUP(A57,Checked_Deals!A:A,Checked_Deals!A:A,0)),1,0)</f>
        <v>1</v>
      </c>
    </row>
    <row r="58" spans="1:25" x14ac:dyDescent="0.25">
      <c r="A58" s="30" t="s">
        <v>335</v>
      </c>
      <c r="B58" s="31">
        <v>41640</v>
      </c>
      <c r="C58" s="30" t="s">
        <v>329</v>
      </c>
      <c r="D58" s="30" t="s">
        <v>61</v>
      </c>
      <c r="E58" s="30" t="s">
        <v>330</v>
      </c>
      <c r="F58" s="30" t="s">
        <v>63</v>
      </c>
      <c r="G58" s="30" t="s">
        <v>64</v>
      </c>
      <c r="H58" s="37">
        <v>60000000</v>
      </c>
      <c r="I58" s="30" t="s">
        <v>331</v>
      </c>
      <c r="J58" s="30" t="s">
        <v>332</v>
      </c>
      <c r="K58" s="30">
        <v>4</v>
      </c>
      <c r="L58" s="30" t="s">
        <v>53</v>
      </c>
      <c r="M58" s="30" t="s">
        <v>54</v>
      </c>
      <c r="N58" s="30" t="s">
        <v>68</v>
      </c>
      <c r="O58" s="30">
        <v>0.21</v>
      </c>
      <c r="P58" s="30">
        <v>2.5</v>
      </c>
      <c r="Q58" s="40">
        <f>Table2[[#This Row],[Spread]]/Table2[[#This Row],[Expected Loss]]</f>
        <v>11.904761904761905</v>
      </c>
      <c r="R58" s="30">
        <v>1</v>
      </c>
      <c r="S58" s="30">
        <v>0</v>
      </c>
      <c r="T58" s="30" t="s">
        <v>333</v>
      </c>
      <c r="U58" s="30" t="s">
        <v>334</v>
      </c>
      <c r="Y58" s="26">
        <f>IF(ISTEXT(_xlfn.XLOOKUP(A58,Checked_Deals!A:A,Checked_Deals!A:A,0)),1,0)</f>
        <v>1</v>
      </c>
    </row>
    <row r="59" spans="1:25" x14ac:dyDescent="0.25">
      <c r="A59" s="30" t="s">
        <v>336</v>
      </c>
      <c r="B59" s="31">
        <v>41640</v>
      </c>
      <c r="C59" s="30" t="s">
        <v>336</v>
      </c>
      <c r="D59" s="30" t="s">
        <v>54</v>
      </c>
      <c r="E59" s="30" t="s">
        <v>337</v>
      </c>
      <c r="F59" s="30" t="s">
        <v>166</v>
      </c>
      <c r="G59" s="30" t="s">
        <v>338</v>
      </c>
      <c r="H59" s="37">
        <v>25000000</v>
      </c>
      <c r="I59" s="30" t="s">
        <v>113</v>
      </c>
      <c r="J59" s="30" t="s">
        <v>52</v>
      </c>
      <c r="K59" s="30" t="s">
        <v>54</v>
      </c>
      <c r="L59" s="30" t="s">
        <v>53</v>
      </c>
      <c r="M59" s="30" t="s">
        <v>54</v>
      </c>
      <c r="N59" s="30" t="s">
        <v>55</v>
      </c>
      <c r="O59" s="30" t="s">
        <v>56</v>
      </c>
      <c r="P59" s="30" t="s">
        <v>56</v>
      </c>
      <c r="Q59" s="40" t="e">
        <f>Table2[[#This Row],[Spread]]/Table2[[#This Row],[Expected Loss]]</f>
        <v>#VALUE!</v>
      </c>
      <c r="R59" s="30">
        <v>1</v>
      </c>
      <c r="S59" s="30">
        <v>0</v>
      </c>
      <c r="T59" s="30" t="s">
        <v>340</v>
      </c>
      <c r="U59" s="30" t="s">
        <v>341</v>
      </c>
      <c r="Y59" s="26">
        <f>IF(ISTEXT(_xlfn.XLOOKUP(A59,Checked_Deals!A:A,Checked_Deals!A:A,0)),1,0)</f>
        <v>1</v>
      </c>
    </row>
    <row r="60" spans="1:25" x14ac:dyDescent="0.25">
      <c r="A60" s="30" t="s">
        <v>342</v>
      </c>
      <c r="B60" s="31">
        <v>41640</v>
      </c>
      <c r="C60" s="30" t="s">
        <v>342</v>
      </c>
      <c r="D60" s="30" t="s">
        <v>343</v>
      </c>
      <c r="E60" s="30" t="s">
        <v>344</v>
      </c>
      <c r="F60" s="30" t="s">
        <v>345</v>
      </c>
      <c r="G60" s="30" t="s">
        <v>346</v>
      </c>
      <c r="H60" s="37">
        <v>25000000</v>
      </c>
      <c r="I60" s="30" t="s">
        <v>113</v>
      </c>
      <c r="J60" s="30" t="s">
        <v>52</v>
      </c>
      <c r="K60" s="30" t="s">
        <v>54</v>
      </c>
      <c r="L60" s="30" t="s">
        <v>53</v>
      </c>
      <c r="M60" s="30" t="s">
        <v>54</v>
      </c>
      <c r="N60" s="30" t="s">
        <v>55</v>
      </c>
      <c r="O60" s="30" t="s">
        <v>56</v>
      </c>
      <c r="P60" s="30" t="s">
        <v>56</v>
      </c>
      <c r="Q60" s="40" t="e">
        <f>Table2[[#This Row],[Spread]]/Table2[[#This Row],[Expected Loss]]</f>
        <v>#VALUE!</v>
      </c>
      <c r="R60" s="30">
        <v>1</v>
      </c>
      <c r="S60" s="30">
        <v>0</v>
      </c>
      <c r="T60" s="30" t="s">
        <v>347</v>
      </c>
      <c r="U60" s="30" t="s">
        <v>348</v>
      </c>
      <c r="Y60" s="26">
        <f>IF(ISTEXT(_xlfn.XLOOKUP(A60,Checked_Deals!A:A,Checked_Deals!A:A,0)),1,0)</f>
        <v>1</v>
      </c>
    </row>
    <row r="61" spans="1:25" x14ac:dyDescent="0.25">
      <c r="A61" s="30" t="s">
        <v>349</v>
      </c>
      <c r="B61" s="31">
        <v>41640</v>
      </c>
      <c r="C61" s="30" t="s">
        <v>349</v>
      </c>
      <c r="D61" s="30" t="s">
        <v>47</v>
      </c>
      <c r="E61" s="30" t="s">
        <v>350</v>
      </c>
      <c r="F61" s="30" t="s">
        <v>351</v>
      </c>
      <c r="G61" s="30" t="s">
        <v>352</v>
      </c>
      <c r="H61" s="37">
        <v>100000000</v>
      </c>
      <c r="I61" s="30" t="s">
        <v>51</v>
      </c>
      <c r="J61" s="30" t="s">
        <v>52</v>
      </c>
      <c r="K61" s="30">
        <v>3</v>
      </c>
      <c r="L61" s="30" t="s">
        <v>53</v>
      </c>
      <c r="M61" s="30" t="s">
        <v>54</v>
      </c>
      <c r="N61" s="30" t="s">
        <v>55</v>
      </c>
      <c r="O61" s="30" t="s">
        <v>56</v>
      </c>
      <c r="P61" s="30">
        <v>14</v>
      </c>
      <c r="Q61" s="40" t="e">
        <f>Table2[[#This Row],[Spread]]/Table2[[#This Row],[Expected Loss]]</f>
        <v>#VALUE!</v>
      </c>
      <c r="R61" s="30">
        <v>1</v>
      </c>
      <c r="S61" s="30">
        <v>0</v>
      </c>
      <c r="T61" s="30" t="s">
        <v>353</v>
      </c>
      <c r="U61" s="30" t="s">
        <v>354</v>
      </c>
      <c r="Y61" s="26">
        <f>IF(ISTEXT(_xlfn.XLOOKUP(A61,Checked_Deals!A:A,Checked_Deals!A:A,0)),1,0)</f>
        <v>1</v>
      </c>
    </row>
    <row r="62" spans="1:25" x14ac:dyDescent="0.25">
      <c r="A62" s="30" t="s">
        <v>355</v>
      </c>
      <c r="B62" s="31">
        <v>41671</v>
      </c>
      <c r="C62" s="30" t="s">
        <v>355</v>
      </c>
      <c r="D62" s="30" t="s">
        <v>177</v>
      </c>
      <c r="E62" s="30" t="s">
        <v>356</v>
      </c>
      <c r="F62" s="30" t="s">
        <v>76</v>
      </c>
      <c r="G62" s="30" t="s">
        <v>179</v>
      </c>
      <c r="H62" s="37">
        <v>100000000</v>
      </c>
      <c r="I62" s="30" t="s">
        <v>180</v>
      </c>
      <c r="J62" s="30" t="s">
        <v>166</v>
      </c>
      <c r="K62" s="30">
        <v>3</v>
      </c>
      <c r="L62" s="30">
        <v>3.91</v>
      </c>
      <c r="M62" s="30" t="s">
        <v>54</v>
      </c>
      <c r="N62" s="30" t="s">
        <v>55</v>
      </c>
      <c r="O62" s="30">
        <v>2.72</v>
      </c>
      <c r="P62" s="30">
        <v>5.5</v>
      </c>
      <c r="Q62" s="40">
        <f>Table2[[#This Row],[Spread]]/Table2[[#This Row],[Expected Loss]]</f>
        <v>2.0220588235294117</v>
      </c>
      <c r="R62" s="30">
        <v>1</v>
      </c>
      <c r="S62" s="30">
        <v>0</v>
      </c>
      <c r="T62" s="30" t="s">
        <v>357</v>
      </c>
      <c r="U62" s="30" t="s">
        <v>358</v>
      </c>
      <c r="Y62" s="26">
        <f>IF(ISTEXT(_xlfn.XLOOKUP(A62,Checked_Deals!A:A,Checked_Deals!A:A,0)),1,0)</f>
        <v>1</v>
      </c>
    </row>
    <row r="63" spans="1:25" x14ac:dyDescent="0.25">
      <c r="A63" s="30" t="s">
        <v>359</v>
      </c>
      <c r="B63" s="31">
        <v>41671</v>
      </c>
      <c r="C63" s="30" t="s">
        <v>359</v>
      </c>
      <c r="D63" s="30" t="s">
        <v>54</v>
      </c>
      <c r="E63" s="30" t="s">
        <v>166</v>
      </c>
      <c r="F63" s="30" t="s">
        <v>166</v>
      </c>
      <c r="G63" s="30" t="s">
        <v>360</v>
      </c>
      <c r="H63" s="37">
        <v>25000000</v>
      </c>
      <c r="I63" s="30" t="s">
        <v>113</v>
      </c>
      <c r="J63" s="30" t="s">
        <v>52</v>
      </c>
      <c r="K63" s="30">
        <v>0.25</v>
      </c>
      <c r="L63" s="30" t="s">
        <v>53</v>
      </c>
      <c r="M63" s="30" t="s">
        <v>54</v>
      </c>
      <c r="N63" s="30" t="s">
        <v>55</v>
      </c>
      <c r="O63" s="30" t="s">
        <v>56</v>
      </c>
      <c r="P63" s="30" t="s">
        <v>56</v>
      </c>
      <c r="Q63" s="40" t="e">
        <f>Table2[[#This Row],[Spread]]/Table2[[#This Row],[Expected Loss]]</f>
        <v>#VALUE!</v>
      </c>
      <c r="R63" s="30">
        <v>1</v>
      </c>
      <c r="S63" s="30">
        <v>0</v>
      </c>
      <c r="T63" s="30" t="s">
        <v>361</v>
      </c>
      <c r="U63" s="30" t="s">
        <v>362</v>
      </c>
      <c r="Y63" s="26">
        <f>IF(ISTEXT(_xlfn.XLOOKUP(A63,Checked_Deals!A:A,Checked_Deals!A:A,0)),1,0)</f>
        <v>1</v>
      </c>
    </row>
    <row r="64" spans="1:25" x14ac:dyDescent="0.25">
      <c r="A64" s="30" t="s">
        <v>363</v>
      </c>
      <c r="B64" s="31">
        <v>41699</v>
      </c>
      <c r="C64" s="30" t="s">
        <v>364</v>
      </c>
      <c r="D64" s="30" t="s">
        <v>365</v>
      </c>
      <c r="E64" s="30" t="s">
        <v>366</v>
      </c>
      <c r="F64" s="30" t="s">
        <v>76</v>
      </c>
      <c r="G64" s="30" t="s">
        <v>247</v>
      </c>
      <c r="H64" s="37">
        <v>200000000</v>
      </c>
      <c r="I64" s="30" t="s">
        <v>51</v>
      </c>
      <c r="J64" s="30" t="s">
        <v>166</v>
      </c>
      <c r="K64" s="30" t="s">
        <v>54</v>
      </c>
      <c r="L64" s="30">
        <v>0.41</v>
      </c>
      <c r="M64" s="30" t="s">
        <v>54</v>
      </c>
      <c r="N64" s="30" t="s">
        <v>68</v>
      </c>
      <c r="O64" s="30">
        <v>0.21</v>
      </c>
      <c r="P64" s="30">
        <v>2.25</v>
      </c>
      <c r="Q64" s="40">
        <f>Table2[[#This Row],[Spread]]/Table2[[#This Row],[Expected Loss]]</f>
        <v>10.714285714285715</v>
      </c>
      <c r="R64" s="30">
        <v>1</v>
      </c>
      <c r="S64" s="30">
        <v>0</v>
      </c>
      <c r="T64" s="30" t="s">
        <v>367</v>
      </c>
      <c r="U64" s="30" t="s">
        <v>368</v>
      </c>
      <c r="Y64" s="26">
        <f>IF(ISTEXT(_xlfn.XLOOKUP(A64,Checked_Deals!A:A,Checked_Deals!A:A,0)),1,0)</f>
        <v>1</v>
      </c>
    </row>
    <row r="65" spans="1:25" x14ac:dyDescent="0.25">
      <c r="A65" s="30" t="s">
        <v>369</v>
      </c>
      <c r="B65" s="31">
        <v>41699</v>
      </c>
      <c r="C65" s="30" t="s">
        <v>364</v>
      </c>
      <c r="D65" s="30" t="s">
        <v>365</v>
      </c>
      <c r="E65" s="30" t="s">
        <v>366</v>
      </c>
      <c r="F65" s="30" t="s">
        <v>76</v>
      </c>
      <c r="G65" s="30" t="s">
        <v>247</v>
      </c>
      <c r="H65" s="37">
        <v>45000000</v>
      </c>
      <c r="I65" s="30" t="s">
        <v>51</v>
      </c>
      <c r="J65" s="30" t="s">
        <v>166</v>
      </c>
      <c r="K65" s="30" t="s">
        <v>54</v>
      </c>
      <c r="L65" s="30">
        <v>0.85</v>
      </c>
      <c r="M65" s="30" t="s">
        <v>54</v>
      </c>
      <c r="N65" s="30" t="s">
        <v>68</v>
      </c>
      <c r="O65" s="30">
        <v>0.56999999999999995</v>
      </c>
      <c r="P65" s="30">
        <v>2.5</v>
      </c>
      <c r="Q65" s="40">
        <f>Table2[[#This Row],[Spread]]/Table2[[#This Row],[Expected Loss]]</f>
        <v>4.3859649122807021</v>
      </c>
      <c r="R65" s="30">
        <v>1</v>
      </c>
      <c r="S65" s="30">
        <v>0</v>
      </c>
      <c r="T65" s="30" t="s">
        <v>367</v>
      </c>
      <c r="U65" s="30" t="s">
        <v>368</v>
      </c>
      <c r="Y65" s="26">
        <f>IF(ISTEXT(_xlfn.XLOOKUP(A65,Checked_Deals!A:A,Checked_Deals!A:A,0)),1,0)</f>
        <v>1</v>
      </c>
    </row>
    <row r="66" spans="1:25" x14ac:dyDescent="0.25">
      <c r="A66" s="30" t="s">
        <v>371</v>
      </c>
      <c r="B66" s="31">
        <v>41699</v>
      </c>
      <c r="C66" s="30" t="s">
        <v>371</v>
      </c>
      <c r="D66" s="30" t="s">
        <v>372</v>
      </c>
      <c r="E66" s="30" t="s">
        <v>373</v>
      </c>
      <c r="F66" s="30" t="s">
        <v>76</v>
      </c>
      <c r="G66" s="30" t="s">
        <v>374</v>
      </c>
      <c r="H66" s="37">
        <v>200000000</v>
      </c>
      <c r="I66" s="30" t="s">
        <v>51</v>
      </c>
      <c r="J66" s="30" t="s">
        <v>166</v>
      </c>
      <c r="K66" s="30">
        <v>2.75</v>
      </c>
      <c r="L66" s="30">
        <v>4.87</v>
      </c>
      <c r="M66" s="30" t="s">
        <v>54</v>
      </c>
      <c r="N66" s="30" t="s">
        <v>55</v>
      </c>
      <c r="O66" s="30">
        <v>1.5</v>
      </c>
      <c r="P66" s="30">
        <v>6.5</v>
      </c>
      <c r="Q66" s="40">
        <f>Table2[[#This Row],[Spread]]/Table2[[#This Row],[Expected Loss]]</f>
        <v>4.333333333333333</v>
      </c>
      <c r="R66" s="30">
        <v>1</v>
      </c>
      <c r="S66" s="30">
        <v>0</v>
      </c>
      <c r="T66" s="30" t="s">
        <v>375</v>
      </c>
      <c r="U66" s="30" t="s">
        <v>376</v>
      </c>
      <c r="Y66" s="26">
        <f>IF(ISTEXT(_xlfn.XLOOKUP(A66,Checked_Deals!A:A,Checked_Deals!A:A,0)),1,0)</f>
        <v>1</v>
      </c>
    </row>
    <row r="67" spans="1:25" x14ac:dyDescent="0.25">
      <c r="A67" s="30" t="s">
        <v>377</v>
      </c>
      <c r="B67" s="31">
        <v>41699</v>
      </c>
      <c r="C67" s="30" t="s">
        <v>377</v>
      </c>
      <c r="D67" s="30" t="s">
        <v>378</v>
      </c>
      <c r="E67" s="30" t="s">
        <v>379</v>
      </c>
      <c r="F67" s="30" t="s">
        <v>91</v>
      </c>
      <c r="G67" s="30" t="s">
        <v>380</v>
      </c>
      <c r="H67" s="37">
        <v>270000000</v>
      </c>
      <c r="I67" s="30" t="s">
        <v>51</v>
      </c>
      <c r="J67" s="30" t="s">
        <v>105</v>
      </c>
      <c r="K67" s="30" t="s">
        <v>54</v>
      </c>
      <c r="L67" s="30" t="s">
        <v>53</v>
      </c>
      <c r="M67" s="30" t="s">
        <v>381</v>
      </c>
      <c r="N67" s="30" t="s">
        <v>55</v>
      </c>
      <c r="O67" s="30">
        <v>0.82</v>
      </c>
      <c r="P67" s="30">
        <v>2.75</v>
      </c>
      <c r="Q67" s="40">
        <f>Table2[[#This Row],[Spread]]/Table2[[#This Row],[Expected Loss]]</f>
        <v>3.3536585365853662</v>
      </c>
      <c r="R67" s="30">
        <v>1</v>
      </c>
      <c r="S67" s="30">
        <v>0</v>
      </c>
      <c r="T67" s="30" t="s">
        <v>382</v>
      </c>
      <c r="U67" s="30" t="s">
        <v>383</v>
      </c>
      <c r="Y67" s="26">
        <f>IF(ISTEXT(_xlfn.XLOOKUP(A67,Checked_Deals!A:A,Checked_Deals!A:A,0)),1,0)</f>
        <v>1</v>
      </c>
    </row>
    <row r="68" spans="1:25" x14ac:dyDescent="0.25">
      <c r="A68" s="30" t="s">
        <v>384</v>
      </c>
      <c r="B68" s="31">
        <v>41699</v>
      </c>
      <c r="C68" s="30" t="s">
        <v>384</v>
      </c>
      <c r="D68" s="30" t="s">
        <v>89</v>
      </c>
      <c r="E68" s="30" t="s">
        <v>385</v>
      </c>
      <c r="F68" s="30" t="s">
        <v>91</v>
      </c>
      <c r="G68" s="30" t="s">
        <v>92</v>
      </c>
      <c r="H68" s="37">
        <v>300000000</v>
      </c>
      <c r="I68" s="30" t="s">
        <v>51</v>
      </c>
      <c r="J68" s="30" t="s">
        <v>166</v>
      </c>
      <c r="K68" s="30">
        <v>3</v>
      </c>
      <c r="L68" s="30">
        <v>0.56000000000000005</v>
      </c>
      <c r="M68" s="30" t="s">
        <v>54</v>
      </c>
      <c r="N68" s="30" t="s">
        <v>55</v>
      </c>
      <c r="O68" s="30">
        <v>0.41</v>
      </c>
      <c r="P68" s="30">
        <v>2</v>
      </c>
      <c r="Q68" s="40">
        <f>Table2[[#This Row],[Spread]]/Table2[[#This Row],[Expected Loss]]</f>
        <v>4.8780487804878048</v>
      </c>
      <c r="R68" s="30">
        <v>1</v>
      </c>
      <c r="S68" s="30">
        <v>0</v>
      </c>
      <c r="T68" s="30" t="s">
        <v>386</v>
      </c>
      <c r="U68" s="30" t="s">
        <v>387</v>
      </c>
      <c r="Y68" s="26">
        <f>IF(ISTEXT(_xlfn.XLOOKUP(A68,Checked_Deals!A:A,Checked_Deals!A:A,0)),1,0)</f>
        <v>1</v>
      </c>
    </row>
    <row r="69" spans="1:25" x14ac:dyDescent="0.25">
      <c r="A69" s="30" t="s">
        <v>388</v>
      </c>
      <c r="B69" s="31">
        <v>41699</v>
      </c>
      <c r="C69" s="30" t="s">
        <v>388</v>
      </c>
      <c r="D69" s="30" t="s">
        <v>389</v>
      </c>
      <c r="E69" s="30" t="s">
        <v>390</v>
      </c>
      <c r="F69" s="30" t="s">
        <v>91</v>
      </c>
      <c r="G69" s="30" t="s">
        <v>391</v>
      </c>
      <c r="H69" s="37">
        <v>95000000</v>
      </c>
      <c r="I69" s="30" t="s">
        <v>51</v>
      </c>
      <c r="J69" s="30" t="s">
        <v>79</v>
      </c>
      <c r="K69" s="30" t="s">
        <v>392</v>
      </c>
      <c r="L69" s="30" t="s">
        <v>53</v>
      </c>
      <c r="M69" s="30" t="s">
        <v>54</v>
      </c>
      <c r="N69" s="30" t="s">
        <v>55</v>
      </c>
      <c r="O69" s="30">
        <v>1.1000000000000001</v>
      </c>
      <c r="P69" s="30">
        <v>4</v>
      </c>
      <c r="Q69" s="40">
        <f>Table2[[#This Row],[Spread]]/Table2[[#This Row],[Expected Loss]]</f>
        <v>3.6363636363636362</v>
      </c>
      <c r="R69" s="30">
        <v>1</v>
      </c>
      <c r="S69" s="30">
        <v>0</v>
      </c>
      <c r="T69" s="30" t="s">
        <v>393</v>
      </c>
      <c r="U69" s="30" t="s">
        <v>394</v>
      </c>
      <c r="Y69" s="26">
        <f>IF(ISTEXT(_xlfn.XLOOKUP(A69,Checked_Deals!A:A,Checked_Deals!A:A,0)),1,0)</f>
        <v>1</v>
      </c>
    </row>
    <row r="70" spans="1:25" x14ac:dyDescent="0.25">
      <c r="A70" s="30" t="s">
        <v>395</v>
      </c>
      <c r="B70" s="31">
        <v>41730</v>
      </c>
      <c r="C70" s="30" t="s">
        <v>395</v>
      </c>
      <c r="D70" s="30" t="s">
        <v>396</v>
      </c>
      <c r="E70" s="30" t="s">
        <v>397</v>
      </c>
      <c r="F70" s="30" t="s">
        <v>76</v>
      </c>
      <c r="G70" s="30" t="s">
        <v>398</v>
      </c>
      <c r="H70" s="37">
        <v>150000000</v>
      </c>
      <c r="I70" s="30" t="s">
        <v>51</v>
      </c>
      <c r="J70" s="30" t="s">
        <v>52</v>
      </c>
      <c r="K70" s="30" t="s">
        <v>54</v>
      </c>
      <c r="L70" s="30" t="s">
        <v>53</v>
      </c>
      <c r="M70" s="30" t="s">
        <v>54</v>
      </c>
      <c r="N70" s="30" t="s">
        <v>55</v>
      </c>
      <c r="O70" s="30">
        <v>1.28</v>
      </c>
      <c r="P70" s="30">
        <v>4.25</v>
      </c>
      <c r="Q70" s="40">
        <f>Table2[[#This Row],[Spread]]/Table2[[#This Row],[Expected Loss]]</f>
        <v>3.3203125</v>
      </c>
      <c r="R70" s="30">
        <v>1</v>
      </c>
      <c r="S70" s="30">
        <v>0</v>
      </c>
      <c r="T70" s="30" t="s">
        <v>399</v>
      </c>
      <c r="U70" s="30" t="s">
        <v>400</v>
      </c>
      <c r="Y70" s="26">
        <f>IF(ISTEXT(_xlfn.XLOOKUP(A70,Checked_Deals!A:A,Checked_Deals!A:A,0)),1,0)</f>
        <v>1</v>
      </c>
    </row>
    <row r="71" spans="1:25" x14ac:dyDescent="0.25">
      <c r="A71" s="26" t="s">
        <v>401</v>
      </c>
      <c r="B71" s="27">
        <v>41730</v>
      </c>
      <c r="C71" s="26" t="s">
        <v>401</v>
      </c>
      <c r="D71" s="26" t="s">
        <v>402</v>
      </c>
      <c r="E71" s="26" t="s">
        <v>403</v>
      </c>
      <c r="F71" s="26" t="s">
        <v>91</v>
      </c>
      <c r="G71" s="26" t="s">
        <v>265</v>
      </c>
      <c r="H71" s="60">
        <v>190000000</v>
      </c>
      <c r="I71" s="26" t="s">
        <v>51</v>
      </c>
      <c r="J71" s="26" t="s">
        <v>404</v>
      </c>
      <c r="K71" s="26">
        <v>3</v>
      </c>
      <c r="L71" s="26">
        <v>2.1</v>
      </c>
      <c r="M71" s="26" t="s">
        <v>54</v>
      </c>
      <c r="N71" s="26" t="s">
        <v>55</v>
      </c>
      <c r="O71" s="26">
        <v>1</v>
      </c>
      <c r="P71" s="26">
        <v>2.25</v>
      </c>
      <c r="Q71" s="40">
        <f>Table2[[#This Row],[Spread]]/Table2[[#This Row],[Expected Loss]]</f>
        <v>2.25</v>
      </c>
      <c r="R71" s="26">
        <v>1</v>
      </c>
      <c r="S71" s="26">
        <v>0</v>
      </c>
      <c r="T71" s="26" t="s">
        <v>405</v>
      </c>
      <c r="U71" s="26" t="s">
        <v>406</v>
      </c>
      <c r="Y71" s="26">
        <f>IF(ISTEXT(_xlfn.XLOOKUP(A71,Checked_Deals!A:A,Checked_Deals!A:A,0)),1,0)</f>
        <v>0</v>
      </c>
    </row>
    <row r="72" spans="1:25" x14ac:dyDescent="0.25">
      <c r="A72" s="26" t="s">
        <v>407</v>
      </c>
      <c r="B72" s="27">
        <v>41730</v>
      </c>
      <c r="C72" s="26" t="s">
        <v>408</v>
      </c>
      <c r="D72" s="26" t="s">
        <v>409</v>
      </c>
      <c r="E72" s="26" t="s">
        <v>410</v>
      </c>
      <c r="F72" s="26" t="s">
        <v>76</v>
      </c>
      <c r="G72" s="26" t="s">
        <v>411</v>
      </c>
      <c r="H72" s="59">
        <v>250000000</v>
      </c>
      <c r="I72" s="26" t="s">
        <v>113</v>
      </c>
      <c r="J72" s="26" t="s">
        <v>412</v>
      </c>
      <c r="K72" s="26" t="s">
        <v>54</v>
      </c>
      <c r="L72" s="26">
        <v>2.2400000000000002</v>
      </c>
      <c r="M72" s="26" t="s">
        <v>54</v>
      </c>
      <c r="N72" s="26" t="s">
        <v>68</v>
      </c>
      <c r="O72" s="26">
        <v>1.6</v>
      </c>
      <c r="P72" s="26">
        <v>4.75</v>
      </c>
      <c r="Q72" s="40">
        <f>Table2[[#This Row],[Spread]]/Table2[[#This Row],[Expected Loss]]</f>
        <v>2.96875</v>
      </c>
      <c r="R72" s="26">
        <v>1</v>
      </c>
      <c r="S72" s="26">
        <v>0</v>
      </c>
      <c r="T72" s="26" t="s">
        <v>413</v>
      </c>
      <c r="U72" s="26" t="s">
        <v>414</v>
      </c>
      <c r="Y72" s="26">
        <f>IF(ISTEXT(_xlfn.XLOOKUP(A72,Checked_Deals!A:A,Checked_Deals!A:A,0)),1,0)</f>
        <v>0</v>
      </c>
    </row>
    <row r="73" spans="1:25" x14ac:dyDescent="0.25">
      <c r="A73" s="26" t="s">
        <v>415</v>
      </c>
      <c r="B73" s="27">
        <v>41730</v>
      </c>
      <c r="C73" s="26" t="s">
        <v>408</v>
      </c>
      <c r="D73" s="26" t="s">
        <v>409</v>
      </c>
      <c r="E73" s="26" t="s">
        <v>410</v>
      </c>
      <c r="F73" s="26" t="s">
        <v>76</v>
      </c>
      <c r="G73" s="26" t="s">
        <v>411</v>
      </c>
      <c r="H73" s="59">
        <v>200000000</v>
      </c>
      <c r="I73" s="26" t="s">
        <v>113</v>
      </c>
      <c r="J73" s="26" t="s">
        <v>412</v>
      </c>
      <c r="K73" s="26" t="s">
        <v>54</v>
      </c>
      <c r="L73" s="26">
        <v>2.1800000000000002</v>
      </c>
      <c r="M73" s="26" t="s">
        <v>54</v>
      </c>
      <c r="N73" s="26" t="s">
        <v>68</v>
      </c>
      <c r="O73" s="26">
        <v>1.46</v>
      </c>
      <c r="P73" s="26">
        <v>4.5</v>
      </c>
      <c r="Q73" s="40">
        <f>Table2[[#This Row],[Spread]]/Table2[[#This Row],[Expected Loss]]</f>
        <v>3.0821917808219177</v>
      </c>
      <c r="R73" s="26">
        <v>1</v>
      </c>
      <c r="S73" s="26">
        <v>0</v>
      </c>
      <c r="T73" s="26" t="s">
        <v>413</v>
      </c>
      <c r="U73" s="26" t="s">
        <v>414</v>
      </c>
      <c r="Y73" s="26">
        <f>IF(ISTEXT(_xlfn.XLOOKUP(A73,Checked_Deals!A:A,Checked_Deals!A:A,0)),1,0)</f>
        <v>0</v>
      </c>
    </row>
    <row r="74" spans="1:25" x14ac:dyDescent="0.25">
      <c r="A74" s="26" t="s">
        <v>416</v>
      </c>
      <c r="B74" s="27">
        <v>41730</v>
      </c>
      <c r="C74" s="26" t="s">
        <v>416</v>
      </c>
      <c r="D74" s="26" t="s">
        <v>396</v>
      </c>
      <c r="E74" s="26" t="s">
        <v>397</v>
      </c>
      <c r="F74" s="26" t="s">
        <v>76</v>
      </c>
      <c r="G74" s="26" t="s">
        <v>398</v>
      </c>
      <c r="H74" s="59">
        <v>50000000</v>
      </c>
      <c r="I74" s="26" t="s">
        <v>51</v>
      </c>
      <c r="J74" s="26" t="s">
        <v>52</v>
      </c>
      <c r="K74" s="26" t="s">
        <v>54</v>
      </c>
      <c r="L74" s="26">
        <v>1.1000000000000001</v>
      </c>
      <c r="M74" s="26" t="s">
        <v>54</v>
      </c>
      <c r="N74" s="26" t="s">
        <v>55</v>
      </c>
      <c r="O74" s="26">
        <v>1.04</v>
      </c>
      <c r="P74" s="26">
        <v>3.75</v>
      </c>
      <c r="Q74" s="40">
        <f>Table2[[#This Row],[Spread]]/Table2[[#This Row],[Expected Loss]]</f>
        <v>3.6057692307692308</v>
      </c>
      <c r="R74" s="26">
        <v>1</v>
      </c>
      <c r="S74" s="26">
        <v>0</v>
      </c>
      <c r="T74" s="26" t="s">
        <v>417</v>
      </c>
      <c r="U74" s="26" t="s">
        <v>418</v>
      </c>
      <c r="Y74" s="26">
        <f>IF(ISTEXT(_xlfn.XLOOKUP(A74,Checked_Deals!A:A,Checked_Deals!A:A,0)),1,0)</f>
        <v>0</v>
      </c>
    </row>
    <row r="75" spans="1:25" x14ac:dyDescent="0.25">
      <c r="A75" s="26" t="s">
        <v>419</v>
      </c>
      <c r="B75" s="27">
        <v>41760</v>
      </c>
      <c r="C75" s="26" t="s">
        <v>419</v>
      </c>
      <c r="D75" s="26" t="s">
        <v>83</v>
      </c>
      <c r="E75" s="26" t="s">
        <v>420</v>
      </c>
      <c r="F75" s="26" t="s">
        <v>76</v>
      </c>
      <c r="G75" s="26" t="s">
        <v>85</v>
      </c>
      <c r="H75" s="59">
        <v>1500000000</v>
      </c>
      <c r="I75" s="26" t="s">
        <v>51</v>
      </c>
      <c r="J75" s="26" t="s">
        <v>422</v>
      </c>
      <c r="K75" s="26" t="s">
        <v>54</v>
      </c>
      <c r="L75" s="26" t="s">
        <v>53</v>
      </c>
      <c r="M75" s="26" t="s">
        <v>54</v>
      </c>
      <c r="N75" s="26" t="s">
        <v>55</v>
      </c>
      <c r="O75" s="26">
        <v>2.2999999999999998</v>
      </c>
      <c r="P75" s="26">
        <v>7.5</v>
      </c>
      <c r="Q75" s="40">
        <f>Table2[[#This Row],[Spread]]/Table2[[#This Row],[Expected Loss]]</f>
        <v>3.2608695652173916</v>
      </c>
      <c r="R75" s="26">
        <v>1</v>
      </c>
      <c r="S75" s="26">
        <v>0</v>
      </c>
      <c r="T75" s="26" t="s">
        <v>423</v>
      </c>
      <c r="U75" s="26" t="s">
        <v>424</v>
      </c>
      <c r="Y75" s="26">
        <f>IF(ISTEXT(_xlfn.XLOOKUP(A75,Checked_Deals!A:A,Checked_Deals!A:A,0)),1,0)</f>
        <v>0</v>
      </c>
    </row>
    <row r="76" spans="1:25" x14ac:dyDescent="0.25">
      <c r="A76" s="26" t="s">
        <v>425</v>
      </c>
      <c r="B76" s="27">
        <v>41760</v>
      </c>
      <c r="C76" s="26" t="s">
        <v>425</v>
      </c>
      <c r="D76" s="26" t="s">
        <v>127</v>
      </c>
      <c r="E76" s="26" t="s">
        <v>128</v>
      </c>
      <c r="F76" s="26" t="s">
        <v>76</v>
      </c>
      <c r="G76" s="26" t="s">
        <v>398</v>
      </c>
      <c r="H76" s="59">
        <v>200000000</v>
      </c>
      <c r="I76" s="26" t="s">
        <v>51</v>
      </c>
      <c r="J76" s="26" t="s">
        <v>166</v>
      </c>
      <c r="K76" s="26" t="s">
        <v>54</v>
      </c>
      <c r="L76" s="26" t="s">
        <v>53</v>
      </c>
      <c r="M76" s="26" t="s">
        <v>54</v>
      </c>
      <c r="N76" s="26" t="s">
        <v>55</v>
      </c>
      <c r="O76" s="26">
        <v>0.46</v>
      </c>
      <c r="P76" s="26">
        <v>4</v>
      </c>
      <c r="Q76" s="40">
        <f>Table2[[#This Row],[Spread]]/Table2[[#This Row],[Expected Loss]]</f>
        <v>8.695652173913043</v>
      </c>
      <c r="R76" s="26">
        <v>1</v>
      </c>
      <c r="S76" s="26">
        <v>0</v>
      </c>
      <c r="T76" s="26" t="s">
        <v>426</v>
      </c>
      <c r="U76" s="26" t="s">
        <v>427</v>
      </c>
      <c r="Y76" s="26">
        <f>IF(ISTEXT(_xlfn.XLOOKUP(A76,Checked_Deals!A:A,Checked_Deals!A:A,0)),1,0)</f>
        <v>0</v>
      </c>
    </row>
    <row r="77" spans="1:25" x14ac:dyDescent="0.25">
      <c r="A77" s="28" t="s">
        <v>428</v>
      </c>
      <c r="B77" s="29">
        <v>41760</v>
      </c>
      <c r="C77" s="28" t="s">
        <v>429</v>
      </c>
      <c r="D77" s="28" t="s">
        <v>110</v>
      </c>
      <c r="E77" s="28" t="s">
        <v>430</v>
      </c>
      <c r="F77" s="28" t="s">
        <v>76</v>
      </c>
      <c r="G77" s="28" t="s">
        <v>431</v>
      </c>
      <c r="H77" s="32" t="s">
        <v>65</v>
      </c>
      <c r="I77" s="28" t="s">
        <v>113</v>
      </c>
      <c r="J77" s="28" t="s">
        <v>432</v>
      </c>
      <c r="K77" s="28">
        <v>4</v>
      </c>
      <c r="L77" s="28">
        <v>0.81</v>
      </c>
      <c r="M77" s="28" t="s">
        <v>54</v>
      </c>
      <c r="N77" s="28" t="s">
        <v>68</v>
      </c>
      <c r="O77" s="28">
        <v>0.72</v>
      </c>
      <c r="P77" s="28">
        <v>3</v>
      </c>
      <c r="Q77" s="40">
        <f>Table2[[#This Row],[Spread]]/Table2[[#This Row],[Expected Loss]]</f>
        <v>4.166666666666667</v>
      </c>
      <c r="R77" s="28">
        <v>1</v>
      </c>
      <c r="S77" s="28">
        <v>0</v>
      </c>
      <c r="T77" s="28" t="s">
        <v>433</v>
      </c>
      <c r="U77" s="28" t="s">
        <v>434</v>
      </c>
      <c r="Y77" s="26">
        <f>IF(ISTEXT(_xlfn.XLOOKUP(A77,Checked_Deals!A:A,Checked_Deals!A:A,0)),1,0)</f>
        <v>0</v>
      </c>
    </row>
    <row r="78" spans="1:25" x14ac:dyDescent="0.25">
      <c r="A78" s="28" t="s">
        <v>435</v>
      </c>
      <c r="B78" s="29">
        <v>41760</v>
      </c>
      <c r="C78" s="28" t="s">
        <v>429</v>
      </c>
      <c r="D78" s="28" t="s">
        <v>110</v>
      </c>
      <c r="E78" s="28" t="s">
        <v>430</v>
      </c>
      <c r="F78" s="28" t="s">
        <v>76</v>
      </c>
      <c r="G78" s="28" t="s">
        <v>431</v>
      </c>
      <c r="H78" s="32" t="s">
        <v>65</v>
      </c>
      <c r="I78" s="28" t="s">
        <v>113</v>
      </c>
      <c r="J78" s="28" t="s">
        <v>432</v>
      </c>
      <c r="K78" s="28">
        <v>4</v>
      </c>
      <c r="L78" s="28">
        <v>0.97</v>
      </c>
      <c r="M78" s="28" t="s">
        <v>54</v>
      </c>
      <c r="N78" s="28" t="s">
        <v>68</v>
      </c>
      <c r="O78" s="28">
        <v>0.87</v>
      </c>
      <c r="P78" s="28">
        <v>3.25</v>
      </c>
      <c r="Q78" s="40">
        <f>Table2[[#This Row],[Spread]]/Table2[[#This Row],[Expected Loss]]</f>
        <v>3.735632183908046</v>
      </c>
      <c r="R78" s="28">
        <v>1</v>
      </c>
      <c r="S78" s="28">
        <v>0</v>
      </c>
      <c r="T78" s="28" t="s">
        <v>433</v>
      </c>
      <c r="U78" s="28" t="s">
        <v>434</v>
      </c>
      <c r="Y78" s="26">
        <f>IF(ISTEXT(_xlfn.XLOOKUP(A78,Checked_Deals!A:A,Checked_Deals!A:A,0)),1,0)</f>
        <v>0</v>
      </c>
    </row>
    <row r="79" spans="1:25" x14ac:dyDescent="0.25">
      <c r="A79" s="28" t="s">
        <v>436</v>
      </c>
      <c r="B79" s="29">
        <v>41760</v>
      </c>
      <c r="C79" s="28" t="s">
        <v>429</v>
      </c>
      <c r="D79" s="28" t="s">
        <v>110</v>
      </c>
      <c r="E79" s="28" t="s">
        <v>430</v>
      </c>
      <c r="F79" s="28" t="s">
        <v>76</v>
      </c>
      <c r="G79" s="28" t="s">
        <v>431</v>
      </c>
      <c r="H79" s="32" t="s">
        <v>65</v>
      </c>
      <c r="I79" s="28" t="s">
        <v>113</v>
      </c>
      <c r="J79" s="28" t="s">
        <v>432</v>
      </c>
      <c r="K79" s="28">
        <v>4</v>
      </c>
      <c r="L79" s="28">
        <v>1.27</v>
      </c>
      <c r="M79" s="28" t="s">
        <v>54</v>
      </c>
      <c r="N79" s="28" t="s">
        <v>68</v>
      </c>
      <c r="O79" s="28">
        <v>1.1299999999999999</v>
      </c>
      <c r="P79" s="28">
        <v>3.9</v>
      </c>
      <c r="Q79" s="40">
        <f>Table2[[#This Row],[Spread]]/Table2[[#This Row],[Expected Loss]]</f>
        <v>3.4513274336283186</v>
      </c>
      <c r="R79" s="28">
        <v>1</v>
      </c>
      <c r="S79" s="28">
        <v>0</v>
      </c>
      <c r="T79" s="28" t="s">
        <v>433</v>
      </c>
      <c r="U79" s="28" t="s">
        <v>434</v>
      </c>
      <c r="Y79" s="26">
        <f>IF(ISTEXT(_xlfn.XLOOKUP(A79,Checked_Deals!A:A,Checked_Deals!A:A,0)),1,0)</f>
        <v>0</v>
      </c>
    </row>
    <row r="80" spans="1:25" x14ac:dyDescent="0.25">
      <c r="A80" s="28" t="s">
        <v>437</v>
      </c>
      <c r="B80" s="29">
        <v>41760</v>
      </c>
      <c r="C80" s="28" t="s">
        <v>429</v>
      </c>
      <c r="D80" s="28" t="s">
        <v>110</v>
      </c>
      <c r="E80" s="28" t="s">
        <v>430</v>
      </c>
      <c r="F80" s="28" t="s">
        <v>76</v>
      </c>
      <c r="G80" s="28" t="s">
        <v>431</v>
      </c>
      <c r="H80" s="32" t="s">
        <v>65</v>
      </c>
      <c r="I80" s="28" t="s">
        <v>113</v>
      </c>
      <c r="J80" s="28" t="s">
        <v>432</v>
      </c>
      <c r="K80" s="28">
        <v>4</v>
      </c>
      <c r="L80" s="28" t="s">
        <v>53</v>
      </c>
      <c r="M80" s="28" t="s">
        <v>54</v>
      </c>
      <c r="N80" s="28" t="s">
        <v>68</v>
      </c>
      <c r="O80" s="28" t="s">
        <v>56</v>
      </c>
      <c r="P80" s="28" t="s">
        <v>56</v>
      </c>
      <c r="Q80" s="40" t="e">
        <f>Table2[[#This Row],[Spread]]/Table2[[#This Row],[Expected Loss]]</f>
        <v>#VALUE!</v>
      </c>
      <c r="R80" s="28">
        <v>1</v>
      </c>
      <c r="S80" s="28">
        <v>0</v>
      </c>
      <c r="T80" s="28" t="s">
        <v>433</v>
      </c>
      <c r="U80" s="28" t="s">
        <v>434</v>
      </c>
      <c r="Y80" s="26">
        <f>IF(ISTEXT(_xlfn.XLOOKUP(A80,Checked_Deals!A:A,Checked_Deals!A:A,0)),1,0)</f>
        <v>0</v>
      </c>
    </row>
    <row r="81" spans="1:25" x14ac:dyDescent="0.25">
      <c r="A81" s="26" t="s">
        <v>438</v>
      </c>
      <c r="B81" s="27">
        <v>41760</v>
      </c>
      <c r="C81" s="26" t="s">
        <v>438</v>
      </c>
      <c r="D81" s="26" t="s">
        <v>54</v>
      </c>
      <c r="E81" s="26" t="s">
        <v>350</v>
      </c>
      <c r="F81" s="26" t="s">
        <v>351</v>
      </c>
      <c r="G81" s="26" t="s">
        <v>439</v>
      </c>
      <c r="H81" s="59">
        <v>10000000</v>
      </c>
      <c r="I81" s="26" t="s">
        <v>51</v>
      </c>
      <c r="J81" s="26" t="s">
        <v>52</v>
      </c>
      <c r="K81" s="26">
        <v>2</v>
      </c>
      <c r="L81" s="26" t="s">
        <v>53</v>
      </c>
      <c r="M81" s="26" t="s">
        <v>54</v>
      </c>
      <c r="N81" s="26" t="s">
        <v>55</v>
      </c>
      <c r="O81" s="26" t="s">
        <v>56</v>
      </c>
      <c r="P81" s="26" t="s">
        <v>56</v>
      </c>
      <c r="Q81" s="40" t="e">
        <f>Table2[[#This Row],[Spread]]/Table2[[#This Row],[Expected Loss]]</f>
        <v>#VALUE!</v>
      </c>
      <c r="R81" s="26">
        <v>1</v>
      </c>
      <c r="S81" s="26">
        <v>0</v>
      </c>
      <c r="T81" s="26" t="s">
        <v>441</v>
      </c>
      <c r="U81" s="26" t="s">
        <v>442</v>
      </c>
      <c r="Y81" s="26">
        <f>IF(ISTEXT(_xlfn.XLOOKUP(A81,Checked_Deals!A:A,Checked_Deals!A:A,0)),1,0)</f>
        <v>0</v>
      </c>
    </row>
    <row r="82" spans="1:25" x14ac:dyDescent="0.25">
      <c r="A82" s="28" t="s">
        <v>443</v>
      </c>
      <c r="B82" s="29">
        <v>41760</v>
      </c>
      <c r="C82" s="28" t="s">
        <v>444</v>
      </c>
      <c r="D82" s="28" t="s">
        <v>445</v>
      </c>
      <c r="E82" s="28" t="s">
        <v>446</v>
      </c>
      <c r="F82" s="28" t="s">
        <v>76</v>
      </c>
      <c r="G82" s="28" t="s">
        <v>447</v>
      </c>
      <c r="H82" s="32" t="s">
        <v>65</v>
      </c>
      <c r="I82" s="28" t="s">
        <v>51</v>
      </c>
      <c r="J82" s="28" t="s">
        <v>448</v>
      </c>
      <c r="K82" s="28" t="s">
        <v>54</v>
      </c>
      <c r="L82" s="28" t="s">
        <v>53</v>
      </c>
      <c r="M82" s="28" t="s">
        <v>54</v>
      </c>
      <c r="N82" s="28" t="s">
        <v>68</v>
      </c>
      <c r="O82" s="28">
        <v>0.52</v>
      </c>
      <c r="P82" s="28">
        <v>2</v>
      </c>
      <c r="Q82" s="40">
        <f>Table2[[#This Row],[Spread]]/Table2[[#This Row],[Expected Loss]]</f>
        <v>3.8461538461538458</v>
      </c>
      <c r="R82" s="28">
        <v>1</v>
      </c>
      <c r="S82" s="28">
        <v>0</v>
      </c>
      <c r="T82" s="28" t="s">
        <v>449</v>
      </c>
      <c r="U82" s="28" t="s">
        <v>450</v>
      </c>
      <c r="Y82" s="26">
        <f>IF(ISTEXT(_xlfn.XLOOKUP(A82,Checked_Deals!A:A,Checked_Deals!A:A,0)),1,0)</f>
        <v>0</v>
      </c>
    </row>
    <row r="83" spans="1:25" x14ac:dyDescent="0.25">
      <c r="A83" s="28" t="s">
        <v>451</v>
      </c>
      <c r="B83" s="29">
        <v>41760</v>
      </c>
      <c r="C83" s="28" t="s">
        <v>444</v>
      </c>
      <c r="D83" s="28" t="s">
        <v>445</v>
      </c>
      <c r="E83" s="28" t="s">
        <v>446</v>
      </c>
      <c r="F83" s="28" t="s">
        <v>76</v>
      </c>
      <c r="G83" s="28" t="s">
        <v>447</v>
      </c>
      <c r="H83" s="32" t="s">
        <v>65</v>
      </c>
      <c r="I83" s="28" t="s">
        <v>51</v>
      </c>
      <c r="J83" s="28" t="s">
        <v>448</v>
      </c>
      <c r="K83" s="28" t="s">
        <v>54</v>
      </c>
      <c r="L83" s="28" t="s">
        <v>53</v>
      </c>
      <c r="M83" s="28" t="s">
        <v>54</v>
      </c>
      <c r="N83" s="28" t="s">
        <v>68</v>
      </c>
      <c r="O83" s="32">
        <v>0.52</v>
      </c>
      <c r="P83" s="28">
        <v>2.2999999999999998</v>
      </c>
      <c r="Q83" s="40">
        <f>Table2[[#This Row],[Spread]]/Table2[[#This Row],[Expected Loss]]</f>
        <v>4.4230769230769225</v>
      </c>
      <c r="R83" s="28">
        <v>1</v>
      </c>
      <c r="S83" s="28">
        <v>0</v>
      </c>
      <c r="T83" s="28" t="s">
        <v>449</v>
      </c>
      <c r="U83" s="28" t="s">
        <v>450</v>
      </c>
      <c r="Y83" s="26">
        <f>IF(ISTEXT(_xlfn.XLOOKUP(A83,Checked_Deals!A:A,Checked_Deals!A:A,0)),1,0)</f>
        <v>0</v>
      </c>
    </row>
    <row r="84" spans="1:25" x14ac:dyDescent="0.25">
      <c r="A84" s="26" t="s">
        <v>452</v>
      </c>
      <c r="B84" s="27">
        <v>41760</v>
      </c>
      <c r="C84" s="26" t="s">
        <v>453</v>
      </c>
      <c r="D84" s="26" t="s">
        <v>245</v>
      </c>
      <c r="E84" s="26" t="s">
        <v>385</v>
      </c>
      <c r="F84" s="26" t="s">
        <v>76</v>
      </c>
      <c r="G84" s="26" t="s">
        <v>247</v>
      </c>
      <c r="H84" s="59">
        <v>150000000</v>
      </c>
      <c r="I84" s="26" t="s">
        <v>51</v>
      </c>
      <c r="J84" s="26" t="s">
        <v>166</v>
      </c>
      <c r="K84" s="26" t="s">
        <v>392</v>
      </c>
      <c r="L84" s="26">
        <v>0.85</v>
      </c>
      <c r="M84" s="26" t="s">
        <v>54</v>
      </c>
      <c r="N84" s="26" t="s">
        <v>68</v>
      </c>
      <c r="O84" s="26">
        <v>0.75</v>
      </c>
      <c r="P84" s="26">
        <v>2.25</v>
      </c>
      <c r="Q84" s="40">
        <f>Table2[[#This Row],[Spread]]/Table2[[#This Row],[Expected Loss]]</f>
        <v>3</v>
      </c>
      <c r="R84" s="26">
        <v>1</v>
      </c>
      <c r="S84" s="26">
        <v>0</v>
      </c>
      <c r="T84" s="26" t="s">
        <v>454</v>
      </c>
      <c r="U84" s="26" t="s">
        <v>455</v>
      </c>
      <c r="Y84" s="26">
        <f>IF(ISTEXT(_xlfn.XLOOKUP(A84,Checked_Deals!A:A,Checked_Deals!A:A,0)),1,0)</f>
        <v>0</v>
      </c>
    </row>
    <row r="85" spans="1:25" x14ac:dyDescent="0.25">
      <c r="A85" s="26" t="s">
        <v>456</v>
      </c>
      <c r="B85" s="27">
        <v>41760</v>
      </c>
      <c r="C85" s="26" t="s">
        <v>453</v>
      </c>
      <c r="D85" s="26" t="s">
        <v>245</v>
      </c>
      <c r="E85" s="26" t="s">
        <v>385</v>
      </c>
      <c r="F85" s="26" t="s">
        <v>76</v>
      </c>
      <c r="G85" s="26" t="s">
        <v>247</v>
      </c>
      <c r="H85" s="59">
        <v>150000000</v>
      </c>
      <c r="I85" s="26" t="s">
        <v>51</v>
      </c>
      <c r="J85" s="26" t="s">
        <v>166</v>
      </c>
      <c r="K85" s="26" t="s">
        <v>392</v>
      </c>
      <c r="L85" s="26">
        <v>0.85</v>
      </c>
      <c r="M85" s="26" t="s">
        <v>54</v>
      </c>
      <c r="N85" s="26" t="s">
        <v>68</v>
      </c>
      <c r="O85" s="26">
        <v>0.75</v>
      </c>
      <c r="P85" s="26">
        <v>2.5</v>
      </c>
      <c r="Q85" s="40">
        <f>Table2[[#This Row],[Spread]]/Table2[[#This Row],[Expected Loss]]</f>
        <v>3.3333333333333335</v>
      </c>
      <c r="R85" s="26">
        <v>1</v>
      </c>
      <c r="S85" s="26">
        <v>0</v>
      </c>
      <c r="T85" s="26" t="s">
        <v>454</v>
      </c>
      <c r="U85" s="26" t="s">
        <v>455</v>
      </c>
      <c r="Y85" s="26">
        <f>IF(ISTEXT(_xlfn.XLOOKUP(A85,Checked_Deals!A:A,Checked_Deals!A:A,0)),1,0)</f>
        <v>0</v>
      </c>
    </row>
    <row r="86" spans="1:25" x14ac:dyDescent="0.25">
      <c r="A86" s="26" t="s">
        <v>457</v>
      </c>
      <c r="B86" s="27">
        <v>41760</v>
      </c>
      <c r="C86" s="26" t="s">
        <v>457</v>
      </c>
      <c r="D86" s="26" t="s">
        <v>110</v>
      </c>
      <c r="E86" s="26" t="s">
        <v>458</v>
      </c>
      <c r="F86" s="26" t="s">
        <v>76</v>
      </c>
      <c r="G86" s="26" t="s">
        <v>459</v>
      </c>
      <c r="H86" s="59">
        <v>200000000</v>
      </c>
      <c r="I86" s="26" t="s">
        <v>51</v>
      </c>
      <c r="J86" s="26" t="s">
        <v>52</v>
      </c>
      <c r="K86" s="26" t="s">
        <v>54</v>
      </c>
      <c r="L86" s="26">
        <v>0.99</v>
      </c>
      <c r="M86" s="26" t="s">
        <v>54</v>
      </c>
      <c r="N86" s="26" t="s">
        <v>55</v>
      </c>
      <c r="O86" s="26">
        <v>0.78</v>
      </c>
      <c r="P86" s="26">
        <v>3.9</v>
      </c>
      <c r="Q86" s="40">
        <f>Table2[[#This Row],[Spread]]/Table2[[#This Row],[Expected Loss]]</f>
        <v>5</v>
      </c>
      <c r="R86" s="26">
        <v>1</v>
      </c>
      <c r="S86" s="26">
        <v>0</v>
      </c>
      <c r="T86" s="26" t="s">
        <v>460</v>
      </c>
      <c r="U86" s="26" t="s">
        <v>461</v>
      </c>
      <c r="Y86" s="26">
        <f>IF(ISTEXT(_xlfn.XLOOKUP(A86,Checked_Deals!A:A,Checked_Deals!A:A,0)),1,0)</f>
        <v>0</v>
      </c>
    </row>
    <row r="87" spans="1:25" x14ac:dyDescent="0.25">
      <c r="A87" s="28" t="s">
        <v>462</v>
      </c>
      <c r="B87" s="29">
        <v>41760</v>
      </c>
      <c r="C87" s="28" t="s">
        <v>463</v>
      </c>
      <c r="D87" s="28" t="s">
        <v>154</v>
      </c>
      <c r="E87" s="28" t="s">
        <v>464</v>
      </c>
      <c r="F87" s="28" t="s">
        <v>76</v>
      </c>
      <c r="G87" s="28" t="s">
        <v>465</v>
      </c>
      <c r="H87" s="32" t="s">
        <v>65</v>
      </c>
      <c r="I87" s="28" t="s">
        <v>51</v>
      </c>
      <c r="J87" s="28" t="s">
        <v>166</v>
      </c>
      <c r="K87" s="28">
        <v>4</v>
      </c>
      <c r="L87" s="28">
        <v>11.84</v>
      </c>
      <c r="M87" s="28" t="s">
        <v>54</v>
      </c>
      <c r="N87" s="28" t="s">
        <v>68</v>
      </c>
      <c r="O87" s="28">
        <v>9.86</v>
      </c>
      <c r="P87" s="28">
        <v>15</v>
      </c>
      <c r="Q87" s="40">
        <f>Table2[[#This Row],[Spread]]/Table2[[#This Row],[Expected Loss]]</f>
        <v>1.5212981744421907</v>
      </c>
      <c r="R87" s="28">
        <v>1</v>
      </c>
      <c r="S87" s="28">
        <v>0</v>
      </c>
      <c r="T87" s="28" t="s">
        <v>466</v>
      </c>
      <c r="U87" s="28" t="s">
        <v>467</v>
      </c>
      <c r="Y87" s="26">
        <f>IF(ISTEXT(_xlfn.XLOOKUP(A87,Checked_Deals!A:A,Checked_Deals!A:A,0)),1,0)</f>
        <v>0</v>
      </c>
    </row>
    <row r="88" spans="1:25" x14ac:dyDescent="0.25">
      <c r="A88" s="28" t="s">
        <v>468</v>
      </c>
      <c r="B88" s="29">
        <v>41760</v>
      </c>
      <c r="C88" s="28" t="s">
        <v>463</v>
      </c>
      <c r="D88" s="28" t="s">
        <v>154</v>
      </c>
      <c r="E88" s="28" t="s">
        <v>464</v>
      </c>
      <c r="F88" s="28" t="s">
        <v>76</v>
      </c>
      <c r="G88" s="28" t="s">
        <v>465</v>
      </c>
      <c r="H88" s="32" t="s">
        <v>65</v>
      </c>
      <c r="I88" s="28" t="s">
        <v>51</v>
      </c>
      <c r="J88" s="28" t="s">
        <v>166</v>
      </c>
      <c r="K88" s="28">
        <v>4</v>
      </c>
      <c r="L88" s="28">
        <v>0.85</v>
      </c>
      <c r="M88" s="28" t="s">
        <v>469</v>
      </c>
      <c r="N88" s="28" t="s">
        <v>68</v>
      </c>
      <c r="O88" s="28">
        <v>0.54</v>
      </c>
      <c r="P88" s="28">
        <v>3.5</v>
      </c>
      <c r="Q88" s="40">
        <f>Table2[[#This Row],[Spread]]/Table2[[#This Row],[Expected Loss]]</f>
        <v>6.481481481481481</v>
      </c>
      <c r="R88" s="28">
        <v>1</v>
      </c>
      <c r="S88" s="28">
        <v>0</v>
      </c>
      <c r="T88" s="28" t="s">
        <v>466</v>
      </c>
      <c r="U88" s="28" t="s">
        <v>467</v>
      </c>
      <c r="Y88" s="26">
        <f>IF(ISTEXT(_xlfn.XLOOKUP(A88,Checked_Deals!A:A,Checked_Deals!A:A,0)),1,0)</f>
        <v>0</v>
      </c>
    </row>
    <row r="89" spans="1:25" x14ac:dyDescent="0.25">
      <c r="A89" s="28" t="s">
        <v>470</v>
      </c>
      <c r="B89" s="29">
        <v>41760</v>
      </c>
      <c r="C89" s="28" t="s">
        <v>463</v>
      </c>
      <c r="D89" s="28" t="s">
        <v>154</v>
      </c>
      <c r="E89" s="28" t="s">
        <v>464</v>
      </c>
      <c r="F89" s="28" t="s">
        <v>76</v>
      </c>
      <c r="G89" s="28" t="s">
        <v>465</v>
      </c>
      <c r="H89" s="32" t="s">
        <v>65</v>
      </c>
      <c r="I89" s="28" t="s">
        <v>51</v>
      </c>
      <c r="J89" s="28" t="s">
        <v>166</v>
      </c>
      <c r="K89" s="28">
        <v>4</v>
      </c>
      <c r="L89" s="28" t="s">
        <v>53</v>
      </c>
      <c r="M89" s="28" t="s">
        <v>54</v>
      </c>
      <c r="N89" s="28" t="s">
        <v>68</v>
      </c>
      <c r="O89" s="28" t="s">
        <v>56</v>
      </c>
      <c r="P89" s="28">
        <v>8</v>
      </c>
      <c r="Q89" s="40" t="e">
        <f>Table2[[#This Row],[Spread]]/Table2[[#This Row],[Expected Loss]]</f>
        <v>#VALUE!</v>
      </c>
      <c r="R89" s="28">
        <v>1</v>
      </c>
      <c r="S89" s="28">
        <v>0</v>
      </c>
      <c r="T89" s="28" t="s">
        <v>466</v>
      </c>
      <c r="U89" s="28" t="s">
        <v>467</v>
      </c>
      <c r="Y89" s="26">
        <f>IF(ISTEXT(_xlfn.XLOOKUP(A89,Checked_Deals!A:A,Checked_Deals!A:A,0)),1,0)</f>
        <v>0</v>
      </c>
    </row>
    <row r="90" spans="1:25" x14ac:dyDescent="0.25">
      <c r="A90" s="28" t="s">
        <v>471</v>
      </c>
      <c r="B90" s="29">
        <v>41791</v>
      </c>
      <c r="C90" s="28" t="s">
        <v>472</v>
      </c>
      <c r="D90" s="28" t="s">
        <v>473</v>
      </c>
      <c r="E90" s="28" t="s">
        <v>474</v>
      </c>
      <c r="F90" s="28" t="s">
        <v>76</v>
      </c>
      <c r="G90" s="28" t="s">
        <v>475</v>
      </c>
      <c r="H90" s="32" t="s">
        <v>65</v>
      </c>
      <c r="I90" s="28" t="s">
        <v>51</v>
      </c>
      <c r="J90" s="28" t="s">
        <v>404</v>
      </c>
      <c r="K90" s="28">
        <v>3</v>
      </c>
      <c r="L90" s="28">
        <v>3.8</v>
      </c>
      <c r="M90" s="28" t="s">
        <v>54</v>
      </c>
      <c r="N90" s="28" t="s">
        <v>68</v>
      </c>
      <c r="O90" s="28" t="s">
        <v>56</v>
      </c>
      <c r="P90" s="28">
        <v>6.35</v>
      </c>
      <c r="Q90" s="40" t="e">
        <f>Table2[[#This Row],[Spread]]/Table2[[#This Row],[Expected Loss]]</f>
        <v>#VALUE!</v>
      </c>
      <c r="R90" s="28">
        <v>1</v>
      </c>
      <c r="S90" s="28">
        <v>0</v>
      </c>
      <c r="T90" s="28" t="s">
        <v>476</v>
      </c>
      <c r="U90" s="28" t="s">
        <v>477</v>
      </c>
      <c r="Y90" s="26">
        <f>IF(ISTEXT(_xlfn.XLOOKUP(A90,Checked_Deals!A:A,Checked_Deals!A:A,0)),1,0)</f>
        <v>0</v>
      </c>
    </row>
    <row r="91" spans="1:25" x14ac:dyDescent="0.25">
      <c r="A91" s="28" t="s">
        <v>478</v>
      </c>
      <c r="B91" s="29">
        <v>41791</v>
      </c>
      <c r="C91" s="28" t="s">
        <v>472</v>
      </c>
      <c r="D91" s="28" t="s">
        <v>473</v>
      </c>
      <c r="E91" s="28" t="s">
        <v>474</v>
      </c>
      <c r="F91" s="28" t="s">
        <v>76</v>
      </c>
      <c r="G91" s="28" t="s">
        <v>475</v>
      </c>
      <c r="H91" s="32" t="s">
        <v>65</v>
      </c>
      <c r="I91" s="28" t="s">
        <v>51</v>
      </c>
      <c r="J91" s="28" t="s">
        <v>404</v>
      </c>
      <c r="K91" s="28">
        <v>3</v>
      </c>
      <c r="L91" s="28" t="s">
        <v>53</v>
      </c>
      <c r="M91" s="28" t="s">
        <v>54</v>
      </c>
      <c r="N91" s="28" t="s">
        <v>68</v>
      </c>
      <c r="O91" s="28" t="s">
        <v>56</v>
      </c>
      <c r="P91" s="28" t="s">
        <v>56</v>
      </c>
      <c r="Q91" s="40" t="e">
        <f>Table2[[#This Row],[Spread]]/Table2[[#This Row],[Expected Loss]]</f>
        <v>#VALUE!</v>
      </c>
      <c r="R91" s="28">
        <v>1</v>
      </c>
      <c r="S91" s="28">
        <v>0</v>
      </c>
      <c r="T91" s="28" t="s">
        <v>476</v>
      </c>
      <c r="U91" s="28" t="s">
        <v>477</v>
      </c>
      <c r="Y91" s="26">
        <f>IF(ISTEXT(_xlfn.XLOOKUP(A91,Checked_Deals!A:A,Checked_Deals!A:A,0)),1,0)</f>
        <v>0</v>
      </c>
    </row>
    <row r="92" spans="1:25" x14ac:dyDescent="0.25">
      <c r="A92" s="26" t="s">
        <v>479</v>
      </c>
      <c r="B92" s="27">
        <v>41791</v>
      </c>
      <c r="C92" s="26" t="s">
        <v>480</v>
      </c>
      <c r="D92" s="26" t="s">
        <v>165</v>
      </c>
      <c r="E92" s="26" t="s">
        <v>350</v>
      </c>
      <c r="F92" s="26" t="s">
        <v>351</v>
      </c>
      <c r="G92" s="26" t="s">
        <v>439</v>
      </c>
      <c r="H92" s="59">
        <v>36800000</v>
      </c>
      <c r="I92" s="26" t="s">
        <v>51</v>
      </c>
      <c r="J92" s="26" t="s">
        <v>52</v>
      </c>
      <c r="K92" s="26" t="s">
        <v>54</v>
      </c>
      <c r="L92" s="26" t="s">
        <v>53</v>
      </c>
      <c r="M92" s="26" t="s">
        <v>54</v>
      </c>
      <c r="N92" s="26" t="s">
        <v>68</v>
      </c>
      <c r="O92" s="26" t="s">
        <v>56</v>
      </c>
      <c r="P92" s="26" t="s">
        <v>56</v>
      </c>
      <c r="Q92" s="40" t="e">
        <f>Table2[[#This Row],[Spread]]/Table2[[#This Row],[Expected Loss]]</f>
        <v>#VALUE!</v>
      </c>
      <c r="R92" s="26">
        <v>1</v>
      </c>
      <c r="S92" s="26">
        <v>0</v>
      </c>
      <c r="T92" s="26" t="s">
        <v>481</v>
      </c>
      <c r="U92" s="26" t="s">
        <v>482</v>
      </c>
      <c r="Y92" s="26">
        <f>IF(ISTEXT(_xlfn.XLOOKUP(A92,Checked_Deals!A:A,Checked_Deals!A:A,0)),1,0)</f>
        <v>0</v>
      </c>
    </row>
    <row r="93" spans="1:25" x14ac:dyDescent="0.25">
      <c r="A93" s="26" t="s">
        <v>483</v>
      </c>
      <c r="B93" s="27">
        <v>41791</v>
      </c>
      <c r="C93" s="26" t="s">
        <v>480</v>
      </c>
      <c r="D93" s="26" t="s">
        <v>165</v>
      </c>
      <c r="E93" s="26" t="s">
        <v>350</v>
      </c>
      <c r="F93" s="26" t="s">
        <v>351</v>
      </c>
      <c r="G93" s="26" t="s">
        <v>439</v>
      </c>
      <c r="H93" s="59">
        <v>2125000</v>
      </c>
      <c r="I93" s="26" t="s">
        <v>51</v>
      </c>
      <c r="J93" s="26" t="s">
        <v>52</v>
      </c>
      <c r="K93" s="26" t="s">
        <v>54</v>
      </c>
      <c r="L93" s="26" t="s">
        <v>53</v>
      </c>
      <c r="M93" s="26" t="s">
        <v>54</v>
      </c>
      <c r="N93" s="26" t="s">
        <v>68</v>
      </c>
      <c r="O93" s="26" t="s">
        <v>56</v>
      </c>
      <c r="P93" s="26" t="s">
        <v>56</v>
      </c>
      <c r="Q93" s="40" t="e">
        <f>Table2[[#This Row],[Spread]]/Table2[[#This Row],[Expected Loss]]</f>
        <v>#VALUE!</v>
      </c>
      <c r="R93" s="26">
        <v>1</v>
      </c>
      <c r="S93" s="26">
        <v>0</v>
      </c>
      <c r="T93" s="26" t="s">
        <v>481</v>
      </c>
      <c r="U93" s="26" t="s">
        <v>482</v>
      </c>
      <c r="Y93" s="26">
        <f>IF(ISTEXT(_xlfn.XLOOKUP(A93,Checked_Deals!A:A,Checked_Deals!A:A,0)),1,0)</f>
        <v>0</v>
      </c>
    </row>
    <row r="94" spans="1:25" x14ac:dyDescent="0.25">
      <c r="A94" s="26" t="s">
        <v>484</v>
      </c>
      <c r="B94" s="27">
        <v>41791</v>
      </c>
      <c r="C94" s="26" t="s">
        <v>480</v>
      </c>
      <c r="D94" s="26" t="s">
        <v>165</v>
      </c>
      <c r="E94" s="26" t="s">
        <v>350</v>
      </c>
      <c r="F94" s="26" t="s">
        <v>351</v>
      </c>
      <c r="G94" s="26" t="s">
        <v>439</v>
      </c>
      <c r="H94" s="59">
        <v>5110000</v>
      </c>
      <c r="I94" s="26" t="s">
        <v>51</v>
      </c>
      <c r="J94" s="26" t="s">
        <v>52</v>
      </c>
      <c r="K94" s="26" t="s">
        <v>54</v>
      </c>
      <c r="L94" s="26" t="s">
        <v>53</v>
      </c>
      <c r="M94" s="26" t="s">
        <v>54</v>
      </c>
      <c r="N94" s="26" t="s">
        <v>68</v>
      </c>
      <c r="O94" s="26" t="s">
        <v>56</v>
      </c>
      <c r="P94" s="26" t="s">
        <v>56</v>
      </c>
      <c r="Q94" s="40" t="e">
        <f>Table2[[#This Row],[Spread]]/Table2[[#This Row],[Expected Loss]]</f>
        <v>#VALUE!</v>
      </c>
      <c r="R94" s="26">
        <v>1</v>
      </c>
      <c r="S94" s="26">
        <v>0</v>
      </c>
      <c r="T94" s="26" t="s">
        <v>481</v>
      </c>
      <c r="U94" s="26" t="s">
        <v>482</v>
      </c>
      <c r="Y94" s="26">
        <f>IF(ISTEXT(_xlfn.XLOOKUP(A94,Checked_Deals!A:A,Checked_Deals!A:A,0)),1,0)</f>
        <v>0</v>
      </c>
    </row>
    <row r="95" spans="1:25" x14ac:dyDescent="0.25">
      <c r="A95" s="26" t="s">
        <v>485</v>
      </c>
      <c r="B95" s="27">
        <v>41791</v>
      </c>
      <c r="C95" s="26" t="s">
        <v>485</v>
      </c>
      <c r="D95" s="26" t="s">
        <v>177</v>
      </c>
      <c r="E95" s="26" t="s">
        <v>486</v>
      </c>
      <c r="F95" s="26" t="s">
        <v>76</v>
      </c>
      <c r="G95" s="26" t="s">
        <v>179</v>
      </c>
      <c r="H95" s="40" t="s">
        <v>487</v>
      </c>
      <c r="I95" s="26" t="s">
        <v>180</v>
      </c>
      <c r="J95" s="26" t="s">
        <v>166</v>
      </c>
      <c r="K95" s="26" t="s">
        <v>54</v>
      </c>
      <c r="L95" s="26" t="s">
        <v>53</v>
      </c>
      <c r="M95" s="26" t="s">
        <v>54</v>
      </c>
      <c r="N95" s="26" t="s">
        <v>55</v>
      </c>
      <c r="O95" s="26">
        <v>2.72</v>
      </c>
      <c r="P95" s="26">
        <v>5.5</v>
      </c>
      <c r="Q95" s="40">
        <f>Table2[[#This Row],[Spread]]/Table2[[#This Row],[Expected Loss]]</f>
        <v>2.0220588235294117</v>
      </c>
      <c r="R95" s="26">
        <v>1</v>
      </c>
      <c r="S95" s="26">
        <v>0</v>
      </c>
      <c r="T95" s="26" t="s">
        <v>488</v>
      </c>
      <c r="U95" s="26" t="s">
        <v>489</v>
      </c>
      <c r="Y95" s="26">
        <f>IF(ISTEXT(_xlfn.XLOOKUP(A95,Checked_Deals!A:A,Checked_Deals!A:A,0)),1,0)</f>
        <v>0</v>
      </c>
    </row>
    <row r="96" spans="1:25" x14ac:dyDescent="0.25">
      <c r="A96" s="26" t="s">
        <v>490</v>
      </c>
      <c r="B96" s="27">
        <v>41791</v>
      </c>
      <c r="C96" s="26" t="s">
        <v>491</v>
      </c>
      <c r="D96" s="26" t="s">
        <v>54</v>
      </c>
      <c r="E96" s="26" t="s">
        <v>350</v>
      </c>
      <c r="F96" s="26" t="s">
        <v>351</v>
      </c>
      <c r="G96" s="26" t="s">
        <v>439</v>
      </c>
      <c r="H96" s="59">
        <v>4525000</v>
      </c>
      <c r="I96" s="26" t="s">
        <v>51</v>
      </c>
      <c r="J96" s="26" t="s">
        <v>52</v>
      </c>
      <c r="K96" s="26">
        <v>1</v>
      </c>
      <c r="L96" s="26" t="s">
        <v>53</v>
      </c>
      <c r="M96" s="26" t="s">
        <v>54</v>
      </c>
      <c r="N96" s="26" t="s">
        <v>68</v>
      </c>
      <c r="O96" s="26" t="s">
        <v>56</v>
      </c>
      <c r="P96" s="26" t="s">
        <v>56</v>
      </c>
      <c r="Q96" s="40" t="e">
        <f>Table2[[#This Row],[Spread]]/Table2[[#This Row],[Expected Loss]]</f>
        <v>#VALUE!</v>
      </c>
      <c r="R96" s="26">
        <v>1</v>
      </c>
      <c r="S96" s="26">
        <v>0</v>
      </c>
      <c r="T96" s="26" t="s">
        <v>492</v>
      </c>
      <c r="U96" s="26" t="s">
        <v>493</v>
      </c>
      <c r="Y96" s="26">
        <f>IF(ISTEXT(_xlfn.XLOOKUP(A96,Checked_Deals!A:A,Checked_Deals!A:A,0)),1,0)</f>
        <v>0</v>
      </c>
    </row>
    <row r="97" spans="1:25" x14ac:dyDescent="0.25">
      <c r="A97" s="26" t="s">
        <v>494</v>
      </c>
      <c r="B97" s="27">
        <v>41791</v>
      </c>
      <c r="C97" s="26" t="s">
        <v>491</v>
      </c>
      <c r="D97" s="26" t="s">
        <v>54</v>
      </c>
      <c r="E97" s="26" t="s">
        <v>350</v>
      </c>
      <c r="F97" s="26" t="s">
        <v>351</v>
      </c>
      <c r="G97" s="26" t="s">
        <v>439</v>
      </c>
      <c r="H97" s="59">
        <v>27300000</v>
      </c>
      <c r="I97" s="26" t="s">
        <v>51</v>
      </c>
      <c r="J97" s="26" t="s">
        <v>52</v>
      </c>
      <c r="K97" s="26">
        <v>1</v>
      </c>
      <c r="L97" s="26" t="s">
        <v>53</v>
      </c>
      <c r="M97" s="26" t="s">
        <v>54</v>
      </c>
      <c r="N97" s="26" t="s">
        <v>68</v>
      </c>
      <c r="O97" s="26" t="s">
        <v>56</v>
      </c>
      <c r="P97" s="26" t="s">
        <v>56</v>
      </c>
      <c r="Q97" s="40" t="e">
        <f>Table2[[#This Row],[Spread]]/Table2[[#This Row],[Expected Loss]]</f>
        <v>#VALUE!</v>
      </c>
      <c r="R97" s="26">
        <v>1</v>
      </c>
      <c r="S97" s="26">
        <v>0</v>
      </c>
      <c r="T97" s="26" t="s">
        <v>492</v>
      </c>
      <c r="U97" s="26" t="s">
        <v>493</v>
      </c>
      <c r="Y97" s="26">
        <f>IF(ISTEXT(_xlfn.XLOOKUP(A97,Checked_Deals!A:A,Checked_Deals!A:A,0)),1,0)</f>
        <v>0</v>
      </c>
    </row>
    <row r="98" spans="1:25" x14ac:dyDescent="0.25">
      <c r="A98" s="26" t="s">
        <v>495</v>
      </c>
      <c r="B98" s="27">
        <v>41791</v>
      </c>
      <c r="C98" s="26" t="s">
        <v>495</v>
      </c>
      <c r="D98" s="26" t="s">
        <v>496</v>
      </c>
      <c r="E98" s="26" t="s">
        <v>497</v>
      </c>
      <c r="F98" s="26" t="s">
        <v>166</v>
      </c>
      <c r="G98" s="26" t="s">
        <v>498</v>
      </c>
      <c r="H98" s="59">
        <v>30000000</v>
      </c>
      <c r="I98" s="26" t="s">
        <v>499</v>
      </c>
      <c r="J98" s="26" t="s">
        <v>52</v>
      </c>
      <c r="K98" s="26">
        <v>3</v>
      </c>
      <c r="L98" s="26" t="s">
        <v>53</v>
      </c>
      <c r="M98" s="26" t="s">
        <v>54</v>
      </c>
      <c r="N98" s="26" t="s">
        <v>55</v>
      </c>
      <c r="O98" s="26" t="s">
        <v>56</v>
      </c>
      <c r="P98" s="26">
        <v>6.3</v>
      </c>
      <c r="Q98" s="40" t="e">
        <f>Table2[[#This Row],[Spread]]/Table2[[#This Row],[Expected Loss]]</f>
        <v>#VALUE!</v>
      </c>
      <c r="R98" s="26">
        <v>1</v>
      </c>
      <c r="S98" s="26">
        <v>1</v>
      </c>
      <c r="T98" s="26" t="s">
        <v>500</v>
      </c>
      <c r="U98" s="26" t="s">
        <v>501</v>
      </c>
      <c r="Y98" s="26">
        <f>IF(ISTEXT(_xlfn.XLOOKUP(A98,Checked_Deals!A:A,Checked_Deals!A:A,0)),1,0)</f>
        <v>0</v>
      </c>
    </row>
    <row r="99" spans="1:25" x14ac:dyDescent="0.25">
      <c r="A99" s="26" t="s">
        <v>502</v>
      </c>
      <c r="B99" s="27">
        <v>41821</v>
      </c>
      <c r="C99" s="26" t="s">
        <v>502</v>
      </c>
      <c r="D99" s="26" t="s">
        <v>54</v>
      </c>
      <c r="E99" s="26" t="s">
        <v>166</v>
      </c>
      <c r="F99" s="26" t="s">
        <v>166</v>
      </c>
      <c r="G99" s="26" t="s">
        <v>187</v>
      </c>
      <c r="H99" s="59">
        <v>7320000</v>
      </c>
      <c r="I99" s="26" t="s">
        <v>51</v>
      </c>
      <c r="J99" s="26" t="s">
        <v>52</v>
      </c>
      <c r="K99" s="26">
        <v>0.92</v>
      </c>
      <c r="L99" s="26" t="s">
        <v>53</v>
      </c>
      <c r="M99" s="26" t="s">
        <v>54</v>
      </c>
      <c r="N99" s="26" t="s">
        <v>55</v>
      </c>
      <c r="O99" s="26" t="s">
        <v>56</v>
      </c>
      <c r="P99" s="26" t="s">
        <v>56</v>
      </c>
      <c r="Q99" s="40" t="e">
        <f>Table2[[#This Row],[Spread]]/Table2[[#This Row],[Expected Loss]]</f>
        <v>#VALUE!</v>
      </c>
      <c r="R99" s="26">
        <v>1</v>
      </c>
      <c r="S99" s="26">
        <v>0</v>
      </c>
      <c r="T99" s="26" t="s">
        <v>503</v>
      </c>
      <c r="U99" s="26" t="s">
        <v>504</v>
      </c>
      <c r="Y99" s="26">
        <f>IF(ISTEXT(_xlfn.XLOOKUP(A99,Checked_Deals!A:A,Checked_Deals!A:A,0)),1,0)</f>
        <v>0</v>
      </c>
    </row>
    <row r="100" spans="1:25" x14ac:dyDescent="0.25">
      <c r="A100" s="26" t="s">
        <v>505</v>
      </c>
      <c r="B100" s="27">
        <v>41821</v>
      </c>
      <c r="C100" s="26" t="s">
        <v>506</v>
      </c>
      <c r="D100" s="26" t="s">
        <v>54</v>
      </c>
      <c r="E100" s="26" t="s">
        <v>350</v>
      </c>
      <c r="F100" s="26" t="s">
        <v>166</v>
      </c>
      <c r="G100" s="26" t="s">
        <v>324</v>
      </c>
      <c r="H100" s="59">
        <v>22000000</v>
      </c>
      <c r="I100" s="26" t="s">
        <v>104</v>
      </c>
      <c r="J100" s="26" t="s">
        <v>56</v>
      </c>
      <c r="K100" s="26" t="s">
        <v>54</v>
      </c>
      <c r="L100" s="26" t="s">
        <v>53</v>
      </c>
      <c r="M100" s="26" t="s">
        <v>54</v>
      </c>
      <c r="N100" s="26" t="s">
        <v>68</v>
      </c>
      <c r="O100" s="26" t="s">
        <v>56</v>
      </c>
      <c r="P100" s="26" t="s">
        <v>56</v>
      </c>
      <c r="Q100" s="40" t="e">
        <f>Table2[[#This Row],[Spread]]/Table2[[#This Row],[Expected Loss]]</f>
        <v>#VALUE!</v>
      </c>
      <c r="R100" s="26">
        <v>1</v>
      </c>
      <c r="S100" s="26">
        <v>0</v>
      </c>
      <c r="T100" s="26" t="s">
        <v>507</v>
      </c>
      <c r="U100" s="26" t="s">
        <v>508</v>
      </c>
      <c r="Y100" s="26">
        <f>IF(ISTEXT(_xlfn.XLOOKUP(A100,Checked_Deals!A:A,Checked_Deals!A:A,0)),1,0)</f>
        <v>0</v>
      </c>
    </row>
    <row r="101" spans="1:25" x14ac:dyDescent="0.25">
      <c r="A101" s="26" t="s">
        <v>509</v>
      </c>
      <c r="B101" s="27">
        <v>41821</v>
      </c>
      <c r="C101" s="26" t="s">
        <v>506</v>
      </c>
      <c r="D101" s="26" t="s">
        <v>54</v>
      </c>
      <c r="E101" s="26" t="s">
        <v>350</v>
      </c>
      <c r="F101" s="26" t="s">
        <v>166</v>
      </c>
      <c r="G101" s="26" t="s">
        <v>324</v>
      </c>
      <c r="H101" s="59">
        <v>8000000</v>
      </c>
      <c r="I101" s="26" t="s">
        <v>104</v>
      </c>
      <c r="J101" s="26" t="s">
        <v>56</v>
      </c>
      <c r="K101" s="26" t="s">
        <v>54</v>
      </c>
      <c r="L101" s="26" t="s">
        <v>53</v>
      </c>
      <c r="M101" s="26" t="s">
        <v>54</v>
      </c>
      <c r="N101" s="26" t="s">
        <v>68</v>
      </c>
      <c r="O101" s="26" t="s">
        <v>56</v>
      </c>
      <c r="P101" s="26">
        <v>4</v>
      </c>
      <c r="Q101" s="40" t="e">
        <f>Table2[[#This Row],[Spread]]/Table2[[#This Row],[Expected Loss]]</f>
        <v>#VALUE!</v>
      </c>
      <c r="R101" s="26">
        <v>1</v>
      </c>
      <c r="S101" s="26">
        <v>0</v>
      </c>
      <c r="T101" s="26" t="s">
        <v>507</v>
      </c>
      <c r="U101" s="26" t="s">
        <v>508</v>
      </c>
      <c r="Y101" s="26">
        <f>IF(ISTEXT(_xlfn.XLOOKUP(A101,Checked_Deals!A:A,Checked_Deals!A:A,0)),1,0)</f>
        <v>0</v>
      </c>
    </row>
    <row r="102" spans="1:25" x14ac:dyDescent="0.25">
      <c r="A102" s="28" t="s">
        <v>510</v>
      </c>
      <c r="B102" s="29">
        <v>41852</v>
      </c>
      <c r="C102" s="28" t="s">
        <v>511</v>
      </c>
      <c r="D102" s="28" t="s">
        <v>512</v>
      </c>
      <c r="E102" s="28" t="s">
        <v>513</v>
      </c>
      <c r="F102" s="28" t="s">
        <v>63</v>
      </c>
      <c r="G102" s="28" t="s">
        <v>514</v>
      </c>
      <c r="H102" s="32" t="s">
        <v>65</v>
      </c>
      <c r="I102" s="28" t="s">
        <v>51</v>
      </c>
      <c r="J102" s="28" t="s">
        <v>56</v>
      </c>
      <c r="K102" s="28">
        <v>3</v>
      </c>
      <c r="L102" s="28" t="s">
        <v>53</v>
      </c>
      <c r="M102" s="28" t="s">
        <v>54</v>
      </c>
      <c r="N102" s="28" t="s">
        <v>68</v>
      </c>
      <c r="O102" s="28">
        <v>2.3199999999999998</v>
      </c>
      <c r="P102" s="28">
        <v>6.5</v>
      </c>
      <c r="Q102" s="40">
        <f>Table2[[#This Row],[Spread]]/Table2[[#This Row],[Expected Loss]]</f>
        <v>2.8017241379310347</v>
      </c>
      <c r="R102" s="28">
        <v>1</v>
      </c>
      <c r="S102" s="28">
        <v>0</v>
      </c>
      <c r="T102" s="28" t="s">
        <v>515</v>
      </c>
      <c r="U102" s="28" t="s">
        <v>516</v>
      </c>
      <c r="Y102" s="26">
        <f>IF(ISTEXT(_xlfn.XLOOKUP(A102,Checked_Deals!A:A,Checked_Deals!A:A,0)),1,0)</f>
        <v>0</v>
      </c>
    </row>
    <row r="103" spans="1:25" x14ac:dyDescent="0.25">
      <c r="A103" s="28" t="s">
        <v>517</v>
      </c>
      <c r="B103" s="29">
        <v>41852</v>
      </c>
      <c r="C103" s="28" t="s">
        <v>511</v>
      </c>
      <c r="D103" s="28" t="s">
        <v>512</v>
      </c>
      <c r="E103" s="28" t="s">
        <v>513</v>
      </c>
      <c r="F103" s="28" t="s">
        <v>63</v>
      </c>
      <c r="G103" s="28" t="s">
        <v>514</v>
      </c>
      <c r="H103" s="32" t="s">
        <v>65</v>
      </c>
      <c r="I103" s="28" t="s">
        <v>51</v>
      </c>
      <c r="J103" s="28" t="s">
        <v>56</v>
      </c>
      <c r="K103" s="28">
        <v>3</v>
      </c>
      <c r="L103" s="28" t="s">
        <v>53</v>
      </c>
      <c r="M103" s="28" t="s">
        <v>54</v>
      </c>
      <c r="N103" s="28" t="s">
        <v>68</v>
      </c>
      <c r="O103" s="28">
        <v>5.38</v>
      </c>
      <c r="P103" s="28">
        <v>1.5</v>
      </c>
      <c r="Q103" s="40">
        <f>Table2[[#This Row],[Spread]]/Table2[[#This Row],[Expected Loss]]</f>
        <v>0.27881040892193309</v>
      </c>
      <c r="R103" s="28">
        <v>1</v>
      </c>
      <c r="S103" s="28">
        <v>0</v>
      </c>
      <c r="T103" s="28" t="s">
        <v>515</v>
      </c>
      <c r="U103" s="28" t="s">
        <v>516</v>
      </c>
      <c r="Y103" s="26">
        <f>IF(ISTEXT(_xlfn.XLOOKUP(A103,Checked_Deals!A:A,Checked_Deals!A:A,0)),1,0)</f>
        <v>0</v>
      </c>
    </row>
    <row r="104" spans="1:25" x14ac:dyDescent="0.25">
      <c r="A104" s="26" t="s">
        <v>518</v>
      </c>
      <c r="B104" s="27">
        <v>41852</v>
      </c>
      <c r="C104" s="26" t="s">
        <v>518</v>
      </c>
      <c r="D104" s="26" t="s">
        <v>54</v>
      </c>
      <c r="E104" s="26" t="s">
        <v>166</v>
      </c>
      <c r="F104" s="26" t="s">
        <v>166</v>
      </c>
      <c r="G104" s="26" t="s">
        <v>519</v>
      </c>
      <c r="H104" s="59">
        <v>10000000</v>
      </c>
      <c r="I104" s="26" t="s">
        <v>113</v>
      </c>
      <c r="J104" s="26" t="s">
        <v>52</v>
      </c>
      <c r="K104" s="26">
        <v>1</v>
      </c>
      <c r="L104" s="26" t="s">
        <v>53</v>
      </c>
      <c r="M104" s="26" t="s">
        <v>54</v>
      </c>
      <c r="N104" s="26" t="s">
        <v>55</v>
      </c>
      <c r="O104" s="26" t="s">
        <v>56</v>
      </c>
      <c r="P104" s="26" t="s">
        <v>56</v>
      </c>
      <c r="Q104" s="40" t="e">
        <f>Table2[[#This Row],[Spread]]/Table2[[#This Row],[Expected Loss]]</f>
        <v>#VALUE!</v>
      </c>
      <c r="R104" s="26">
        <v>1</v>
      </c>
      <c r="S104" s="26">
        <v>0</v>
      </c>
      <c r="T104" s="26" t="s">
        <v>520</v>
      </c>
      <c r="U104" s="26" t="s">
        <v>521</v>
      </c>
      <c r="Y104" s="26">
        <f>IF(ISTEXT(_xlfn.XLOOKUP(A104,Checked_Deals!A:A,Checked_Deals!A:A,0)),1,0)</f>
        <v>0</v>
      </c>
    </row>
    <row r="105" spans="1:25" x14ac:dyDescent="0.25">
      <c r="A105" s="26" t="s">
        <v>522</v>
      </c>
      <c r="B105" s="27">
        <v>41883</v>
      </c>
      <c r="C105" s="26" t="s">
        <v>522</v>
      </c>
      <c r="D105" s="26" t="s">
        <v>523</v>
      </c>
      <c r="E105" s="26" t="s">
        <v>128</v>
      </c>
      <c r="F105" s="26" t="s">
        <v>91</v>
      </c>
      <c r="G105" s="26" t="s">
        <v>524</v>
      </c>
      <c r="H105" s="59">
        <v>250000000</v>
      </c>
      <c r="I105" s="26" t="s">
        <v>525</v>
      </c>
      <c r="J105" s="26" t="s">
        <v>105</v>
      </c>
      <c r="K105" s="26">
        <v>4</v>
      </c>
      <c r="L105" s="26" t="s">
        <v>53</v>
      </c>
      <c r="M105" s="26" t="s">
        <v>54</v>
      </c>
      <c r="N105" s="26" t="s">
        <v>55</v>
      </c>
      <c r="O105" s="26">
        <v>0.25</v>
      </c>
      <c r="P105" s="26">
        <v>2.2000000000000002</v>
      </c>
      <c r="Q105" s="40">
        <f>Table2[[#This Row],[Spread]]/Table2[[#This Row],[Expected Loss]]</f>
        <v>8.8000000000000007</v>
      </c>
      <c r="R105" s="26">
        <v>1</v>
      </c>
      <c r="S105" s="26">
        <v>0</v>
      </c>
      <c r="T105" s="26" t="s">
        <v>526</v>
      </c>
      <c r="U105" s="26" t="s">
        <v>527</v>
      </c>
      <c r="Y105" s="26">
        <f>IF(ISTEXT(_xlfn.XLOOKUP(A105,Checked_Deals!A:A,Checked_Deals!A:A,0)),1,0)</f>
        <v>0</v>
      </c>
    </row>
    <row r="106" spans="1:25" x14ac:dyDescent="0.25">
      <c r="A106" s="26" t="s">
        <v>528</v>
      </c>
      <c r="B106" s="27">
        <v>41913</v>
      </c>
      <c r="C106" s="26" t="s">
        <v>528</v>
      </c>
      <c r="D106" s="26" t="s">
        <v>54</v>
      </c>
      <c r="E106" s="26" t="s">
        <v>166</v>
      </c>
      <c r="F106" s="26" t="s">
        <v>166</v>
      </c>
      <c r="G106" s="26" t="s">
        <v>529</v>
      </c>
      <c r="H106" s="59">
        <v>10370000</v>
      </c>
      <c r="I106" s="26" t="s">
        <v>54</v>
      </c>
      <c r="J106" s="26" t="s">
        <v>166</v>
      </c>
      <c r="K106" s="26" t="s">
        <v>54</v>
      </c>
      <c r="L106" s="26" t="s">
        <v>53</v>
      </c>
      <c r="M106" s="26" t="s">
        <v>54</v>
      </c>
      <c r="N106" s="26" t="s">
        <v>55</v>
      </c>
      <c r="O106" s="26" t="s">
        <v>56</v>
      </c>
      <c r="P106" s="26" t="s">
        <v>56</v>
      </c>
      <c r="Q106" s="40" t="e">
        <f>Table2[[#This Row],[Spread]]/Table2[[#This Row],[Expected Loss]]</f>
        <v>#VALUE!</v>
      </c>
      <c r="R106" s="26">
        <v>1</v>
      </c>
      <c r="S106" s="26">
        <v>0</v>
      </c>
      <c r="T106" s="26" t="s">
        <v>530</v>
      </c>
      <c r="U106" s="26" t="s">
        <v>531</v>
      </c>
      <c r="Y106" s="26">
        <f>IF(ISTEXT(_xlfn.XLOOKUP(A106,Checked_Deals!A:A,Checked_Deals!A:A,0)),1,0)</f>
        <v>0</v>
      </c>
    </row>
    <row r="107" spans="1:25" x14ac:dyDescent="0.25">
      <c r="A107" s="26" t="s">
        <v>532</v>
      </c>
      <c r="B107" s="27">
        <v>41944</v>
      </c>
      <c r="C107" s="26" t="s">
        <v>532</v>
      </c>
      <c r="D107" s="26" t="s">
        <v>409</v>
      </c>
      <c r="E107" s="26" t="s">
        <v>385</v>
      </c>
      <c r="F107" s="26" t="s">
        <v>76</v>
      </c>
      <c r="G107" s="26" t="s">
        <v>533</v>
      </c>
      <c r="H107" s="59">
        <v>500000000</v>
      </c>
      <c r="I107" s="26" t="s">
        <v>113</v>
      </c>
      <c r="J107" s="26" t="s">
        <v>535</v>
      </c>
      <c r="K107" s="26" t="s">
        <v>54</v>
      </c>
      <c r="L107" s="26" t="s">
        <v>53</v>
      </c>
      <c r="M107" s="26" t="s">
        <v>54</v>
      </c>
      <c r="N107" s="26" t="s">
        <v>55</v>
      </c>
      <c r="O107" s="26">
        <v>1.46</v>
      </c>
      <c r="P107" s="26">
        <v>3.75</v>
      </c>
      <c r="Q107" s="40">
        <f>Table2[[#This Row],[Spread]]/Table2[[#This Row],[Expected Loss]]</f>
        <v>2.5684931506849318</v>
      </c>
      <c r="R107" s="26">
        <v>1</v>
      </c>
      <c r="S107" s="26">
        <v>0</v>
      </c>
      <c r="T107" s="26" t="s">
        <v>536</v>
      </c>
      <c r="U107" s="26" t="s">
        <v>537</v>
      </c>
      <c r="Y107" s="26">
        <f>IF(ISTEXT(_xlfn.XLOOKUP(A107,Checked_Deals!A:A,Checked_Deals!A:A,0)),1,0)</f>
        <v>0</v>
      </c>
    </row>
    <row r="108" spans="1:25" x14ac:dyDescent="0.25">
      <c r="A108" s="26" t="s">
        <v>538</v>
      </c>
      <c r="B108" s="27">
        <v>41974</v>
      </c>
      <c r="C108" s="26" t="s">
        <v>539</v>
      </c>
      <c r="D108" s="26" t="s">
        <v>540</v>
      </c>
      <c r="E108" s="26" t="s">
        <v>541</v>
      </c>
      <c r="F108" s="26" t="s">
        <v>264</v>
      </c>
      <c r="G108" s="26" t="s">
        <v>542</v>
      </c>
      <c r="H108" s="59">
        <v>200000000</v>
      </c>
      <c r="I108" s="26" t="s">
        <v>51</v>
      </c>
      <c r="J108" s="26" t="s">
        <v>166</v>
      </c>
      <c r="K108" s="26">
        <v>3</v>
      </c>
      <c r="L108" s="26">
        <v>1.29</v>
      </c>
      <c r="M108" s="26" t="s">
        <v>54</v>
      </c>
      <c r="N108" s="26" t="s">
        <v>68</v>
      </c>
      <c r="O108" s="26">
        <v>1.2</v>
      </c>
      <c r="P108" s="26">
        <v>2</v>
      </c>
      <c r="Q108" s="40">
        <f>Table2[[#This Row],[Spread]]/Table2[[#This Row],[Expected Loss]]</f>
        <v>1.6666666666666667</v>
      </c>
      <c r="R108" s="26">
        <v>1</v>
      </c>
      <c r="S108" s="26">
        <v>0</v>
      </c>
      <c r="T108" s="26" t="s">
        <v>543</v>
      </c>
      <c r="U108" s="26" t="s">
        <v>544</v>
      </c>
      <c r="Y108" s="26">
        <f>IF(ISTEXT(_xlfn.XLOOKUP(A108,Checked_Deals!A:A,Checked_Deals!A:A,0)),1,0)</f>
        <v>0</v>
      </c>
    </row>
    <row r="109" spans="1:25" x14ac:dyDescent="0.25">
      <c r="A109" s="26" t="s">
        <v>545</v>
      </c>
      <c r="B109" s="27">
        <v>41974</v>
      </c>
      <c r="C109" s="26" t="s">
        <v>539</v>
      </c>
      <c r="D109" s="26" t="s">
        <v>540</v>
      </c>
      <c r="E109" s="26" t="s">
        <v>541</v>
      </c>
      <c r="F109" s="26" t="s">
        <v>264</v>
      </c>
      <c r="G109" s="26" t="s">
        <v>542</v>
      </c>
      <c r="H109" s="59">
        <v>200000000</v>
      </c>
      <c r="I109" s="26" t="s">
        <v>51</v>
      </c>
      <c r="J109" s="26" t="s">
        <v>166</v>
      </c>
      <c r="K109" s="26">
        <v>3</v>
      </c>
      <c r="L109" s="26">
        <v>2.9</v>
      </c>
      <c r="M109" s="26" t="s">
        <v>54</v>
      </c>
      <c r="N109" s="26" t="s">
        <v>68</v>
      </c>
      <c r="O109" s="26">
        <v>2.62</v>
      </c>
      <c r="P109" s="26">
        <v>5</v>
      </c>
      <c r="Q109" s="40">
        <f>Table2[[#This Row],[Spread]]/Table2[[#This Row],[Expected Loss]]</f>
        <v>1.9083969465648853</v>
      </c>
      <c r="R109" s="26">
        <v>1</v>
      </c>
      <c r="S109" s="26">
        <v>0</v>
      </c>
      <c r="T109" s="26" t="s">
        <v>543</v>
      </c>
      <c r="U109" s="26" t="s">
        <v>544</v>
      </c>
      <c r="Y109" s="26">
        <f>IF(ISTEXT(_xlfn.XLOOKUP(A109,Checked_Deals!A:A,Checked_Deals!A:A,0)),1,0)</f>
        <v>0</v>
      </c>
    </row>
    <row r="110" spans="1:25" x14ac:dyDescent="0.25">
      <c r="A110" s="26" t="s">
        <v>546</v>
      </c>
      <c r="B110" s="27">
        <v>41974</v>
      </c>
      <c r="C110" s="26" t="s">
        <v>546</v>
      </c>
      <c r="D110" s="26" t="s">
        <v>154</v>
      </c>
      <c r="E110" s="26" t="s">
        <v>464</v>
      </c>
      <c r="F110" s="26" t="s">
        <v>76</v>
      </c>
      <c r="G110" s="26" t="s">
        <v>547</v>
      </c>
      <c r="H110" s="59">
        <v>100000000</v>
      </c>
      <c r="I110" s="26" t="s">
        <v>51</v>
      </c>
      <c r="J110" s="26" t="s">
        <v>166</v>
      </c>
      <c r="K110" s="26" t="s">
        <v>54</v>
      </c>
      <c r="L110" s="26" t="s">
        <v>53</v>
      </c>
      <c r="M110" s="26" t="s">
        <v>54</v>
      </c>
      <c r="N110" s="26" t="s">
        <v>55</v>
      </c>
      <c r="O110" s="26">
        <v>1.61</v>
      </c>
      <c r="P110" s="26">
        <v>2.2599999999999998</v>
      </c>
      <c r="Q110" s="40">
        <f>Table2[[#This Row],[Spread]]/Table2[[#This Row],[Expected Loss]]</f>
        <v>1.4037267080745339</v>
      </c>
      <c r="R110" s="26">
        <v>1</v>
      </c>
      <c r="S110" s="26">
        <v>0</v>
      </c>
      <c r="T110" s="26" t="s">
        <v>548</v>
      </c>
      <c r="U110" s="26" t="s">
        <v>549</v>
      </c>
      <c r="Y110" s="26">
        <f>IF(ISTEXT(_xlfn.XLOOKUP(A110,Checked_Deals!A:A,Checked_Deals!A:A,0)),1,0)</f>
        <v>0</v>
      </c>
    </row>
    <row r="111" spans="1:25" x14ac:dyDescent="0.25">
      <c r="A111" s="26" t="s">
        <v>550</v>
      </c>
      <c r="B111" s="27">
        <v>41974</v>
      </c>
      <c r="C111" s="26" t="s">
        <v>550</v>
      </c>
      <c r="D111" s="26" t="s">
        <v>170</v>
      </c>
      <c r="E111" s="26" t="s">
        <v>366</v>
      </c>
      <c r="F111" s="26" t="s">
        <v>76</v>
      </c>
      <c r="G111" s="26" t="s">
        <v>551</v>
      </c>
      <c r="H111" s="59">
        <v>200000000</v>
      </c>
      <c r="I111" s="26" t="s">
        <v>113</v>
      </c>
      <c r="J111" s="26" t="s">
        <v>166</v>
      </c>
      <c r="K111" s="26" t="s">
        <v>54</v>
      </c>
      <c r="L111" s="26" t="s">
        <v>53</v>
      </c>
      <c r="M111" s="26" t="s">
        <v>54</v>
      </c>
      <c r="N111" s="26" t="s">
        <v>55</v>
      </c>
      <c r="O111" s="26">
        <v>5.12</v>
      </c>
      <c r="P111" s="26">
        <v>16.75</v>
      </c>
      <c r="Q111" s="40">
        <f>Table2[[#This Row],[Spread]]/Table2[[#This Row],[Expected Loss]]</f>
        <v>3.271484375</v>
      </c>
      <c r="R111" s="26">
        <v>1</v>
      </c>
      <c r="S111" s="26">
        <v>0</v>
      </c>
      <c r="T111" s="26" t="s">
        <v>552</v>
      </c>
      <c r="U111" s="26" t="s">
        <v>553</v>
      </c>
      <c r="Y111" s="26">
        <f>IF(ISTEXT(_xlfn.XLOOKUP(A111,Checked_Deals!A:A,Checked_Deals!A:A,0)),1,0)</f>
        <v>0</v>
      </c>
    </row>
    <row r="112" spans="1:25" x14ac:dyDescent="0.25">
      <c r="A112" s="26" t="s">
        <v>554</v>
      </c>
      <c r="B112" s="27">
        <v>41974</v>
      </c>
      <c r="C112" s="26" t="s">
        <v>554</v>
      </c>
      <c r="D112" s="26" t="s">
        <v>555</v>
      </c>
      <c r="E112" s="26" t="s">
        <v>556</v>
      </c>
      <c r="F112" s="26" t="s">
        <v>166</v>
      </c>
      <c r="G112" s="26" t="s">
        <v>557</v>
      </c>
      <c r="H112" s="59">
        <v>300000000</v>
      </c>
      <c r="I112" s="26" t="s">
        <v>56</v>
      </c>
      <c r="J112" s="26" t="s">
        <v>558</v>
      </c>
      <c r="K112" s="26">
        <v>20</v>
      </c>
      <c r="L112" s="26" t="s">
        <v>53</v>
      </c>
      <c r="M112" s="26" t="s">
        <v>54</v>
      </c>
      <c r="N112" s="26" t="s">
        <v>55</v>
      </c>
      <c r="O112" s="26" t="s">
        <v>56</v>
      </c>
      <c r="P112" s="26" t="s">
        <v>56</v>
      </c>
      <c r="Q112" s="40" t="e">
        <f>Table2[[#This Row],[Spread]]/Table2[[#This Row],[Expected Loss]]</f>
        <v>#VALUE!</v>
      </c>
      <c r="R112" s="26">
        <v>1</v>
      </c>
      <c r="S112" s="26">
        <v>0</v>
      </c>
      <c r="T112" s="26" t="s">
        <v>559</v>
      </c>
      <c r="U112" s="26" t="s">
        <v>560</v>
      </c>
      <c r="Y112" s="26">
        <f>IF(ISTEXT(_xlfn.XLOOKUP(A112,Checked_Deals!A:A,Checked_Deals!A:A,0)),1,0)</f>
        <v>0</v>
      </c>
    </row>
    <row r="113" spans="1:25" x14ac:dyDescent="0.25">
      <c r="A113" s="26" t="s">
        <v>561</v>
      </c>
      <c r="B113" s="27">
        <v>41974</v>
      </c>
      <c r="C113" s="26" t="s">
        <v>562</v>
      </c>
      <c r="D113" s="26" t="s">
        <v>203</v>
      </c>
      <c r="E113" s="26" t="s">
        <v>563</v>
      </c>
      <c r="F113" s="26" t="s">
        <v>91</v>
      </c>
      <c r="G113" s="26" t="s">
        <v>564</v>
      </c>
      <c r="H113" s="59">
        <v>100000000</v>
      </c>
      <c r="I113" s="26" t="s">
        <v>51</v>
      </c>
      <c r="J113" s="26" t="s">
        <v>565</v>
      </c>
      <c r="K113" s="26">
        <v>1</v>
      </c>
      <c r="L113" s="26">
        <v>3.35</v>
      </c>
      <c r="M113" s="26" t="s">
        <v>54</v>
      </c>
      <c r="N113" s="26" t="s">
        <v>68</v>
      </c>
      <c r="O113" s="26">
        <v>2.2000000000000002</v>
      </c>
      <c r="P113" s="26">
        <v>6.75</v>
      </c>
      <c r="Q113" s="40">
        <f>Table2[[#This Row],[Spread]]/Table2[[#This Row],[Expected Loss]]</f>
        <v>3.0681818181818179</v>
      </c>
      <c r="R113" s="26">
        <v>1</v>
      </c>
      <c r="S113" s="26">
        <v>0</v>
      </c>
      <c r="T113" s="26" t="s">
        <v>566</v>
      </c>
      <c r="U113" s="26" t="s">
        <v>567</v>
      </c>
      <c r="Y113" s="26">
        <f>IF(ISTEXT(_xlfn.XLOOKUP(A113,Checked_Deals!A:A,Checked_Deals!A:A,0)),1,0)</f>
        <v>0</v>
      </c>
    </row>
    <row r="114" spans="1:25" x14ac:dyDescent="0.25">
      <c r="A114" s="26" t="s">
        <v>568</v>
      </c>
      <c r="B114" s="27">
        <v>41974</v>
      </c>
      <c r="C114" s="26" t="s">
        <v>562</v>
      </c>
      <c r="D114" s="26" t="s">
        <v>203</v>
      </c>
      <c r="E114" s="26" t="s">
        <v>563</v>
      </c>
      <c r="F114" s="26" t="s">
        <v>91</v>
      </c>
      <c r="G114" s="26" t="s">
        <v>564</v>
      </c>
      <c r="H114" s="59">
        <v>100000000</v>
      </c>
      <c r="I114" s="26" t="s">
        <v>51</v>
      </c>
      <c r="J114" s="26" t="s">
        <v>565</v>
      </c>
      <c r="K114" s="26">
        <v>1</v>
      </c>
      <c r="L114" s="26" t="s">
        <v>53</v>
      </c>
      <c r="M114" s="26" t="s">
        <v>381</v>
      </c>
      <c r="N114" s="26" t="s">
        <v>68</v>
      </c>
      <c r="O114" s="26">
        <v>1.1399999999999999</v>
      </c>
      <c r="P114" s="26">
        <v>5</v>
      </c>
      <c r="Q114" s="40">
        <f>Table2[[#This Row],[Spread]]/Table2[[#This Row],[Expected Loss]]</f>
        <v>4.3859649122807021</v>
      </c>
      <c r="R114" s="26">
        <v>1</v>
      </c>
      <c r="S114" s="26">
        <v>0</v>
      </c>
      <c r="T114" s="26" t="s">
        <v>566</v>
      </c>
      <c r="U114" s="26" t="s">
        <v>567</v>
      </c>
      <c r="Y114" s="26">
        <f>IF(ISTEXT(_xlfn.XLOOKUP(A114,Checked_Deals!A:A,Checked_Deals!A:A,0)),1,0)</f>
        <v>0</v>
      </c>
    </row>
    <row r="115" spans="1:25" x14ac:dyDescent="0.25">
      <c r="A115" s="26" t="s">
        <v>569</v>
      </c>
      <c r="B115" s="27">
        <v>41974</v>
      </c>
      <c r="C115" s="26" t="s">
        <v>562</v>
      </c>
      <c r="D115" s="26" t="s">
        <v>203</v>
      </c>
      <c r="E115" s="26" t="s">
        <v>563</v>
      </c>
      <c r="F115" s="26" t="s">
        <v>91</v>
      </c>
      <c r="G115" s="26" t="s">
        <v>564</v>
      </c>
      <c r="H115" s="59">
        <v>300000000</v>
      </c>
      <c r="I115" s="26" t="s">
        <v>51</v>
      </c>
      <c r="J115" s="26" t="s">
        <v>565</v>
      </c>
      <c r="K115" s="26">
        <v>1</v>
      </c>
      <c r="L115" s="26" t="s">
        <v>53</v>
      </c>
      <c r="M115" s="26" t="s">
        <v>54</v>
      </c>
      <c r="N115" s="26" t="s">
        <v>68</v>
      </c>
      <c r="O115" s="26">
        <v>2.2000000000000002</v>
      </c>
      <c r="P115" s="26">
        <v>7</v>
      </c>
      <c r="Q115" s="40">
        <f>Table2[[#This Row],[Spread]]/Table2[[#This Row],[Expected Loss]]</f>
        <v>3.1818181818181817</v>
      </c>
      <c r="R115" s="26">
        <v>1</v>
      </c>
      <c r="S115" s="26">
        <v>0</v>
      </c>
      <c r="T115" s="26" t="s">
        <v>566</v>
      </c>
      <c r="U115" s="26" t="s">
        <v>567</v>
      </c>
      <c r="Y115" s="26">
        <f>IF(ISTEXT(_xlfn.XLOOKUP(A115,Checked_Deals!A:A,Checked_Deals!A:A,0)),1,0)</f>
        <v>0</v>
      </c>
    </row>
    <row r="116" spans="1:25" x14ac:dyDescent="0.25">
      <c r="A116" s="26" t="s">
        <v>570</v>
      </c>
      <c r="B116" s="27">
        <v>41974</v>
      </c>
      <c r="C116" s="26" t="s">
        <v>571</v>
      </c>
      <c r="D116" s="26" t="s">
        <v>245</v>
      </c>
      <c r="E116" s="26" t="s">
        <v>385</v>
      </c>
      <c r="F116" s="26" t="s">
        <v>76</v>
      </c>
      <c r="G116" s="26" t="s">
        <v>247</v>
      </c>
      <c r="H116" s="59">
        <v>175000000</v>
      </c>
      <c r="I116" s="26" t="s">
        <v>51</v>
      </c>
      <c r="J116" s="26" t="s">
        <v>166</v>
      </c>
      <c r="K116" s="26">
        <v>4</v>
      </c>
      <c r="L116" s="26">
        <v>0.63</v>
      </c>
      <c r="M116" s="26" t="s">
        <v>54</v>
      </c>
      <c r="N116" s="26" t="s">
        <v>68</v>
      </c>
      <c r="O116" s="26">
        <v>0.57999999999999996</v>
      </c>
      <c r="P116" s="26">
        <v>2</v>
      </c>
      <c r="Q116" s="40">
        <f>Table2[[#This Row],[Spread]]/Table2[[#This Row],[Expected Loss]]</f>
        <v>3.4482758620689657</v>
      </c>
      <c r="R116" s="26">
        <v>1</v>
      </c>
      <c r="S116" s="26">
        <v>0</v>
      </c>
      <c r="T116" s="26" t="s">
        <v>572</v>
      </c>
      <c r="U116" s="26" t="s">
        <v>573</v>
      </c>
      <c r="Y116" s="26">
        <f>IF(ISTEXT(_xlfn.XLOOKUP(A116,Checked_Deals!A:A,Checked_Deals!A:A,0)),1,0)</f>
        <v>0</v>
      </c>
    </row>
    <row r="117" spans="1:25" x14ac:dyDescent="0.25">
      <c r="A117" s="26" t="s">
        <v>574</v>
      </c>
      <c r="B117" s="27">
        <v>41974</v>
      </c>
      <c r="C117" s="26" t="s">
        <v>571</v>
      </c>
      <c r="D117" s="26" t="s">
        <v>245</v>
      </c>
      <c r="E117" s="26" t="s">
        <v>385</v>
      </c>
      <c r="F117" s="26" t="s">
        <v>76</v>
      </c>
      <c r="G117" s="26" t="s">
        <v>247</v>
      </c>
      <c r="H117" s="59">
        <v>200000000</v>
      </c>
      <c r="I117" s="26" t="s">
        <v>51</v>
      </c>
      <c r="J117" s="26" t="s">
        <v>166</v>
      </c>
      <c r="K117" s="26">
        <v>4</v>
      </c>
      <c r="L117" s="26">
        <v>2.35</v>
      </c>
      <c r="M117" s="26" t="s">
        <v>54</v>
      </c>
      <c r="N117" s="26" t="s">
        <v>68</v>
      </c>
      <c r="O117" s="26">
        <v>2.09</v>
      </c>
      <c r="P117" s="26">
        <v>2.75</v>
      </c>
      <c r="Q117" s="40">
        <f>Table2[[#This Row],[Spread]]/Table2[[#This Row],[Expected Loss]]</f>
        <v>1.3157894736842106</v>
      </c>
      <c r="R117" s="26">
        <v>1</v>
      </c>
      <c r="S117" s="26">
        <v>0</v>
      </c>
      <c r="T117" s="26" t="s">
        <v>572</v>
      </c>
      <c r="U117" s="26" t="s">
        <v>573</v>
      </c>
      <c r="Y117" s="26">
        <f>IF(ISTEXT(_xlfn.XLOOKUP(A117,Checked_Deals!A:A,Checked_Deals!A:A,0)),1,0)</f>
        <v>0</v>
      </c>
    </row>
    <row r="118" spans="1:25" x14ac:dyDescent="0.25">
      <c r="A118" s="26" t="s">
        <v>575</v>
      </c>
      <c r="B118" s="27">
        <v>41974</v>
      </c>
      <c r="C118" s="26" t="s">
        <v>575</v>
      </c>
      <c r="D118" s="26" t="s">
        <v>576</v>
      </c>
      <c r="E118" s="26" t="s">
        <v>577</v>
      </c>
      <c r="F118" s="26" t="s">
        <v>166</v>
      </c>
      <c r="G118" s="26" t="s">
        <v>578</v>
      </c>
      <c r="H118" s="59">
        <v>71000000</v>
      </c>
      <c r="I118" s="26" t="s">
        <v>51</v>
      </c>
      <c r="J118" s="26" t="s">
        <v>52</v>
      </c>
      <c r="K118" s="26">
        <v>1</v>
      </c>
      <c r="L118" s="26" t="s">
        <v>53</v>
      </c>
      <c r="M118" s="26" t="s">
        <v>54</v>
      </c>
      <c r="N118" s="26" t="s">
        <v>55</v>
      </c>
      <c r="O118" s="26" t="s">
        <v>56</v>
      </c>
      <c r="P118" s="26" t="s">
        <v>56</v>
      </c>
      <c r="Q118" s="40" t="e">
        <f>Table2[[#This Row],[Spread]]/Table2[[#This Row],[Expected Loss]]</f>
        <v>#VALUE!</v>
      </c>
      <c r="R118" s="26">
        <v>1</v>
      </c>
      <c r="S118" s="26">
        <v>0</v>
      </c>
      <c r="T118" s="26" t="s">
        <v>579</v>
      </c>
      <c r="U118" s="26" t="s">
        <v>580</v>
      </c>
      <c r="Y118" s="26">
        <f>IF(ISTEXT(_xlfn.XLOOKUP(A118,Checked_Deals!A:A,Checked_Deals!A:A,0)),1,0)</f>
        <v>0</v>
      </c>
    </row>
    <row r="119" spans="1:25" x14ac:dyDescent="0.25">
      <c r="A119" s="26" t="s">
        <v>581</v>
      </c>
      <c r="B119" s="27">
        <v>41974</v>
      </c>
      <c r="C119" s="26" t="s">
        <v>581</v>
      </c>
      <c r="D119" s="26" t="s">
        <v>54</v>
      </c>
      <c r="E119" s="26" t="s">
        <v>166</v>
      </c>
      <c r="F119" s="26" t="s">
        <v>166</v>
      </c>
      <c r="G119" s="26" t="s">
        <v>582</v>
      </c>
      <c r="H119" s="59">
        <v>5000000</v>
      </c>
      <c r="I119" s="26" t="s">
        <v>54</v>
      </c>
      <c r="J119" s="26" t="s">
        <v>52</v>
      </c>
      <c r="K119" s="26" t="s">
        <v>54</v>
      </c>
      <c r="L119" s="26" t="s">
        <v>53</v>
      </c>
      <c r="M119" s="26" t="s">
        <v>54</v>
      </c>
      <c r="N119" s="26" t="s">
        <v>55</v>
      </c>
      <c r="O119" s="26" t="s">
        <v>56</v>
      </c>
      <c r="P119" s="26" t="s">
        <v>56</v>
      </c>
      <c r="Q119" s="40" t="e">
        <f>Table2[[#This Row],[Spread]]/Table2[[#This Row],[Expected Loss]]</f>
        <v>#VALUE!</v>
      </c>
      <c r="R119" s="26">
        <v>1</v>
      </c>
      <c r="S119" s="26">
        <v>0</v>
      </c>
      <c r="T119" s="26" t="s">
        <v>583</v>
      </c>
      <c r="U119" s="26" t="s">
        <v>584</v>
      </c>
      <c r="Y119" s="26">
        <f>IF(ISTEXT(_xlfn.XLOOKUP(A119,Checked_Deals!A:A,Checked_Deals!A:A,0)),1,0)</f>
        <v>0</v>
      </c>
    </row>
    <row r="120" spans="1:25" s="15" customFormat="1" x14ac:dyDescent="0.25">
      <c r="A120" s="30" t="s">
        <v>585</v>
      </c>
      <c r="B120" s="31">
        <v>42005</v>
      </c>
      <c r="C120" s="30" t="s">
        <v>586</v>
      </c>
      <c r="D120" s="30" t="s">
        <v>61</v>
      </c>
      <c r="E120" s="30" t="s">
        <v>587</v>
      </c>
      <c r="F120" s="30" t="s">
        <v>63</v>
      </c>
      <c r="G120" s="30" t="s">
        <v>64</v>
      </c>
      <c r="H120" s="37">
        <v>140000000</v>
      </c>
      <c r="I120" s="30" t="s">
        <v>331</v>
      </c>
      <c r="J120" s="30" t="s">
        <v>588</v>
      </c>
      <c r="K120" s="30">
        <v>3</v>
      </c>
      <c r="L120" s="30" t="s">
        <v>53</v>
      </c>
      <c r="M120" s="30" t="s">
        <v>54</v>
      </c>
      <c r="N120" s="30" t="s">
        <v>68</v>
      </c>
      <c r="O120" s="30">
        <v>0.01</v>
      </c>
      <c r="P120" s="30">
        <v>1.75</v>
      </c>
      <c r="Q120" s="40">
        <f>Table2[[#This Row],[Spread]]/Table2[[#This Row],[Expected Loss]]</f>
        <v>175</v>
      </c>
      <c r="R120" s="30">
        <v>1</v>
      </c>
      <c r="S120" s="30">
        <v>0</v>
      </c>
      <c r="T120" s="30" t="s">
        <v>589</v>
      </c>
      <c r="U120" s="30" t="s">
        <v>590</v>
      </c>
      <c r="Y120" s="30">
        <f>IF(ISTEXT(_xlfn.XLOOKUP(A120,Checked_Deals!A:A,Checked_Deals!A:A,0)),1,0)</f>
        <v>0</v>
      </c>
    </row>
    <row r="121" spans="1:25" s="15" customFormat="1" x14ac:dyDescent="0.25">
      <c r="A121" s="30" t="s">
        <v>591</v>
      </c>
      <c r="B121" s="31">
        <v>42005</v>
      </c>
      <c r="C121" s="30" t="s">
        <v>586</v>
      </c>
      <c r="D121" s="30" t="s">
        <v>61</v>
      </c>
      <c r="E121" s="30" t="s">
        <v>587</v>
      </c>
      <c r="F121" s="30" t="s">
        <v>63</v>
      </c>
      <c r="G121" s="30" t="s">
        <v>64</v>
      </c>
      <c r="H121" s="37">
        <v>60000000</v>
      </c>
      <c r="I121" s="30" t="s">
        <v>331</v>
      </c>
      <c r="J121" s="30" t="s">
        <v>588</v>
      </c>
      <c r="K121" s="30">
        <v>3</v>
      </c>
      <c r="L121" s="30" t="s">
        <v>53</v>
      </c>
      <c r="M121" s="30" t="s">
        <v>54</v>
      </c>
      <c r="N121" s="30" t="s">
        <v>68</v>
      </c>
      <c r="O121" s="30">
        <v>0.24</v>
      </c>
      <c r="P121" s="30">
        <v>2.1</v>
      </c>
      <c r="Q121" s="40">
        <f>Table2[[#This Row],[Spread]]/Table2[[#This Row],[Expected Loss]]</f>
        <v>8.75</v>
      </c>
      <c r="R121" s="30">
        <v>1</v>
      </c>
      <c r="S121" s="30">
        <v>0</v>
      </c>
      <c r="T121" s="30" t="s">
        <v>589</v>
      </c>
      <c r="U121" s="30" t="s">
        <v>590</v>
      </c>
      <c r="Y121" s="30">
        <f>IF(ISTEXT(_xlfn.XLOOKUP(A121,Checked_Deals!A:A,Checked_Deals!A:A,0)),1,0)</f>
        <v>0</v>
      </c>
    </row>
    <row r="122" spans="1:25" s="15" customFormat="1" x14ac:dyDescent="0.25">
      <c r="A122" s="30" t="s">
        <v>592</v>
      </c>
      <c r="B122" s="31">
        <v>42005</v>
      </c>
      <c r="C122" s="30" t="s">
        <v>592</v>
      </c>
      <c r="D122" s="30" t="s">
        <v>593</v>
      </c>
      <c r="E122" s="30" t="s">
        <v>594</v>
      </c>
      <c r="F122" s="30" t="s">
        <v>595</v>
      </c>
      <c r="G122" s="30" t="s">
        <v>557</v>
      </c>
      <c r="H122" s="37">
        <v>175000000</v>
      </c>
      <c r="I122" s="30" t="s">
        <v>56</v>
      </c>
      <c r="J122" s="30" t="s">
        <v>56</v>
      </c>
      <c r="K122" s="30">
        <v>6</v>
      </c>
      <c r="L122" s="30" t="s">
        <v>53</v>
      </c>
      <c r="M122" s="30" t="s">
        <v>54</v>
      </c>
      <c r="N122" s="30" t="s">
        <v>55</v>
      </c>
      <c r="O122" s="30" t="s">
        <v>56</v>
      </c>
      <c r="P122" s="30" t="s">
        <v>56</v>
      </c>
      <c r="Q122" s="40" t="e">
        <f>Table2[[#This Row],[Spread]]/Table2[[#This Row],[Expected Loss]]</f>
        <v>#VALUE!</v>
      </c>
      <c r="R122" s="30">
        <v>1</v>
      </c>
      <c r="S122" s="30">
        <v>0</v>
      </c>
      <c r="T122" s="30" t="s">
        <v>596</v>
      </c>
      <c r="U122" s="30" t="s">
        <v>597</v>
      </c>
      <c r="Y122" s="30">
        <f>IF(ISTEXT(_xlfn.XLOOKUP(A122,Checked_Deals!A:A,Checked_Deals!A:A,0)),1,0)</f>
        <v>0</v>
      </c>
    </row>
    <row r="123" spans="1:25" s="15" customFormat="1" x14ac:dyDescent="0.25">
      <c r="A123" s="30" t="s">
        <v>598</v>
      </c>
      <c r="B123" s="31">
        <v>42005</v>
      </c>
      <c r="C123" s="30" t="s">
        <v>598</v>
      </c>
      <c r="D123" s="30" t="s">
        <v>54</v>
      </c>
      <c r="E123" s="30" t="s">
        <v>166</v>
      </c>
      <c r="F123" s="30" t="s">
        <v>166</v>
      </c>
      <c r="G123" s="30" t="s">
        <v>599</v>
      </c>
      <c r="H123" s="37">
        <v>16820000</v>
      </c>
      <c r="I123" s="30" t="s">
        <v>113</v>
      </c>
      <c r="J123" s="30" t="s">
        <v>56</v>
      </c>
      <c r="K123" s="30">
        <v>1</v>
      </c>
      <c r="L123" s="30" t="s">
        <v>53</v>
      </c>
      <c r="M123" s="30" t="s">
        <v>54</v>
      </c>
      <c r="N123" s="30" t="s">
        <v>55</v>
      </c>
      <c r="O123" s="30" t="s">
        <v>56</v>
      </c>
      <c r="P123" s="30" t="s">
        <v>56</v>
      </c>
      <c r="Q123" s="40" t="e">
        <f>Table2[[#This Row],[Spread]]/Table2[[#This Row],[Expected Loss]]</f>
        <v>#VALUE!</v>
      </c>
      <c r="R123" s="30">
        <v>1</v>
      </c>
      <c r="S123" s="30">
        <v>0</v>
      </c>
      <c r="T123" s="30" t="s">
        <v>600</v>
      </c>
      <c r="U123" s="30" t="s">
        <v>601</v>
      </c>
      <c r="Y123" s="30">
        <f>IF(ISTEXT(_xlfn.XLOOKUP(A123,Checked_Deals!A:A,Checked_Deals!A:A,0)),1,0)</f>
        <v>0</v>
      </c>
    </row>
    <row r="124" spans="1:25" s="15" customFormat="1" x14ac:dyDescent="0.25">
      <c r="A124" s="30" t="s">
        <v>602</v>
      </c>
      <c r="B124" s="31">
        <v>42005</v>
      </c>
      <c r="C124" s="30" t="s">
        <v>602</v>
      </c>
      <c r="D124" s="30" t="s">
        <v>54</v>
      </c>
      <c r="E124" s="30" t="s">
        <v>166</v>
      </c>
      <c r="F124" s="30" t="s">
        <v>166</v>
      </c>
      <c r="G124" s="30" t="s">
        <v>599</v>
      </c>
      <c r="H124" s="37">
        <v>26680000</v>
      </c>
      <c r="I124" s="30" t="s">
        <v>113</v>
      </c>
      <c r="J124" s="30" t="s">
        <v>56</v>
      </c>
      <c r="K124" s="30">
        <v>1</v>
      </c>
      <c r="L124" s="30" t="s">
        <v>53</v>
      </c>
      <c r="M124" s="30" t="s">
        <v>54</v>
      </c>
      <c r="N124" s="30" t="s">
        <v>55</v>
      </c>
      <c r="O124" s="30" t="s">
        <v>56</v>
      </c>
      <c r="P124" s="30" t="s">
        <v>56</v>
      </c>
      <c r="Q124" s="40" t="e">
        <f>Table2[[#This Row],[Spread]]/Table2[[#This Row],[Expected Loss]]</f>
        <v>#VALUE!</v>
      </c>
      <c r="R124" s="30">
        <v>1</v>
      </c>
      <c r="S124" s="30">
        <v>0</v>
      </c>
      <c r="T124" s="30" t="s">
        <v>603</v>
      </c>
      <c r="U124" s="30" t="s">
        <v>604</v>
      </c>
      <c r="Y124" s="30">
        <f>IF(ISTEXT(_xlfn.XLOOKUP(A124,Checked_Deals!A:A,Checked_Deals!A:A,0)),1,0)</f>
        <v>0</v>
      </c>
    </row>
    <row r="125" spans="1:25" s="15" customFormat="1" x14ac:dyDescent="0.25">
      <c r="A125" s="30" t="s">
        <v>605</v>
      </c>
      <c r="B125" s="31">
        <v>42005</v>
      </c>
      <c r="C125" s="30" t="s">
        <v>605</v>
      </c>
      <c r="D125" s="30" t="s">
        <v>54</v>
      </c>
      <c r="E125" s="30" t="s">
        <v>166</v>
      </c>
      <c r="F125" s="30" t="s">
        <v>166</v>
      </c>
      <c r="G125" s="30" t="s">
        <v>599</v>
      </c>
      <c r="H125" s="37">
        <v>27530000</v>
      </c>
      <c r="I125" s="30" t="s">
        <v>606</v>
      </c>
      <c r="J125" s="30" t="s">
        <v>56</v>
      </c>
      <c r="K125" s="30">
        <v>1</v>
      </c>
      <c r="L125" s="30" t="s">
        <v>53</v>
      </c>
      <c r="M125" s="30" t="s">
        <v>54</v>
      </c>
      <c r="N125" s="30" t="s">
        <v>55</v>
      </c>
      <c r="O125" s="30" t="s">
        <v>56</v>
      </c>
      <c r="P125" s="30" t="s">
        <v>56</v>
      </c>
      <c r="Q125" s="40" t="e">
        <f>Table2[[#This Row],[Spread]]/Table2[[#This Row],[Expected Loss]]</f>
        <v>#VALUE!</v>
      </c>
      <c r="R125" s="30">
        <v>1</v>
      </c>
      <c r="S125" s="30">
        <v>0</v>
      </c>
      <c r="T125" s="30" t="s">
        <v>607</v>
      </c>
      <c r="U125" s="30" t="s">
        <v>608</v>
      </c>
      <c r="Y125" s="30">
        <f>IF(ISTEXT(_xlfn.XLOOKUP(A125,Checked_Deals!A:A,Checked_Deals!A:A,0)),1,0)</f>
        <v>0</v>
      </c>
    </row>
    <row r="126" spans="1:25" s="15" customFormat="1" x14ac:dyDescent="0.25">
      <c r="A126" s="30" t="s">
        <v>609</v>
      </c>
      <c r="B126" s="31">
        <v>42005</v>
      </c>
      <c r="C126" s="30" t="s">
        <v>54</v>
      </c>
      <c r="D126" s="30" t="s">
        <v>54</v>
      </c>
      <c r="E126" s="30" t="s">
        <v>166</v>
      </c>
      <c r="F126" s="30" t="s">
        <v>166</v>
      </c>
      <c r="G126" s="30" t="s">
        <v>599</v>
      </c>
      <c r="H126" s="37">
        <v>54810000</v>
      </c>
      <c r="I126" s="30" t="s">
        <v>113</v>
      </c>
      <c r="J126" s="30" t="s">
        <v>56</v>
      </c>
      <c r="K126" s="30">
        <v>1</v>
      </c>
      <c r="L126" s="30" t="s">
        <v>53</v>
      </c>
      <c r="M126" s="30" t="s">
        <v>54</v>
      </c>
      <c r="N126" s="30" t="s">
        <v>55</v>
      </c>
      <c r="O126" s="30" t="s">
        <v>56</v>
      </c>
      <c r="P126" s="30" t="s">
        <v>56</v>
      </c>
      <c r="Q126" s="40" t="e">
        <f>Table2[[#This Row],[Spread]]/Table2[[#This Row],[Expected Loss]]</f>
        <v>#VALUE!</v>
      </c>
      <c r="R126" s="30">
        <v>1</v>
      </c>
      <c r="S126" s="30">
        <v>0</v>
      </c>
      <c r="T126" s="30" t="s">
        <v>610</v>
      </c>
      <c r="U126" s="30" t="s">
        <v>611</v>
      </c>
      <c r="Y126" s="30">
        <f>IF(ISTEXT(_xlfn.XLOOKUP(A126,Checked_Deals!A:A,Checked_Deals!A:A,0)),1,0)</f>
        <v>0</v>
      </c>
    </row>
    <row r="127" spans="1:25" s="15" customFormat="1" x14ac:dyDescent="0.25">
      <c r="A127" s="30" t="s">
        <v>612</v>
      </c>
      <c r="B127" s="31">
        <v>42036</v>
      </c>
      <c r="C127" s="30" t="s">
        <v>612</v>
      </c>
      <c r="D127" s="30" t="s">
        <v>273</v>
      </c>
      <c r="E127" s="30" t="s">
        <v>474</v>
      </c>
      <c r="F127" s="30" t="s">
        <v>76</v>
      </c>
      <c r="G127" s="30" t="s">
        <v>275</v>
      </c>
      <c r="H127" s="37">
        <v>300000000</v>
      </c>
      <c r="I127" s="30" t="s">
        <v>113</v>
      </c>
      <c r="J127" s="30" t="s">
        <v>166</v>
      </c>
      <c r="K127" s="30">
        <v>3</v>
      </c>
      <c r="L127" s="30">
        <v>15.33</v>
      </c>
      <c r="M127" s="30" t="s">
        <v>54</v>
      </c>
      <c r="N127" s="30" t="s">
        <v>55</v>
      </c>
      <c r="O127" s="30">
        <v>7.93</v>
      </c>
      <c r="P127" s="30">
        <v>13.5</v>
      </c>
      <c r="Q127" s="40">
        <f>Table2[[#This Row],[Spread]]/Table2[[#This Row],[Expected Loss]]</f>
        <v>1.7023959646910467</v>
      </c>
      <c r="R127" s="30">
        <v>1</v>
      </c>
      <c r="S127" s="30">
        <v>0</v>
      </c>
      <c r="T127" s="30" t="s">
        <v>613</v>
      </c>
      <c r="U127" s="30" t="s">
        <v>614</v>
      </c>
      <c r="Y127" s="30">
        <f>IF(ISTEXT(_xlfn.XLOOKUP(A127,Checked_Deals!A:A,Checked_Deals!A:A,0)),1,0)</f>
        <v>0</v>
      </c>
    </row>
    <row r="128" spans="1:25" s="15" customFormat="1" x14ac:dyDescent="0.25">
      <c r="A128" s="30" t="s">
        <v>615</v>
      </c>
      <c r="B128" s="31">
        <v>42036</v>
      </c>
      <c r="C128" s="30" t="s">
        <v>615</v>
      </c>
      <c r="D128" s="30" t="s">
        <v>616</v>
      </c>
      <c r="E128" s="30" t="s">
        <v>385</v>
      </c>
      <c r="F128" s="30" t="s">
        <v>76</v>
      </c>
      <c r="G128" s="30" t="s">
        <v>617</v>
      </c>
      <c r="H128" s="37">
        <v>150000000</v>
      </c>
      <c r="I128" s="30" t="s">
        <v>113</v>
      </c>
      <c r="J128" s="30" t="s">
        <v>166</v>
      </c>
      <c r="K128" s="30">
        <v>4</v>
      </c>
      <c r="L128" s="30">
        <v>4.16</v>
      </c>
      <c r="M128" s="30" t="s">
        <v>54</v>
      </c>
      <c r="N128" s="30" t="s">
        <v>55</v>
      </c>
      <c r="O128" s="30">
        <v>3.43</v>
      </c>
      <c r="P128" s="30">
        <v>7</v>
      </c>
      <c r="Q128" s="40">
        <f>Table2[[#This Row],[Spread]]/Table2[[#This Row],[Expected Loss]]</f>
        <v>2.0408163265306123</v>
      </c>
      <c r="R128" s="30">
        <v>1</v>
      </c>
      <c r="S128" s="30">
        <v>0</v>
      </c>
      <c r="T128" s="30" t="s">
        <v>618</v>
      </c>
      <c r="U128" s="30" t="s">
        <v>619</v>
      </c>
      <c r="Y128" s="30">
        <f>IF(ISTEXT(_xlfn.XLOOKUP(A128,Checked_Deals!A:A,Checked_Deals!A:A,0)),1,0)</f>
        <v>0</v>
      </c>
    </row>
    <row r="129" spans="1:25" s="15" customFormat="1" x14ac:dyDescent="0.25">
      <c r="A129" s="30" t="s">
        <v>620</v>
      </c>
      <c r="B129" s="31">
        <v>42036</v>
      </c>
      <c r="C129" s="30" t="s">
        <v>620</v>
      </c>
      <c r="D129" s="30" t="s">
        <v>54</v>
      </c>
      <c r="E129" s="30" t="s">
        <v>166</v>
      </c>
      <c r="F129" s="30" t="s">
        <v>166</v>
      </c>
      <c r="G129" s="30" t="s">
        <v>599</v>
      </c>
      <c r="H129" s="37">
        <v>20695000</v>
      </c>
      <c r="I129" s="30" t="s">
        <v>113</v>
      </c>
      <c r="J129" s="30" t="s">
        <v>52</v>
      </c>
      <c r="K129" s="30">
        <v>1</v>
      </c>
      <c r="L129" s="30" t="s">
        <v>53</v>
      </c>
      <c r="M129" s="30" t="s">
        <v>54</v>
      </c>
      <c r="N129" s="30" t="s">
        <v>55</v>
      </c>
      <c r="O129" s="30" t="s">
        <v>56</v>
      </c>
      <c r="P129" s="30" t="s">
        <v>56</v>
      </c>
      <c r="Q129" s="40" t="e">
        <f>Table2[[#This Row],[Spread]]/Table2[[#This Row],[Expected Loss]]</f>
        <v>#VALUE!</v>
      </c>
      <c r="R129" s="30">
        <v>1</v>
      </c>
      <c r="S129" s="30">
        <v>0</v>
      </c>
      <c r="T129" s="30" t="s">
        <v>621</v>
      </c>
      <c r="U129" s="30" t="s">
        <v>622</v>
      </c>
      <c r="Y129" s="30">
        <f>IF(ISTEXT(_xlfn.XLOOKUP(A129,Checked_Deals!A:A,Checked_Deals!A:A,0)),1,0)</f>
        <v>0</v>
      </c>
    </row>
    <row r="130" spans="1:25" s="15" customFormat="1" x14ac:dyDescent="0.25">
      <c r="A130" s="30" t="s">
        <v>623</v>
      </c>
      <c r="B130" s="31">
        <v>42036</v>
      </c>
      <c r="C130" s="30" t="s">
        <v>623</v>
      </c>
      <c r="D130" s="30" t="s">
        <v>54</v>
      </c>
      <c r="E130" s="30" t="s">
        <v>166</v>
      </c>
      <c r="F130" s="30" t="s">
        <v>166</v>
      </c>
      <c r="G130" s="30" t="s">
        <v>54</v>
      </c>
      <c r="H130" s="37">
        <v>50200000</v>
      </c>
      <c r="I130" s="30" t="s">
        <v>54</v>
      </c>
      <c r="J130" s="30" t="s">
        <v>52</v>
      </c>
      <c r="K130" s="30">
        <v>1.1667000000000001</v>
      </c>
      <c r="L130" s="30" t="s">
        <v>53</v>
      </c>
      <c r="M130" s="30" t="s">
        <v>54</v>
      </c>
      <c r="N130" s="30" t="s">
        <v>55</v>
      </c>
      <c r="O130" s="30" t="s">
        <v>56</v>
      </c>
      <c r="P130" s="30" t="s">
        <v>56</v>
      </c>
      <c r="Q130" s="40" t="e">
        <f>Table2[[#This Row],[Spread]]/Table2[[#This Row],[Expected Loss]]</f>
        <v>#VALUE!</v>
      </c>
      <c r="R130" s="30">
        <v>1</v>
      </c>
      <c r="S130" s="30">
        <v>0</v>
      </c>
      <c r="T130" s="30" t="s">
        <v>624</v>
      </c>
      <c r="U130" s="30" t="s">
        <v>625</v>
      </c>
      <c r="Y130" s="30">
        <f>IF(ISTEXT(_xlfn.XLOOKUP(A130,Checked_Deals!A:A,Checked_Deals!A:A,0)),1,0)</f>
        <v>0</v>
      </c>
    </row>
    <row r="131" spans="1:25" s="15" customFormat="1" x14ac:dyDescent="0.25">
      <c r="A131" s="30" t="s">
        <v>626</v>
      </c>
      <c r="B131" s="31">
        <v>42064</v>
      </c>
      <c r="C131" s="30" t="s">
        <v>626</v>
      </c>
      <c r="D131" s="30" t="s">
        <v>378</v>
      </c>
      <c r="E131" s="30" t="s">
        <v>379</v>
      </c>
      <c r="F131" s="30" t="s">
        <v>91</v>
      </c>
      <c r="G131" s="30" t="s">
        <v>627</v>
      </c>
      <c r="H131" s="37">
        <v>250000000</v>
      </c>
      <c r="I131" s="30" t="s">
        <v>51</v>
      </c>
      <c r="J131" s="30" t="s">
        <v>628</v>
      </c>
      <c r="K131" s="30">
        <v>5</v>
      </c>
      <c r="L131" s="30" t="s">
        <v>53</v>
      </c>
      <c r="M131" s="37">
        <v>3000000000</v>
      </c>
      <c r="N131" s="30" t="s">
        <v>55</v>
      </c>
      <c r="O131" s="30">
        <v>1.24</v>
      </c>
      <c r="P131" s="30">
        <v>3.75</v>
      </c>
      <c r="Q131" s="40">
        <f>Table2[[#This Row],[Spread]]/Table2[[#This Row],[Expected Loss]]</f>
        <v>3.024193548387097</v>
      </c>
      <c r="R131" s="30">
        <v>1</v>
      </c>
      <c r="S131" s="30">
        <v>0</v>
      </c>
      <c r="T131" s="30" t="s">
        <v>629</v>
      </c>
      <c r="U131" s="30" t="s">
        <v>630</v>
      </c>
      <c r="Y131" s="30">
        <f>IF(ISTEXT(_xlfn.XLOOKUP(A131,Checked_Deals!A:A,Checked_Deals!A:A,0)),1,0)</f>
        <v>0</v>
      </c>
    </row>
    <row r="132" spans="1:25" s="15" customFormat="1" x14ac:dyDescent="0.25">
      <c r="A132" s="30" t="s">
        <v>631</v>
      </c>
      <c r="B132" s="31">
        <v>42064</v>
      </c>
      <c r="C132" s="30" t="s">
        <v>631</v>
      </c>
      <c r="D132" s="30" t="s">
        <v>89</v>
      </c>
      <c r="E132" s="30" t="s">
        <v>385</v>
      </c>
      <c r="F132" s="30" t="s">
        <v>91</v>
      </c>
      <c r="G132" s="30" t="s">
        <v>92</v>
      </c>
      <c r="H132" s="37">
        <v>300000000</v>
      </c>
      <c r="I132" s="30" t="s">
        <v>51</v>
      </c>
      <c r="J132" s="30" t="s">
        <v>166</v>
      </c>
      <c r="K132" s="30">
        <v>3</v>
      </c>
      <c r="L132" s="30">
        <v>0.56000000000000005</v>
      </c>
      <c r="M132" s="37">
        <v>450000000</v>
      </c>
      <c r="N132" s="30" t="s">
        <v>55</v>
      </c>
      <c r="O132" s="30">
        <v>0.41</v>
      </c>
      <c r="P132" s="30">
        <v>2</v>
      </c>
      <c r="Q132" s="40">
        <f>Table2[[#This Row],[Spread]]/Table2[[#This Row],[Expected Loss]]</f>
        <v>4.8780487804878048</v>
      </c>
      <c r="R132" s="30">
        <v>1</v>
      </c>
      <c r="S132" s="30">
        <v>0</v>
      </c>
      <c r="T132" s="30" t="s">
        <v>632</v>
      </c>
      <c r="U132" s="30" t="s">
        <v>633</v>
      </c>
      <c r="Y132" s="30">
        <f>IF(ISTEXT(_xlfn.XLOOKUP(A132,Checked_Deals!A:A,Checked_Deals!A:A,0)),1,0)</f>
        <v>0</v>
      </c>
    </row>
    <row r="133" spans="1:25" s="15" customFormat="1" x14ac:dyDescent="0.25">
      <c r="A133" s="30" t="s">
        <v>634</v>
      </c>
      <c r="B133" s="31">
        <v>42064</v>
      </c>
      <c r="C133" s="30" t="s">
        <v>634</v>
      </c>
      <c r="D133" s="30" t="s">
        <v>365</v>
      </c>
      <c r="E133" s="30" t="s">
        <v>366</v>
      </c>
      <c r="F133" s="30" t="s">
        <v>76</v>
      </c>
      <c r="G133" s="30" t="s">
        <v>247</v>
      </c>
      <c r="H133" s="37">
        <v>290000000</v>
      </c>
      <c r="I133" s="30" t="s">
        <v>51</v>
      </c>
      <c r="J133" s="30" t="s">
        <v>166</v>
      </c>
      <c r="K133" s="30">
        <v>4</v>
      </c>
      <c r="L133" s="30">
        <v>2.0999999999999999E-5</v>
      </c>
      <c r="M133" s="47" t="s">
        <v>3866</v>
      </c>
      <c r="N133" s="30" t="s">
        <v>55</v>
      </c>
      <c r="O133" s="30">
        <v>1.7999999999999999E-2</v>
      </c>
      <c r="P133" s="30">
        <v>2</v>
      </c>
      <c r="Q133" s="40">
        <f>Table2[[#This Row],[Spread]]/Table2[[#This Row],[Expected Loss]]</f>
        <v>111.11111111111111</v>
      </c>
      <c r="R133" s="30">
        <v>1</v>
      </c>
      <c r="S133" s="30">
        <v>0</v>
      </c>
      <c r="T133" s="30" t="s">
        <v>635</v>
      </c>
      <c r="U133" s="30" t="s">
        <v>636</v>
      </c>
      <c r="Y133" s="30">
        <f>IF(ISTEXT(_xlfn.XLOOKUP(A133,Checked_Deals!A:A,Checked_Deals!A:A,0)),1,0)</f>
        <v>0</v>
      </c>
    </row>
    <row r="134" spans="1:25" s="15" customFormat="1" x14ac:dyDescent="0.25">
      <c r="A134" s="30" t="s">
        <v>637</v>
      </c>
      <c r="B134" s="31">
        <v>42064</v>
      </c>
      <c r="C134" s="30" t="s">
        <v>637</v>
      </c>
      <c r="D134" s="30" t="s">
        <v>638</v>
      </c>
      <c r="E134" s="30" t="s">
        <v>474</v>
      </c>
      <c r="F134" s="30" t="s">
        <v>76</v>
      </c>
      <c r="G134" s="30" t="s">
        <v>639</v>
      </c>
      <c r="H134" s="37">
        <v>100000000</v>
      </c>
      <c r="I134" s="30" t="s">
        <v>51</v>
      </c>
      <c r="J134" s="30" t="s">
        <v>52</v>
      </c>
      <c r="K134" s="30">
        <v>2.6669999999999998</v>
      </c>
      <c r="L134" s="30">
        <v>1.36</v>
      </c>
      <c r="M134" s="38">
        <v>120000000</v>
      </c>
      <c r="N134" s="30" t="s">
        <v>55</v>
      </c>
      <c r="O134" s="30">
        <v>0.99</v>
      </c>
      <c r="P134" s="30">
        <v>5</v>
      </c>
      <c r="Q134" s="40">
        <f>Table2[[#This Row],[Spread]]/Table2[[#This Row],[Expected Loss]]</f>
        <v>5.0505050505050502</v>
      </c>
      <c r="R134" s="30">
        <v>1</v>
      </c>
      <c r="S134" s="30">
        <v>0</v>
      </c>
      <c r="T134" s="30" t="s">
        <v>640</v>
      </c>
      <c r="U134" s="30" t="s">
        <v>641</v>
      </c>
      <c r="Y134" s="30">
        <f>IF(ISTEXT(_xlfn.XLOOKUP(A134,Checked_Deals!A:A,Checked_Deals!A:A,0)),1,0)</f>
        <v>0</v>
      </c>
    </row>
    <row r="135" spans="1:25" s="15" customFormat="1" x14ac:dyDescent="0.25">
      <c r="A135" s="30" t="s">
        <v>642</v>
      </c>
      <c r="B135" s="31">
        <v>42064</v>
      </c>
      <c r="C135" s="30" t="s">
        <v>642</v>
      </c>
      <c r="D135" s="30" t="s">
        <v>177</v>
      </c>
      <c r="E135" s="30" t="s">
        <v>643</v>
      </c>
      <c r="F135" s="30" t="s">
        <v>76</v>
      </c>
      <c r="G135" s="30" t="s">
        <v>179</v>
      </c>
      <c r="H135" s="37">
        <v>100000000</v>
      </c>
      <c r="I135" s="30" t="s">
        <v>180</v>
      </c>
      <c r="J135" s="30" t="s">
        <v>52</v>
      </c>
      <c r="K135" s="30">
        <v>3</v>
      </c>
      <c r="L135" s="30">
        <v>3.92</v>
      </c>
      <c r="M135" s="30" t="s">
        <v>54</v>
      </c>
      <c r="N135" s="30" t="s">
        <v>55</v>
      </c>
      <c r="O135" s="30">
        <v>2.72</v>
      </c>
      <c r="P135" s="30">
        <v>5.5</v>
      </c>
      <c r="Q135" s="40">
        <f>Table2[[#This Row],[Spread]]/Table2[[#This Row],[Expected Loss]]</f>
        <v>2.0220588235294117</v>
      </c>
      <c r="R135" s="30">
        <v>1</v>
      </c>
      <c r="S135" s="30">
        <v>0</v>
      </c>
      <c r="T135" s="30" t="s">
        <v>644</v>
      </c>
      <c r="U135" s="30" t="s">
        <v>645</v>
      </c>
      <c r="Y135" s="30">
        <f>IF(ISTEXT(_xlfn.XLOOKUP(A135,Checked_Deals!A:A,Checked_Deals!A:A,0)),1,0)</f>
        <v>0</v>
      </c>
    </row>
    <row r="136" spans="1:25" s="15" customFormat="1" x14ac:dyDescent="0.25">
      <c r="A136" s="30" t="s">
        <v>646</v>
      </c>
      <c r="B136" s="31">
        <v>42095</v>
      </c>
      <c r="C136" s="30" t="s">
        <v>646</v>
      </c>
      <c r="D136" s="30" t="s">
        <v>110</v>
      </c>
      <c r="E136" s="30" t="s">
        <v>647</v>
      </c>
      <c r="F136" s="30" t="s">
        <v>76</v>
      </c>
      <c r="G136" s="30" t="s">
        <v>648</v>
      </c>
      <c r="H136" s="42" t="s">
        <v>487</v>
      </c>
      <c r="I136" s="30" t="s">
        <v>113</v>
      </c>
      <c r="J136" s="30" t="s">
        <v>166</v>
      </c>
      <c r="K136" s="30">
        <v>7</v>
      </c>
      <c r="L136" s="30">
        <v>1.08</v>
      </c>
      <c r="M136" s="30" t="s">
        <v>54</v>
      </c>
      <c r="N136" s="30" t="s">
        <v>55</v>
      </c>
      <c r="O136" s="30">
        <v>0.97</v>
      </c>
      <c r="P136" s="30" t="s">
        <v>56</v>
      </c>
      <c r="Q136" s="40" t="e">
        <f>Table2[[#This Row],[Spread]]/Table2[[#This Row],[Expected Loss]]</f>
        <v>#VALUE!</v>
      </c>
      <c r="R136" s="30">
        <v>1</v>
      </c>
      <c r="S136" s="30">
        <v>0</v>
      </c>
      <c r="T136" s="30" t="s">
        <v>649</v>
      </c>
      <c r="U136" s="30" t="s">
        <v>650</v>
      </c>
      <c r="Y136" s="30">
        <f>IF(ISTEXT(_xlfn.XLOOKUP(A136,Checked_Deals!A:A,Checked_Deals!A:A,0)),1,0)</f>
        <v>0</v>
      </c>
    </row>
    <row r="137" spans="1:25" s="15" customFormat="1" x14ac:dyDescent="0.25">
      <c r="A137" s="30" t="s">
        <v>651</v>
      </c>
      <c r="B137" s="31">
        <v>42095</v>
      </c>
      <c r="C137" s="30" t="s">
        <v>652</v>
      </c>
      <c r="D137" s="30" t="s">
        <v>396</v>
      </c>
      <c r="E137" s="30" t="s">
        <v>397</v>
      </c>
      <c r="F137" s="30" t="s">
        <v>76</v>
      </c>
      <c r="G137" s="30" t="s">
        <v>398</v>
      </c>
      <c r="H137" s="37">
        <v>150000000</v>
      </c>
      <c r="I137" s="30" t="s">
        <v>51</v>
      </c>
      <c r="J137" s="30" t="s">
        <v>52</v>
      </c>
      <c r="K137" s="30">
        <v>2.8332999999999999</v>
      </c>
      <c r="L137" s="30">
        <v>1.31</v>
      </c>
      <c r="M137" s="38">
        <v>410000000</v>
      </c>
      <c r="N137" s="30" t="s">
        <v>68</v>
      </c>
      <c r="O137" s="30">
        <v>1.22</v>
      </c>
      <c r="P137" s="30">
        <v>4.75</v>
      </c>
      <c r="Q137" s="40">
        <f>Table2[[#This Row],[Spread]]/Table2[[#This Row],[Expected Loss]]</f>
        <v>3.8934426229508197</v>
      </c>
      <c r="R137" s="30">
        <v>1</v>
      </c>
      <c r="S137" s="30">
        <v>0</v>
      </c>
      <c r="T137" s="30" t="s">
        <v>653</v>
      </c>
      <c r="U137" s="30" t="s">
        <v>654</v>
      </c>
      <c r="Y137" s="30">
        <f>IF(ISTEXT(_xlfn.XLOOKUP(A137,Checked_Deals!A:A,Checked_Deals!A:A,0)),1,0)</f>
        <v>0</v>
      </c>
    </row>
    <row r="138" spans="1:25" s="15" customFormat="1" x14ac:dyDescent="0.25">
      <c r="A138" s="30" t="s">
        <v>655</v>
      </c>
      <c r="B138" s="31">
        <v>42095</v>
      </c>
      <c r="C138" s="30" t="s">
        <v>652</v>
      </c>
      <c r="D138" s="30" t="s">
        <v>396</v>
      </c>
      <c r="E138" s="30" t="s">
        <v>397</v>
      </c>
      <c r="F138" s="30" t="s">
        <v>76</v>
      </c>
      <c r="G138" s="30" t="s">
        <v>398</v>
      </c>
      <c r="H138" s="37">
        <v>97500000</v>
      </c>
      <c r="I138" s="30" t="s">
        <v>51</v>
      </c>
      <c r="J138" s="30" t="s">
        <v>52</v>
      </c>
      <c r="K138" s="30">
        <v>2.8332999999999999</v>
      </c>
      <c r="L138" s="30">
        <v>4.01</v>
      </c>
      <c r="M138" s="38">
        <v>336000000</v>
      </c>
      <c r="N138" s="30" t="s">
        <v>68</v>
      </c>
      <c r="O138" s="30">
        <v>2.44</v>
      </c>
      <c r="P138" s="30">
        <v>6</v>
      </c>
      <c r="Q138" s="40">
        <f>Table2[[#This Row],[Spread]]/Table2[[#This Row],[Expected Loss]]</f>
        <v>2.459016393442623</v>
      </c>
      <c r="R138" s="30">
        <v>1</v>
      </c>
      <c r="S138" s="30">
        <v>0</v>
      </c>
      <c r="T138" s="30" t="s">
        <v>653</v>
      </c>
      <c r="U138" s="30" t="s">
        <v>654</v>
      </c>
      <c r="Y138" s="30">
        <f>IF(ISTEXT(_xlfn.XLOOKUP(A138,Checked_Deals!A:A,Checked_Deals!A:A,0)),1,0)</f>
        <v>0</v>
      </c>
    </row>
    <row r="139" spans="1:25" s="15" customFormat="1" x14ac:dyDescent="0.25">
      <c r="A139" s="30" t="s">
        <v>656</v>
      </c>
      <c r="B139" s="31">
        <v>42095</v>
      </c>
      <c r="C139" s="30" t="s">
        <v>652</v>
      </c>
      <c r="D139" s="30" t="s">
        <v>396</v>
      </c>
      <c r="E139" s="30" t="s">
        <v>397</v>
      </c>
      <c r="F139" s="30" t="s">
        <v>76</v>
      </c>
      <c r="G139" s="30" t="s">
        <v>398</v>
      </c>
      <c r="H139" s="37">
        <v>30000000</v>
      </c>
      <c r="I139" s="30" t="s">
        <v>51</v>
      </c>
      <c r="J139" s="30" t="s">
        <v>52</v>
      </c>
      <c r="K139" s="30">
        <v>2.8332999999999999</v>
      </c>
      <c r="L139" s="30">
        <v>6.23</v>
      </c>
      <c r="M139" s="38">
        <v>336000000</v>
      </c>
      <c r="N139" s="30" t="s">
        <v>68</v>
      </c>
      <c r="O139" s="30">
        <v>5.05</v>
      </c>
      <c r="P139" s="30">
        <v>9</v>
      </c>
      <c r="Q139" s="40">
        <f>Table2[[#This Row],[Spread]]/Table2[[#This Row],[Expected Loss]]</f>
        <v>1.7821782178217822</v>
      </c>
      <c r="R139" s="30">
        <v>1</v>
      </c>
      <c r="S139" s="30">
        <v>0</v>
      </c>
      <c r="T139" s="30" t="s">
        <v>653</v>
      </c>
      <c r="U139" s="30" t="s">
        <v>654</v>
      </c>
      <c r="Y139" s="30">
        <f>IF(ISTEXT(_xlfn.XLOOKUP(A139,Checked_Deals!A:A,Checked_Deals!A:A,0)),1,0)</f>
        <v>0</v>
      </c>
    </row>
    <row r="140" spans="1:25" s="15" customFormat="1" x14ac:dyDescent="0.25">
      <c r="A140" s="30" t="s">
        <v>657</v>
      </c>
      <c r="B140" s="31">
        <v>42095</v>
      </c>
      <c r="C140" s="30" t="s">
        <v>657</v>
      </c>
      <c r="D140" s="30" t="s">
        <v>120</v>
      </c>
      <c r="E140" s="30" t="s">
        <v>474</v>
      </c>
      <c r="F140" s="30" t="s">
        <v>76</v>
      </c>
      <c r="G140" s="30" t="s">
        <v>658</v>
      </c>
      <c r="H140" s="37">
        <v>100000000</v>
      </c>
      <c r="I140" s="30" t="s">
        <v>51</v>
      </c>
      <c r="J140" s="30" t="s">
        <v>166</v>
      </c>
      <c r="K140" s="30">
        <v>3</v>
      </c>
      <c r="L140" s="30">
        <v>2.35</v>
      </c>
      <c r="M140" s="38">
        <v>175000000</v>
      </c>
      <c r="N140" s="30" t="s">
        <v>55</v>
      </c>
      <c r="O140" s="30">
        <v>3.23</v>
      </c>
      <c r="P140" s="30">
        <v>6</v>
      </c>
      <c r="Q140" s="40">
        <f>Table2[[#This Row],[Spread]]/Table2[[#This Row],[Expected Loss]]</f>
        <v>1.8575851393188854</v>
      </c>
      <c r="R140" s="30">
        <v>1</v>
      </c>
      <c r="S140" s="30">
        <v>0</v>
      </c>
      <c r="T140" s="30" t="s">
        <v>659</v>
      </c>
      <c r="U140" s="30" t="s">
        <v>660</v>
      </c>
      <c r="Y140" s="30">
        <f>IF(ISTEXT(_xlfn.XLOOKUP(A140,Checked_Deals!A:A,Checked_Deals!A:A,0)),1,0)</f>
        <v>0</v>
      </c>
    </row>
    <row r="141" spans="1:25" s="15" customFormat="1" x14ac:dyDescent="0.25">
      <c r="A141" s="30" t="s">
        <v>661</v>
      </c>
      <c r="B141" s="31">
        <v>42095</v>
      </c>
      <c r="C141" s="30" t="s">
        <v>661</v>
      </c>
      <c r="D141" s="30" t="s">
        <v>662</v>
      </c>
      <c r="E141" s="30" t="s">
        <v>474</v>
      </c>
      <c r="F141" s="30" t="s">
        <v>76</v>
      </c>
      <c r="G141" s="30" t="s">
        <v>663</v>
      </c>
      <c r="H141" s="37">
        <v>300000000</v>
      </c>
      <c r="I141" s="30" t="s">
        <v>51</v>
      </c>
      <c r="J141" s="30" t="s">
        <v>664</v>
      </c>
      <c r="K141" s="30">
        <v>3</v>
      </c>
      <c r="L141" s="30">
        <v>3.081</v>
      </c>
      <c r="M141" s="38">
        <v>300000000</v>
      </c>
      <c r="N141" s="30" t="s">
        <v>55</v>
      </c>
      <c r="O141" s="30">
        <v>1.377</v>
      </c>
      <c r="P141" s="30">
        <v>3.8</v>
      </c>
      <c r="Q141" s="40">
        <f>Table2[[#This Row],[Spread]]/Table2[[#This Row],[Expected Loss]]</f>
        <v>2.7596223674655045</v>
      </c>
      <c r="R141" s="30">
        <v>1</v>
      </c>
      <c r="S141" s="30">
        <v>0</v>
      </c>
      <c r="T141" s="30" t="s">
        <v>665</v>
      </c>
      <c r="U141" s="30" t="s">
        <v>666</v>
      </c>
      <c r="Y141" s="30">
        <f>IF(ISTEXT(_xlfn.XLOOKUP(A141,Checked_Deals!A:A,Checked_Deals!A:A,0)),1,0)</f>
        <v>0</v>
      </c>
    </row>
    <row r="142" spans="1:25" s="15" customFormat="1" x14ac:dyDescent="0.25">
      <c r="A142" s="33" t="s">
        <v>667</v>
      </c>
      <c r="B142" s="34">
        <v>42095</v>
      </c>
      <c r="C142" s="33" t="s">
        <v>668</v>
      </c>
      <c r="D142" s="33" t="s">
        <v>669</v>
      </c>
      <c r="E142" s="33" t="s">
        <v>670</v>
      </c>
      <c r="F142" s="33" t="s">
        <v>91</v>
      </c>
      <c r="G142" s="33" t="s">
        <v>671</v>
      </c>
      <c r="H142" s="61">
        <v>135000000</v>
      </c>
      <c r="I142" s="33" t="s">
        <v>255</v>
      </c>
      <c r="J142" s="33" t="s">
        <v>672</v>
      </c>
      <c r="K142" s="33">
        <v>5</v>
      </c>
      <c r="L142" s="33">
        <v>1.06</v>
      </c>
      <c r="M142" s="33" t="s">
        <v>54</v>
      </c>
      <c r="N142" s="33" t="s">
        <v>68</v>
      </c>
      <c r="O142" s="33">
        <v>0.64</v>
      </c>
      <c r="P142" s="33">
        <v>2.5499999999999998</v>
      </c>
      <c r="Q142" s="40">
        <f>Table2[[#This Row],[Spread]]/Table2[[#This Row],[Expected Loss]]</f>
        <v>3.9843749999999996</v>
      </c>
      <c r="R142" s="33">
        <v>1</v>
      </c>
      <c r="S142" s="33">
        <v>0</v>
      </c>
      <c r="T142" s="33" t="s">
        <v>673</v>
      </c>
      <c r="U142" s="33" t="s">
        <v>674</v>
      </c>
      <c r="Y142" s="30">
        <f>IF(ISTEXT(_xlfn.XLOOKUP(A142,Checked_Deals!A:A,Checked_Deals!A:A,0)),1,0)</f>
        <v>0</v>
      </c>
    </row>
    <row r="143" spans="1:25" s="15" customFormat="1" x14ac:dyDescent="0.25">
      <c r="A143" s="33" t="s">
        <v>675</v>
      </c>
      <c r="B143" s="34">
        <v>42095</v>
      </c>
      <c r="C143" s="33" t="s">
        <v>668</v>
      </c>
      <c r="D143" s="33" t="s">
        <v>669</v>
      </c>
      <c r="E143" s="33" t="s">
        <v>670</v>
      </c>
      <c r="F143" s="33" t="s">
        <v>91</v>
      </c>
      <c r="G143" s="33" t="s">
        <v>671</v>
      </c>
      <c r="H143" s="61">
        <v>150000000</v>
      </c>
      <c r="I143" s="33" t="s">
        <v>255</v>
      </c>
      <c r="J143" s="33" t="s">
        <v>672</v>
      </c>
      <c r="K143" s="33">
        <v>5</v>
      </c>
      <c r="L143" s="33">
        <v>1.79</v>
      </c>
      <c r="M143" s="33" t="s">
        <v>54</v>
      </c>
      <c r="N143" s="33" t="s">
        <v>68</v>
      </c>
      <c r="O143" s="33">
        <v>1.33</v>
      </c>
      <c r="P143" s="33">
        <v>3.35</v>
      </c>
      <c r="Q143" s="40">
        <f>Table2[[#This Row],[Spread]]/Table2[[#This Row],[Expected Loss]]</f>
        <v>2.518796992481203</v>
      </c>
      <c r="R143" s="33">
        <v>1</v>
      </c>
      <c r="S143" s="33">
        <v>0</v>
      </c>
      <c r="T143" s="33" t="s">
        <v>673</v>
      </c>
      <c r="U143" s="33" t="s">
        <v>674</v>
      </c>
      <c r="Y143" s="30">
        <f>IF(ISTEXT(_xlfn.XLOOKUP(A143,Checked_Deals!A:A,Checked_Deals!A:A,0)),1,0)</f>
        <v>0</v>
      </c>
    </row>
    <row r="144" spans="1:25" s="15" customFormat="1" x14ac:dyDescent="0.25">
      <c r="A144" s="30" t="s">
        <v>676</v>
      </c>
      <c r="B144" s="31">
        <v>42095</v>
      </c>
      <c r="C144" s="30" t="s">
        <v>676</v>
      </c>
      <c r="D144" s="30" t="s">
        <v>54</v>
      </c>
      <c r="E144" s="30" t="s">
        <v>166</v>
      </c>
      <c r="F144" s="30" t="s">
        <v>166</v>
      </c>
      <c r="G144" s="30" t="s">
        <v>529</v>
      </c>
      <c r="H144" s="37">
        <v>3750000</v>
      </c>
      <c r="I144" s="30" t="s">
        <v>54</v>
      </c>
      <c r="J144" s="30" t="s">
        <v>52</v>
      </c>
      <c r="K144" s="30">
        <v>1</v>
      </c>
      <c r="L144" s="30" t="s">
        <v>53</v>
      </c>
      <c r="M144" s="30" t="s">
        <v>54</v>
      </c>
      <c r="N144" s="30" t="s">
        <v>55</v>
      </c>
      <c r="O144" s="30" t="s">
        <v>56</v>
      </c>
      <c r="P144" s="30" t="s">
        <v>56</v>
      </c>
      <c r="Q144" s="40" t="e">
        <f>Table2[[#This Row],[Spread]]/Table2[[#This Row],[Expected Loss]]</f>
        <v>#VALUE!</v>
      </c>
      <c r="R144" s="30">
        <v>1</v>
      </c>
      <c r="S144" s="30">
        <v>0</v>
      </c>
      <c r="T144" s="30" t="s">
        <v>677</v>
      </c>
      <c r="U144" s="30" t="s">
        <v>678</v>
      </c>
      <c r="Y144" s="30">
        <f>IF(ISTEXT(_xlfn.XLOOKUP(A144,Checked_Deals!A:A,Checked_Deals!A:A,0)),1,0)</f>
        <v>0</v>
      </c>
    </row>
    <row r="145" spans="1:25" s="15" customFormat="1" x14ac:dyDescent="0.25">
      <c r="A145" s="30" t="s">
        <v>679</v>
      </c>
      <c r="B145" s="31">
        <v>42125</v>
      </c>
      <c r="C145" s="30" t="s">
        <v>680</v>
      </c>
      <c r="D145" s="30" t="s">
        <v>473</v>
      </c>
      <c r="E145" s="30" t="s">
        <v>474</v>
      </c>
      <c r="F145" s="30" t="s">
        <v>76</v>
      </c>
      <c r="G145" s="30" t="s">
        <v>475</v>
      </c>
      <c r="H145" s="37">
        <v>250000000</v>
      </c>
      <c r="I145" s="30" t="s">
        <v>51</v>
      </c>
      <c r="J145" s="30" t="s">
        <v>681</v>
      </c>
      <c r="K145" s="30">
        <v>3</v>
      </c>
      <c r="L145" s="30">
        <v>2.74</v>
      </c>
      <c r="M145" s="30" t="s">
        <v>682</v>
      </c>
      <c r="N145" s="30" t="s">
        <v>68</v>
      </c>
      <c r="O145" s="30">
        <v>2.46</v>
      </c>
      <c r="P145" s="30">
        <v>5.9</v>
      </c>
      <c r="Q145" s="40">
        <f>Table2[[#This Row],[Spread]]/Table2[[#This Row],[Expected Loss]]</f>
        <v>2.3983739837398375</v>
      </c>
      <c r="R145" s="30">
        <v>1</v>
      </c>
      <c r="S145" s="30">
        <v>0</v>
      </c>
      <c r="T145" s="30" t="s">
        <v>683</v>
      </c>
      <c r="U145" s="30" t="s">
        <v>684</v>
      </c>
      <c r="Y145" s="30">
        <f>IF(ISTEXT(_xlfn.XLOOKUP(A145,Checked_Deals!A:A,Checked_Deals!A:A,0)),1,0)</f>
        <v>0</v>
      </c>
    </row>
    <row r="146" spans="1:25" s="15" customFormat="1" x14ac:dyDescent="0.25">
      <c r="A146" s="30" t="s">
        <v>685</v>
      </c>
      <c r="B146" s="31">
        <v>42125</v>
      </c>
      <c r="C146" s="30" t="s">
        <v>680</v>
      </c>
      <c r="D146" s="30" t="s">
        <v>473</v>
      </c>
      <c r="E146" s="30" t="s">
        <v>474</v>
      </c>
      <c r="F146" s="30" t="s">
        <v>76</v>
      </c>
      <c r="G146" s="30" t="s">
        <v>475</v>
      </c>
      <c r="H146" s="37">
        <v>400000000</v>
      </c>
      <c r="I146" s="30" t="s">
        <v>51</v>
      </c>
      <c r="J146" s="30" t="s">
        <v>681</v>
      </c>
      <c r="K146" s="30">
        <v>4</v>
      </c>
      <c r="L146" s="30">
        <v>1.61</v>
      </c>
      <c r="M146" s="37">
        <v>4000000000</v>
      </c>
      <c r="N146" s="30" t="s">
        <v>68</v>
      </c>
      <c r="O146" s="30">
        <v>1.42</v>
      </c>
      <c r="P146" s="30">
        <v>4.5999999999999996</v>
      </c>
      <c r="Q146" s="40">
        <f>Table2[[#This Row],[Spread]]/Table2[[#This Row],[Expected Loss]]</f>
        <v>3.23943661971831</v>
      </c>
      <c r="R146" s="30">
        <v>1</v>
      </c>
      <c r="S146" s="30">
        <v>0</v>
      </c>
      <c r="T146" s="30" t="s">
        <v>683</v>
      </c>
      <c r="U146" s="30" t="s">
        <v>684</v>
      </c>
      <c r="Y146" s="30">
        <f>IF(ISTEXT(_xlfn.XLOOKUP(A146,Checked_Deals!A:A,Checked_Deals!A:A,0)),1,0)</f>
        <v>0</v>
      </c>
    </row>
    <row r="147" spans="1:25" s="15" customFormat="1" x14ac:dyDescent="0.25">
      <c r="A147" s="30" t="s">
        <v>686</v>
      </c>
      <c r="B147" s="31">
        <v>42125</v>
      </c>
      <c r="C147" s="30" t="s">
        <v>686</v>
      </c>
      <c r="D147" s="30" t="s">
        <v>83</v>
      </c>
      <c r="E147" s="30" t="s">
        <v>420</v>
      </c>
      <c r="F147" s="30" t="s">
        <v>76</v>
      </c>
      <c r="G147" s="30" t="s">
        <v>439</v>
      </c>
      <c r="H147" s="37">
        <v>300000000</v>
      </c>
      <c r="I147" s="30" t="s">
        <v>51</v>
      </c>
      <c r="J147" s="30" t="s">
        <v>687</v>
      </c>
      <c r="K147" s="30">
        <v>3</v>
      </c>
      <c r="L147" s="30">
        <v>1.46</v>
      </c>
      <c r="M147" s="30" t="s">
        <v>688</v>
      </c>
      <c r="N147" s="30" t="s">
        <v>55</v>
      </c>
      <c r="O147" s="30">
        <v>1.31</v>
      </c>
      <c r="P147" s="30">
        <v>5.15</v>
      </c>
      <c r="Q147" s="40">
        <f>Table2[[#This Row],[Spread]]/Table2[[#This Row],[Expected Loss]]</f>
        <v>3.9312977099236641</v>
      </c>
      <c r="R147" s="30">
        <v>1</v>
      </c>
      <c r="S147" s="30">
        <v>0</v>
      </c>
      <c r="T147" s="30" t="s">
        <v>689</v>
      </c>
      <c r="U147" s="30" t="s">
        <v>690</v>
      </c>
      <c r="Y147" s="30">
        <f>IF(ISTEXT(_xlfn.XLOOKUP(A147,Checked_Deals!A:A,Checked_Deals!A:A,0)),1,0)</f>
        <v>0</v>
      </c>
    </row>
    <row r="148" spans="1:25" s="15" customFormat="1" x14ac:dyDescent="0.25">
      <c r="A148" s="30" t="s">
        <v>691</v>
      </c>
      <c r="B148" s="31">
        <v>42125</v>
      </c>
      <c r="C148" s="30" t="s">
        <v>691</v>
      </c>
      <c r="D148" s="30" t="s">
        <v>132</v>
      </c>
      <c r="E148" s="30" t="s">
        <v>692</v>
      </c>
      <c r="F148" s="30" t="s">
        <v>76</v>
      </c>
      <c r="G148" s="30" t="s">
        <v>693</v>
      </c>
      <c r="H148" s="37">
        <v>300000000</v>
      </c>
      <c r="I148" s="30" t="s">
        <v>51</v>
      </c>
      <c r="J148" s="30" t="s">
        <v>694</v>
      </c>
      <c r="K148" s="30">
        <v>3</v>
      </c>
      <c r="L148" s="30">
        <v>1.276</v>
      </c>
      <c r="M148" s="30" t="s">
        <v>54</v>
      </c>
      <c r="N148" s="30" t="s">
        <v>55</v>
      </c>
      <c r="O148" s="30">
        <v>1.1060000000000001</v>
      </c>
      <c r="P148" s="30">
        <v>3.75</v>
      </c>
      <c r="Q148" s="40">
        <f>Table2[[#This Row],[Spread]]/Table2[[#This Row],[Expected Loss]]</f>
        <v>3.3905967450271244</v>
      </c>
      <c r="R148" s="30">
        <v>1</v>
      </c>
      <c r="S148" s="30">
        <v>0</v>
      </c>
      <c r="T148" s="30" t="s">
        <v>695</v>
      </c>
      <c r="U148" s="30" t="s">
        <v>696</v>
      </c>
      <c r="Y148" s="30">
        <f>IF(ISTEXT(_xlfn.XLOOKUP(A148,Checked_Deals!A:A,Checked_Deals!A:A,0)),1,0)</f>
        <v>0</v>
      </c>
    </row>
    <row r="149" spans="1:25" s="15" customFormat="1" x14ac:dyDescent="0.25">
      <c r="A149" s="30" t="s">
        <v>697</v>
      </c>
      <c r="B149" s="31">
        <v>42125</v>
      </c>
      <c r="C149" s="30" t="s">
        <v>697</v>
      </c>
      <c r="D149" s="30" t="s">
        <v>54</v>
      </c>
      <c r="E149" s="30" t="s">
        <v>350</v>
      </c>
      <c r="F149" s="30" t="s">
        <v>166</v>
      </c>
      <c r="G149" s="30" t="s">
        <v>439</v>
      </c>
      <c r="H149" s="37">
        <v>10000000</v>
      </c>
      <c r="I149" s="30" t="s">
        <v>51</v>
      </c>
      <c r="J149" s="30" t="s">
        <v>52</v>
      </c>
      <c r="K149" s="30">
        <v>1</v>
      </c>
      <c r="L149" s="30" t="s">
        <v>53</v>
      </c>
      <c r="M149" s="30" t="s">
        <v>54</v>
      </c>
      <c r="N149" s="30" t="s">
        <v>55</v>
      </c>
      <c r="O149" s="30" t="s">
        <v>56</v>
      </c>
      <c r="P149" s="30" t="s">
        <v>56</v>
      </c>
      <c r="Q149" s="40" t="e">
        <f>Table2[[#This Row],[Spread]]/Table2[[#This Row],[Expected Loss]]</f>
        <v>#VALUE!</v>
      </c>
      <c r="R149" s="30">
        <v>1</v>
      </c>
      <c r="S149" s="30">
        <v>0</v>
      </c>
      <c r="T149" s="30" t="s">
        <v>698</v>
      </c>
      <c r="U149" s="30" t="s">
        <v>699</v>
      </c>
      <c r="Y149" s="30">
        <f>IF(ISTEXT(_xlfn.XLOOKUP(A149,Checked_Deals!A:A,Checked_Deals!A:A,0)),1,0)</f>
        <v>0</v>
      </c>
    </row>
    <row r="150" spans="1:25" s="15" customFormat="1" x14ac:dyDescent="0.25">
      <c r="A150" s="30" t="s">
        <v>700</v>
      </c>
      <c r="B150" s="31">
        <v>42125</v>
      </c>
      <c r="C150" s="30" t="s">
        <v>701</v>
      </c>
      <c r="D150" s="30" t="s">
        <v>154</v>
      </c>
      <c r="E150" s="30" t="s">
        <v>702</v>
      </c>
      <c r="F150" s="30" t="s">
        <v>76</v>
      </c>
      <c r="G150" s="30" t="s">
        <v>703</v>
      </c>
      <c r="H150" s="37">
        <v>50000000</v>
      </c>
      <c r="I150" s="30" t="s">
        <v>51</v>
      </c>
      <c r="J150" s="30" t="s">
        <v>52</v>
      </c>
      <c r="K150" s="30">
        <v>4</v>
      </c>
      <c r="L150" s="30">
        <v>8.33</v>
      </c>
      <c r="M150" s="37">
        <v>959000000</v>
      </c>
      <c r="N150" s="30" t="s">
        <v>68</v>
      </c>
      <c r="O150" s="30">
        <v>6</v>
      </c>
      <c r="P150" s="30">
        <v>11</v>
      </c>
      <c r="Q150" s="40">
        <f>Table2[[#This Row],[Spread]]/Table2[[#This Row],[Expected Loss]]</f>
        <v>1.8333333333333333</v>
      </c>
      <c r="R150" s="30">
        <v>1</v>
      </c>
      <c r="S150" s="30">
        <v>0</v>
      </c>
      <c r="T150" s="30" t="s">
        <v>704</v>
      </c>
      <c r="U150" s="30" t="s">
        <v>705</v>
      </c>
      <c r="Y150" s="30">
        <f>IF(ISTEXT(_xlfn.XLOOKUP(A150,Checked_Deals!A:A,Checked_Deals!A:A,0)),1,0)</f>
        <v>0</v>
      </c>
    </row>
    <row r="151" spans="1:25" s="15" customFormat="1" x14ac:dyDescent="0.25">
      <c r="A151" s="30" t="s">
        <v>706</v>
      </c>
      <c r="B151" s="31">
        <v>42125</v>
      </c>
      <c r="C151" s="30" t="s">
        <v>701</v>
      </c>
      <c r="D151" s="30" t="s">
        <v>154</v>
      </c>
      <c r="E151" s="30" t="s">
        <v>702</v>
      </c>
      <c r="F151" s="30" t="s">
        <v>76</v>
      </c>
      <c r="G151" s="30" t="s">
        <v>703</v>
      </c>
      <c r="H151" s="37">
        <v>100000000</v>
      </c>
      <c r="I151" s="30" t="s">
        <v>51</v>
      </c>
      <c r="J151" s="30" t="s">
        <v>52</v>
      </c>
      <c r="K151" s="30">
        <v>4</v>
      </c>
      <c r="L151" s="30">
        <v>4.63</v>
      </c>
      <c r="M151" s="37">
        <v>1134000000</v>
      </c>
      <c r="N151" s="30" t="s">
        <v>68</v>
      </c>
      <c r="O151" s="30">
        <v>2.16</v>
      </c>
      <c r="P151" s="30">
        <v>6</v>
      </c>
      <c r="Q151" s="40">
        <f>Table2[[#This Row],[Spread]]/Table2[[#This Row],[Expected Loss]]</f>
        <v>2.7777777777777777</v>
      </c>
      <c r="R151" s="30">
        <v>1</v>
      </c>
      <c r="S151" s="30">
        <v>0</v>
      </c>
      <c r="T151" s="30" t="s">
        <v>704</v>
      </c>
      <c r="U151" s="30" t="s">
        <v>705</v>
      </c>
      <c r="Y151" s="30">
        <f>IF(ISTEXT(_xlfn.XLOOKUP(A151,Checked_Deals!A:A,Checked_Deals!A:A,0)),1,0)</f>
        <v>0</v>
      </c>
    </row>
    <row r="152" spans="1:25" x14ac:dyDescent="0.25">
      <c r="A152" s="30" t="s">
        <v>707</v>
      </c>
      <c r="B152" s="31">
        <v>42125</v>
      </c>
      <c r="C152" s="30" t="s">
        <v>707</v>
      </c>
      <c r="D152" s="30" t="s">
        <v>54</v>
      </c>
      <c r="E152" s="30" t="s">
        <v>166</v>
      </c>
      <c r="F152" s="30" t="s">
        <v>166</v>
      </c>
      <c r="G152" s="30" t="s">
        <v>599</v>
      </c>
      <c r="H152" s="38">
        <v>18880000</v>
      </c>
      <c r="I152" s="30" t="s">
        <v>113</v>
      </c>
      <c r="J152" s="30" t="s">
        <v>52</v>
      </c>
      <c r="K152" s="30">
        <v>0.5</v>
      </c>
      <c r="L152" s="30" t="s">
        <v>53</v>
      </c>
      <c r="M152" s="30" t="s">
        <v>54</v>
      </c>
      <c r="N152" s="30" t="s">
        <v>55</v>
      </c>
      <c r="O152" s="30" t="s">
        <v>56</v>
      </c>
      <c r="P152" s="30" t="s">
        <v>56</v>
      </c>
      <c r="Q152" s="40" t="e">
        <f>Table2[[#This Row],[Spread]]/Table2[[#This Row],[Expected Loss]]</f>
        <v>#VALUE!</v>
      </c>
      <c r="R152" s="26">
        <v>1</v>
      </c>
      <c r="S152" s="26">
        <v>0</v>
      </c>
      <c r="T152" s="26" t="s">
        <v>708</v>
      </c>
      <c r="U152" s="26" t="s">
        <v>709</v>
      </c>
      <c r="Y152" s="26">
        <f>IF(ISTEXT(_xlfn.XLOOKUP(A152,Checked_Deals!A:A,Checked_Deals!A:A,0)),1,0)</f>
        <v>0</v>
      </c>
    </row>
    <row r="153" spans="1:25" x14ac:dyDescent="0.25">
      <c r="A153" s="30" t="s">
        <v>710</v>
      </c>
      <c r="B153" s="31">
        <v>42156</v>
      </c>
      <c r="C153" s="30" t="s">
        <v>710</v>
      </c>
      <c r="D153" s="30" t="s">
        <v>203</v>
      </c>
      <c r="E153" s="30" t="s">
        <v>711</v>
      </c>
      <c r="F153" s="30" t="s">
        <v>712</v>
      </c>
      <c r="G153" s="30" t="s">
        <v>713</v>
      </c>
      <c r="H153" s="38">
        <v>300000000</v>
      </c>
      <c r="I153" s="30" t="s">
        <v>104</v>
      </c>
      <c r="J153" s="30" t="s">
        <v>714</v>
      </c>
      <c r="K153" s="30">
        <v>0.5</v>
      </c>
      <c r="L153" s="30">
        <v>2.41</v>
      </c>
      <c r="M153" s="30" t="s">
        <v>54</v>
      </c>
      <c r="N153" s="30" t="s">
        <v>55</v>
      </c>
      <c r="O153" s="30">
        <v>1.77</v>
      </c>
      <c r="P153" s="30">
        <v>5</v>
      </c>
      <c r="Q153" s="40">
        <f>Table2[[#This Row],[Spread]]/Table2[[#This Row],[Expected Loss]]</f>
        <v>2.8248587570621471</v>
      </c>
      <c r="R153" s="26">
        <v>1</v>
      </c>
      <c r="S153" s="26">
        <v>0</v>
      </c>
      <c r="T153" s="26" t="s">
        <v>715</v>
      </c>
      <c r="U153" s="26" t="s">
        <v>716</v>
      </c>
      <c r="Y153" s="26">
        <f>IF(ISTEXT(_xlfn.XLOOKUP(A153,Checked_Deals!A:A,Checked_Deals!A:A,0)),1,0)</f>
        <v>0</v>
      </c>
    </row>
    <row r="154" spans="1:25" x14ac:dyDescent="0.25">
      <c r="A154" s="30" t="s">
        <v>717</v>
      </c>
      <c r="B154" s="31">
        <v>42156</v>
      </c>
      <c r="C154" s="30" t="s">
        <v>718</v>
      </c>
      <c r="D154" s="30" t="s">
        <v>165</v>
      </c>
      <c r="E154" s="30" t="s">
        <v>350</v>
      </c>
      <c r="F154" s="30" t="s">
        <v>351</v>
      </c>
      <c r="G154" s="30" t="s">
        <v>439</v>
      </c>
      <c r="H154" s="38">
        <v>47000000</v>
      </c>
      <c r="I154" s="30" t="s">
        <v>51</v>
      </c>
      <c r="J154" s="30" t="s">
        <v>52</v>
      </c>
      <c r="K154" s="30" t="s">
        <v>54</v>
      </c>
      <c r="L154" s="30" t="s">
        <v>53</v>
      </c>
      <c r="M154" s="30" t="s">
        <v>54</v>
      </c>
      <c r="N154" s="30" t="s">
        <v>68</v>
      </c>
      <c r="O154" s="30" t="s">
        <v>56</v>
      </c>
      <c r="P154" s="30">
        <v>6</v>
      </c>
      <c r="Q154" s="40" t="e">
        <f>Table2[[#This Row],[Spread]]/Table2[[#This Row],[Expected Loss]]</f>
        <v>#VALUE!</v>
      </c>
      <c r="R154" s="26">
        <v>1</v>
      </c>
      <c r="S154" s="26">
        <v>0</v>
      </c>
      <c r="T154" s="26" t="s">
        <v>719</v>
      </c>
      <c r="U154" s="26" t="s">
        <v>720</v>
      </c>
      <c r="Y154" s="26">
        <f>IF(ISTEXT(_xlfn.XLOOKUP(A154,Checked_Deals!A:A,Checked_Deals!A:A,0)),1,0)</f>
        <v>0</v>
      </c>
    </row>
    <row r="155" spans="1:25" x14ac:dyDescent="0.25">
      <c r="A155" s="30" t="s">
        <v>721</v>
      </c>
      <c r="B155" s="31">
        <v>42156</v>
      </c>
      <c r="C155" s="30" t="s">
        <v>718</v>
      </c>
      <c r="D155" s="30" t="s">
        <v>165</v>
      </c>
      <c r="E155" s="30" t="s">
        <v>350</v>
      </c>
      <c r="F155" s="30" t="s">
        <v>351</v>
      </c>
      <c r="G155" s="30" t="s">
        <v>439</v>
      </c>
      <c r="H155" s="38">
        <v>1770000</v>
      </c>
      <c r="I155" s="30" t="s">
        <v>51</v>
      </c>
      <c r="J155" s="30" t="s">
        <v>52</v>
      </c>
      <c r="K155" s="30" t="s">
        <v>54</v>
      </c>
      <c r="L155" s="30" t="s">
        <v>53</v>
      </c>
      <c r="M155" s="30" t="s">
        <v>54</v>
      </c>
      <c r="N155" s="30" t="s">
        <v>68</v>
      </c>
      <c r="O155" s="30" t="s">
        <v>56</v>
      </c>
      <c r="P155" s="30" t="s">
        <v>56</v>
      </c>
      <c r="Q155" s="40" t="e">
        <f>Table2[[#This Row],[Spread]]/Table2[[#This Row],[Expected Loss]]</f>
        <v>#VALUE!</v>
      </c>
      <c r="R155" s="26">
        <v>1</v>
      </c>
      <c r="S155" s="26">
        <v>0</v>
      </c>
      <c r="T155" s="26" t="s">
        <v>719</v>
      </c>
      <c r="U155" s="26" t="s">
        <v>720</v>
      </c>
      <c r="Y155" s="26">
        <f>IF(ISTEXT(_xlfn.XLOOKUP(A155,Checked_Deals!A:A,Checked_Deals!A:A,0)),1,0)</f>
        <v>0</v>
      </c>
    </row>
    <row r="156" spans="1:25" x14ac:dyDescent="0.25">
      <c r="A156" s="30" t="s">
        <v>722</v>
      </c>
      <c r="B156" s="31">
        <v>42156</v>
      </c>
      <c r="C156" s="30" t="s">
        <v>718</v>
      </c>
      <c r="D156" s="30" t="s">
        <v>165</v>
      </c>
      <c r="E156" s="30" t="s">
        <v>350</v>
      </c>
      <c r="F156" s="30" t="s">
        <v>351</v>
      </c>
      <c r="G156" s="30" t="s">
        <v>439</v>
      </c>
      <c r="H156" s="38">
        <v>4260000</v>
      </c>
      <c r="I156" s="30" t="s">
        <v>51</v>
      </c>
      <c r="J156" s="30" t="s">
        <v>52</v>
      </c>
      <c r="K156" s="30" t="s">
        <v>54</v>
      </c>
      <c r="L156" s="30" t="s">
        <v>53</v>
      </c>
      <c r="M156" s="30" t="s">
        <v>54</v>
      </c>
      <c r="N156" s="30" t="s">
        <v>68</v>
      </c>
      <c r="O156" s="30" t="s">
        <v>56</v>
      </c>
      <c r="P156" s="30">
        <v>5.33</v>
      </c>
      <c r="Q156" s="40" t="e">
        <f>Table2[[#This Row],[Spread]]/Table2[[#This Row],[Expected Loss]]</f>
        <v>#VALUE!</v>
      </c>
      <c r="R156" s="26">
        <v>1</v>
      </c>
      <c r="S156" s="26">
        <v>0</v>
      </c>
      <c r="T156" s="26" t="s">
        <v>719</v>
      </c>
      <c r="U156" s="26" t="s">
        <v>720</v>
      </c>
      <c r="Y156" s="26">
        <f>IF(ISTEXT(_xlfn.XLOOKUP(A156,Checked_Deals!A:A,Checked_Deals!A:A,0)),1,0)</f>
        <v>0</v>
      </c>
    </row>
    <row r="157" spans="1:25" x14ac:dyDescent="0.25">
      <c r="A157" s="30" t="s">
        <v>723</v>
      </c>
      <c r="B157" s="31">
        <v>42156</v>
      </c>
      <c r="C157" s="30" t="s">
        <v>724</v>
      </c>
      <c r="D157" s="30" t="s">
        <v>54</v>
      </c>
      <c r="E157" s="30" t="s">
        <v>350</v>
      </c>
      <c r="F157" s="30" t="s">
        <v>166</v>
      </c>
      <c r="G157" s="30" t="s">
        <v>439</v>
      </c>
      <c r="H157" s="38">
        <v>6699000</v>
      </c>
      <c r="I157" s="30" t="s">
        <v>51</v>
      </c>
      <c r="J157" s="30" t="s">
        <v>52</v>
      </c>
      <c r="K157" s="30">
        <v>1</v>
      </c>
      <c r="L157" s="30" t="s">
        <v>53</v>
      </c>
      <c r="M157" s="30" t="s">
        <v>54</v>
      </c>
      <c r="N157" s="30" t="s">
        <v>68</v>
      </c>
      <c r="O157" s="30" t="s">
        <v>56</v>
      </c>
      <c r="P157" s="30" t="s">
        <v>56</v>
      </c>
      <c r="Q157" s="40" t="e">
        <f>Table2[[#This Row],[Spread]]/Table2[[#This Row],[Expected Loss]]</f>
        <v>#VALUE!</v>
      </c>
      <c r="R157" s="26">
        <v>1</v>
      </c>
      <c r="S157" s="26">
        <v>0</v>
      </c>
      <c r="T157" s="26" t="s">
        <v>725</v>
      </c>
      <c r="U157" s="26" t="s">
        <v>726</v>
      </c>
      <c r="Y157" s="26">
        <f>IF(ISTEXT(_xlfn.XLOOKUP(A157,Checked_Deals!A:A,Checked_Deals!A:A,0)),1,0)</f>
        <v>0</v>
      </c>
    </row>
    <row r="158" spans="1:25" x14ac:dyDescent="0.25">
      <c r="A158" s="30" t="s">
        <v>727</v>
      </c>
      <c r="B158" s="31">
        <v>42156</v>
      </c>
      <c r="C158" s="30" t="s">
        <v>724</v>
      </c>
      <c r="D158" s="30" t="s">
        <v>54</v>
      </c>
      <c r="E158" s="30" t="s">
        <v>350</v>
      </c>
      <c r="F158" s="30" t="s">
        <v>166</v>
      </c>
      <c r="G158" s="30" t="s">
        <v>439</v>
      </c>
      <c r="H158" s="38">
        <v>24375000</v>
      </c>
      <c r="I158" s="30" t="s">
        <v>51</v>
      </c>
      <c r="J158" s="30" t="s">
        <v>52</v>
      </c>
      <c r="K158" s="30">
        <v>1</v>
      </c>
      <c r="L158" s="30" t="s">
        <v>53</v>
      </c>
      <c r="M158" s="30" t="s">
        <v>54</v>
      </c>
      <c r="N158" s="30" t="s">
        <v>68</v>
      </c>
      <c r="O158" s="30" t="s">
        <v>56</v>
      </c>
      <c r="P158" s="30" t="s">
        <v>56</v>
      </c>
      <c r="Q158" s="40" t="e">
        <f>Table2[[#This Row],[Spread]]/Table2[[#This Row],[Expected Loss]]</f>
        <v>#VALUE!</v>
      </c>
      <c r="R158" s="26">
        <v>1</v>
      </c>
      <c r="S158" s="26">
        <v>0</v>
      </c>
      <c r="T158" s="26" t="s">
        <v>725</v>
      </c>
      <c r="U158" s="26" t="s">
        <v>726</v>
      </c>
      <c r="Y158" s="26">
        <f>IF(ISTEXT(_xlfn.XLOOKUP(A158,Checked_Deals!A:A,Checked_Deals!A:A,0)),1,0)</f>
        <v>0</v>
      </c>
    </row>
    <row r="159" spans="1:25" x14ac:dyDescent="0.25">
      <c r="A159" s="30" t="s">
        <v>728</v>
      </c>
      <c r="B159" s="31">
        <v>42156</v>
      </c>
      <c r="C159" s="30" t="s">
        <v>728</v>
      </c>
      <c r="D159" s="30" t="s">
        <v>54</v>
      </c>
      <c r="E159" s="30" t="s">
        <v>166</v>
      </c>
      <c r="F159" s="30" t="s">
        <v>166</v>
      </c>
      <c r="G159" s="30" t="s">
        <v>599</v>
      </c>
      <c r="H159" s="38">
        <v>19078000</v>
      </c>
      <c r="I159" s="30" t="s">
        <v>113</v>
      </c>
      <c r="J159" s="30" t="s">
        <v>52</v>
      </c>
      <c r="K159" s="30">
        <v>0.5</v>
      </c>
      <c r="L159" s="30" t="s">
        <v>53</v>
      </c>
      <c r="M159" s="30" t="s">
        <v>54</v>
      </c>
      <c r="N159" s="30" t="s">
        <v>55</v>
      </c>
      <c r="O159" s="30" t="s">
        <v>56</v>
      </c>
      <c r="P159" s="30" t="s">
        <v>56</v>
      </c>
      <c r="Q159" s="40" t="e">
        <f>Table2[[#This Row],[Spread]]/Table2[[#This Row],[Expected Loss]]</f>
        <v>#VALUE!</v>
      </c>
      <c r="R159" s="26">
        <v>1</v>
      </c>
      <c r="S159" s="26">
        <v>0</v>
      </c>
      <c r="T159" s="26" t="s">
        <v>729</v>
      </c>
      <c r="U159" s="26" t="s">
        <v>730</v>
      </c>
      <c r="Y159" s="26">
        <f>IF(ISTEXT(_xlfn.XLOOKUP(A159,Checked_Deals!A:A,Checked_Deals!A:A,0)),1,0)</f>
        <v>0</v>
      </c>
    </row>
    <row r="160" spans="1:25" x14ac:dyDescent="0.25">
      <c r="A160" s="30" t="s">
        <v>731</v>
      </c>
      <c r="B160" s="31">
        <v>42156</v>
      </c>
      <c r="C160" s="30" t="s">
        <v>731</v>
      </c>
      <c r="D160" s="30" t="s">
        <v>54</v>
      </c>
      <c r="E160" s="30" t="s">
        <v>350</v>
      </c>
      <c r="F160" s="30" t="s">
        <v>166</v>
      </c>
      <c r="G160" s="30" t="s">
        <v>439</v>
      </c>
      <c r="H160" s="38">
        <v>70509000</v>
      </c>
      <c r="I160" s="30" t="s">
        <v>51</v>
      </c>
      <c r="J160" s="30" t="s">
        <v>52</v>
      </c>
      <c r="K160" s="30">
        <v>1</v>
      </c>
      <c r="L160" s="30" t="s">
        <v>53</v>
      </c>
      <c r="M160" s="30" t="s">
        <v>54</v>
      </c>
      <c r="N160" s="30" t="s">
        <v>55</v>
      </c>
      <c r="O160" s="30" t="s">
        <v>56</v>
      </c>
      <c r="P160" s="30">
        <v>6.5</v>
      </c>
      <c r="Q160" s="40" t="e">
        <f>Table2[[#This Row],[Spread]]/Table2[[#This Row],[Expected Loss]]</f>
        <v>#VALUE!</v>
      </c>
      <c r="R160" s="26">
        <v>1</v>
      </c>
      <c r="S160" s="26">
        <v>0</v>
      </c>
      <c r="T160" s="26" t="s">
        <v>732</v>
      </c>
      <c r="U160" s="26" t="s">
        <v>733</v>
      </c>
      <c r="Y160" s="26">
        <f>IF(ISTEXT(_xlfn.XLOOKUP(A160,Checked_Deals!A:A,Checked_Deals!A:A,0)),1,0)</f>
        <v>0</v>
      </c>
    </row>
    <row r="161" spans="1:25" x14ac:dyDescent="0.25">
      <c r="A161" s="30" t="s">
        <v>734</v>
      </c>
      <c r="B161" s="31">
        <v>42186</v>
      </c>
      <c r="C161" s="30" t="s">
        <v>734</v>
      </c>
      <c r="D161" s="30" t="s">
        <v>735</v>
      </c>
      <c r="E161" s="30" t="s">
        <v>736</v>
      </c>
      <c r="F161" s="30" t="s">
        <v>737</v>
      </c>
      <c r="G161" s="30" t="s">
        <v>738</v>
      </c>
      <c r="H161" s="38">
        <v>50000000</v>
      </c>
      <c r="I161" s="30" t="s">
        <v>51</v>
      </c>
      <c r="J161" s="30" t="s">
        <v>52</v>
      </c>
      <c r="K161" s="30">
        <v>3</v>
      </c>
      <c r="L161" s="30">
        <v>2.61</v>
      </c>
      <c r="M161" s="30" t="s">
        <v>54</v>
      </c>
      <c r="N161" s="30" t="s">
        <v>55</v>
      </c>
      <c r="O161" s="30">
        <v>2.12</v>
      </c>
      <c r="P161" s="30">
        <v>4.0999999999999996</v>
      </c>
      <c r="Q161" s="40">
        <f>Table2[[#This Row],[Spread]]/Table2[[#This Row],[Expected Loss]]</f>
        <v>1.9339622641509431</v>
      </c>
      <c r="R161" s="26">
        <v>1</v>
      </c>
      <c r="S161" s="26">
        <v>0</v>
      </c>
      <c r="T161" s="26" t="s">
        <v>739</v>
      </c>
      <c r="U161" s="26" t="s">
        <v>740</v>
      </c>
      <c r="Y161" s="26">
        <f>IF(ISTEXT(_xlfn.XLOOKUP(A161,Checked_Deals!A:A,Checked_Deals!A:A,0)),1,0)</f>
        <v>0</v>
      </c>
    </row>
    <row r="162" spans="1:25" x14ac:dyDescent="0.25">
      <c r="A162" s="30" t="s">
        <v>741</v>
      </c>
      <c r="B162" s="31">
        <v>42186</v>
      </c>
      <c r="C162" s="30" t="s">
        <v>741</v>
      </c>
      <c r="D162" s="30" t="s">
        <v>54</v>
      </c>
      <c r="E162" s="30" t="s">
        <v>166</v>
      </c>
      <c r="F162" s="30" t="s">
        <v>166</v>
      </c>
      <c r="G162" s="30" t="s">
        <v>599</v>
      </c>
      <c r="H162" s="38">
        <v>18899000</v>
      </c>
      <c r="I162" s="30" t="s">
        <v>113</v>
      </c>
      <c r="J162" s="30" t="s">
        <v>52</v>
      </c>
      <c r="K162" s="30">
        <v>1</v>
      </c>
      <c r="L162" s="30" t="s">
        <v>53</v>
      </c>
      <c r="M162" s="30" t="s">
        <v>54</v>
      </c>
      <c r="N162" s="30" t="s">
        <v>55</v>
      </c>
      <c r="O162" s="30" t="s">
        <v>56</v>
      </c>
      <c r="P162" s="30" t="s">
        <v>56</v>
      </c>
      <c r="Q162" s="40" t="e">
        <f>Table2[[#This Row],[Spread]]/Table2[[#This Row],[Expected Loss]]</f>
        <v>#VALUE!</v>
      </c>
      <c r="R162" s="26">
        <v>1</v>
      </c>
      <c r="S162" s="26">
        <v>0</v>
      </c>
      <c r="T162" s="26" t="s">
        <v>742</v>
      </c>
      <c r="U162" s="26" t="s">
        <v>743</v>
      </c>
      <c r="Y162" s="26">
        <f>IF(ISTEXT(_xlfn.XLOOKUP(A162,Checked_Deals!A:A,Checked_Deals!A:A,0)),1,0)</f>
        <v>0</v>
      </c>
    </row>
    <row r="163" spans="1:25" x14ac:dyDescent="0.25">
      <c r="A163" s="30" t="s">
        <v>744</v>
      </c>
      <c r="B163" s="31">
        <v>42186</v>
      </c>
      <c r="C163" s="30" t="s">
        <v>744</v>
      </c>
      <c r="D163" s="30" t="s">
        <v>54</v>
      </c>
      <c r="E163" s="30" t="s">
        <v>54</v>
      </c>
      <c r="F163" s="30" t="s">
        <v>54</v>
      </c>
      <c r="G163" s="30" t="s">
        <v>54</v>
      </c>
      <c r="H163" s="38">
        <v>17600000</v>
      </c>
      <c r="I163" s="30" t="s">
        <v>54</v>
      </c>
      <c r="J163" s="30" t="s">
        <v>52</v>
      </c>
      <c r="K163" s="30">
        <v>2</v>
      </c>
      <c r="L163" s="30" t="s">
        <v>53</v>
      </c>
      <c r="M163" s="30" t="s">
        <v>54</v>
      </c>
      <c r="N163" s="30" t="s">
        <v>55</v>
      </c>
      <c r="O163" s="30" t="s">
        <v>56</v>
      </c>
      <c r="P163" s="30" t="s">
        <v>56</v>
      </c>
      <c r="Q163" s="40" t="e">
        <f>Table2[[#This Row],[Spread]]/Table2[[#This Row],[Expected Loss]]</f>
        <v>#VALUE!</v>
      </c>
      <c r="R163" s="26">
        <v>1</v>
      </c>
      <c r="S163" s="26">
        <v>0</v>
      </c>
      <c r="T163" s="26" t="s">
        <v>745</v>
      </c>
      <c r="U163" s="26" t="s">
        <v>746</v>
      </c>
      <c r="Y163" s="26">
        <f>IF(ISTEXT(_xlfn.XLOOKUP(A163,Checked_Deals!A:A,Checked_Deals!A:A,0)),1,0)</f>
        <v>0</v>
      </c>
    </row>
    <row r="164" spans="1:25" x14ac:dyDescent="0.25">
      <c r="A164" s="30" t="s">
        <v>747</v>
      </c>
      <c r="B164" s="31">
        <v>42186</v>
      </c>
      <c r="C164" s="30" t="s">
        <v>747</v>
      </c>
      <c r="D164" s="30" t="s">
        <v>343</v>
      </c>
      <c r="E164" s="30" t="s">
        <v>748</v>
      </c>
      <c r="F164" s="30" t="s">
        <v>54</v>
      </c>
      <c r="G164" s="30" t="s">
        <v>247</v>
      </c>
      <c r="H164" s="38">
        <v>47670000</v>
      </c>
      <c r="I164" s="30" t="s">
        <v>54</v>
      </c>
      <c r="J164" s="30" t="s">
        <v>52</v>
      </c>
      <c r="K164" s="30">
        <v>2</v>
      </c>
      <c r="L164" s="30" t="s">
        <v>53</v>
      </c>
      <c r="M164" s="30" t="s">
        <v>54</v>
      </c>
      <c r="N164" s="30" t="s">
        <v>55</v>
      </c>
      <c r="O164" s="30" t="s">
        <v>56</v>
      </c>
      <c r="P164" s="30" t="s">
        <v>56</v>
      </c>
      <c r="Q164" s="40" t="e">
        <f>Table2[[#This Row],[Spread]]/Table2[[#This Row],[Expected Loss]]</f>
        <v>#VALUE!</v>
      </c>
      <c r="R164" s="26">
        <v>1</v>
      </c>
      <c r="S164" s="26">
        <v>0</v>
      </c>
      <c r="T164" s="26" t="s">
        <v>749</v>
      </c>
      <c r="U164" s="26" t="s">
        <v>750</v>
      </c>
      <c r="Y164" s="26">
        <f>IF(ISTEXT(_xlfn.XLOOKUP(A164,Checked_Deals!A:A,Checked_Deals!A:A,0)),1,0)</f>
        <v>0</v>
      </c>
    </row>
    <row r="165" spans="1:25" x14ac:dyDescent="0.25">
      <c r="A165" s="30" t="s">
        <v>751</v>
      </c>
      <c r="B165" s="31">
        <v>42186</v>
      </c>
      <c r="C165" s="30" t="s">
        <v>751</v>
      </c>
      <c r="D165" s="30" t="s">
        <v>752</v>
      </c>
      <c r="E165" s="30" t="s">
        <v>753</v>
      </c>
      <c r="F165" s="30" t="s">
        <v>91</v>
      </c>
      <c r="G165" s="30" t="s">
        <v>324</v>
      </c>
      <c r="H165" s="38">
        <v>300000000</v>
      </c>
      <c r="I165" s="30" t="s">
        <v>104</v>
      </c>
      <c r="J165" s="30" t="s">
        <v>754</v>
      </c>
      <c r="K165" s="30">
        <v>3</v>
      </c>
      <c r="L165" s="30">
        <v>0.97</v>
      </c>
      <c r="M165" s="30" t="s">
        <v>54</v>
      </c>
      <c r="N165" s="30" t="s">
        <v>55</v>
      </c>
      <c r="O165" s="30">
        <v>0.74</v>
      </c>
      <c r="P165" s="30">
        <v>3.4</v>
      </c>
      <c r="Q165" s="40">
        <f>Table2[[#This Row],[Spread]]/Table2[[#This Row],[Expected Loss]]</f>
        <v>4.5945945945945947</v>
      </c>
      <c r="R165" s="26">
        <v>1</v>
      </c>
      <c r="S165" s="26">
        <v>0</v>
      </c>
      <c r="T165" s="26" t="s">
        <v>755</v>
      </c>
      <c r="U165" s="26" t="s">
        <v>756</v>
      </c>
      <c r="Y165" s="26">
        <f>IF(ISTEXT(_xlfn.XLOOKUP(A165,Checked_Deals!A:A,Checked_Deals!A:A,0)),1,0)</f>
        <v>0</v>
      </c>
    </row>
    <row r="166" spans="1:25" x14ac:dyDescent="0.25">
      <c r="A166" s="30" t="s">
        <v>757</v>
      </c>
      <c r="B166" s="31">
        <v>42186</v>
      </c>
      <c r="C166" s="30" t="s">
        <v>757</v>
      </c>
      <c r="D166" s="30" t="s">
        <v>54</v>
      </c>
      <c r="E166" s="30" t="s">
        <v>54</v>
      </c>
      <c r="F166" s="30" t="s">
        <v>54</v>
      </c>
      <c r="G166" s="30" t="s">
        <v>54</v>
      </c>
      <c r="H166" s="38">
        <v>9722000</v>
      </c>
      <c r="I166" s="30" t="s">
        <v>54</v>
      </c>
      <c r="J166" s="30" t="s">
        <v>52</v>
      </c>
      <c r="K166" s="30">
        <v>1</v>
      </c>
      <c r="L166" s="30" t="s">
        <v>53</v>
      </c>
      <c r="M166" s="30" t="s">
        <v>54</v>
      </c>
      <c r="N166" s="30" t="s">
        <v>55</v>
      </c>
      <c r="O166" s="30" t="s">
        <v>56</v>
      </c>
      <c r="P166" s="30" t="s">
        <v>56</v>
      </c>
      <c r="Q166" s="40" t="e">
        <f>Table2[[#This Row],[Spread]]/Table2[[#This Row],[Expected Loss]]</f>
        <v>#VALUE!</v>
      </c>
      <c r="R166" s="26">
        <v>1</v>
      </c>
      <c r="S166" s="26">
        <v>0</v>
      </c>
      <c r="T166" s="26" t="s">
        <v>758</v>
      </c>
      <c r="U166" s="26" t="s">
        <v>759</v>
      </c>
      <c r="Y166" s="26">
        <f>IF(ISTEXT(_xlfn.XLOOKUP(A166,Checked_Deals!A:A,Checked_Deals!A:A,0)),1,0)</f>
        <v>0</v>
      </c>
    </row>
    <row r="167" spans="1:25" x14ac:dyDescent="0.25">
      <c r="A167" s="33" t="s">
        <v>760</v>
      </c>
      <c r="B167" s="34">
        <v>42186</v>
      </c>
      <c r="C167" s="33" t="s">
        <v>761</v>
      </c>
      <c r="D167" s="33" t="s">
        <v>762</v>
      </c>
      <c r="E167" s="33" t="s">
        <v>763</v>
      </c>
      <c r="F167" s="33" t="s">
        <v>224</v>
      </c>
      <c r="G167" s="33" t="s">
        <v>764</v>
      </c>
      <c r="H167" s="38">
        <v>14429000</v>
      </c>
      <c r="I167" s="33" t="s">
        <v>51</v>
      </c>
      <c r="J167" s="33" t="s">
        <v>52</v>
      </c>
      <c r="K167" s="33">
        <v>10</v>
      </c>
      <c r="L167" s="33" t="s">
        <v>53</v>
      </c>
      <c r="M167" s="33" t="s">
        <v>54</v>
      </c>
      <c r="N167" s="33" t="s">
        <v>68</v>
      </c>
      <c r="O167" s="33" t="s">
        <v>56</v>
      </c>
      <c r="P167" s="33">
        <v>6.3</v>
      </c>
      <c r="Q167" s="40" t="e">
        <f>Table2[[#This Row],[Spread]]/Table2[[#This Row],[Expected Loss]]</f>
        <v>#VALUE!</v>
      </c>
      <c r="R167" s="28">
        <v>1</v>
      </c>
      <c r="S167" s="28">
        <v>0</v>
      </c>
      <c r="T167" s="28" t="s">
        <v>765</v>
      </c>
      <c r="U167" s="28" t="s">
        <v>766</v>
      </c>
      <c r="Y167" s="26">
        <f>IF(ISTEXT(_xlfn.XLOOKUP(A167,Checked_Deals!A:A,Checked_Deals!A:A,0)),1,0)</f>
        <v>0</v>
      </c>
    </row>
    <row r="168" spans="1:25" x14ac:dyDescent="0.25">
      <c r="A168" s="33" t="s">
        <v>767</v>
      </c>
      <c r="B168" s="34">
        <v>42186</v>
      </c>
      <c r="C168" s="33" t="s">
        <v>761</v>
      </c>
      <c r="D168" s="33" t="s">
        <v>762</v>
      </c>
      <c r="E168" s="33" t="s">
        <v>763</v>
      </c>
      <c r="F168" s="33" t="s">
        <v>224</v>
      </c>
      <c r="G168" s="33" t="s">
        <v>764</v>
      </c>
      <c r="H168" s="38">
        <v>140168000</v>
      </c>
      <c r="I168" s="33" t="s">
        <v>51</v>
      </c>
      <c r="J168" s="33" t="s">
        <v>52</v>
      </c>
      <c r="K168" s="33">
        <v>10</v>
      </c>
      <c r="L168" s="33" t="s">
        <v>53</v>
      </c>
      <c r="M168" s="33" t="s">
        <v>54</v>
      </c>
      <c r="N168" s="33" t="s">
        <v>68</v>
      </c>
      <c r="O168" s="33" t="s">
        <v>56</v>
      </c>
      <c r="P168" s="33">
        <v>2.5</v>
      </c>
      <c r="Q168" s="40" t="e">
        <f>Table2[[#This Row],[Spread]]/Table2[[#This Row],[Expected Loss]]</f>
        <v>#VALUE!</v>
      </c>
      <c r="R168" s="28">
        <v>1</v>
      </c>
      <c r="S168" s="28">
        <v>0</v>
      </c>
      <c r="T168" s="28" t="s">
        <v>765</v>
      </c>
      <c r="U168" s="28" t="s">
        <v>766</v>
      </c>
      <c r="Y168" s="26">
        <f>IF(ISTEXT(_xlfn.XLOOKUP(A168,Checked_Deals!A:A,Checked_Deals!A:A,0)),1,0)</f>
        <v>0</v>
      </c>
    </row>
    <row r="169" spans="1:25" x14ac:dyDescent="0.25">
      <c r="A169" s="33" t="s">
        <v>768</v>
      </c>
      <c r="B169" s="34">
        <v>42186</v>
      </c>
      <c r="C169" s="33" t="s">
        <v>761</v>
      </c>
      <c r="D169" s="33" t="s">
        <v>762</v>
      </c>
      <c r="E169" s="33" t="s">
        <v>763</v>
      </c>
      <c r="F169" s="33" t="s">
        <v>224</v>
      </c>
      <c r="G169" s="33" t="s">
        <v>764</v>
      </c>
      <c r="H169" s="38">
        <v>144291000</v>
      </c>
      <c r="I169" s="33" t="s">
        <v>51</v>
      </c>
      <c r="J169" s="33" t="s">
        <v>52</v>
      </c>
      <c r="K169" s="33">
        <v>10</v>
      </c>
      <c r="L169" s="33" t="s">
        <v>53</v>
      </c>
      <c r="M169" s="33" t="s">
        <v>54</v>
      </c>
      <c r="N169" s="33" t="s">
        <v>68</v>
      </c>
      <c r="O169" s="33" t="s">
        <v>56</v>
      </c>
      <c r="P169" s="33">
        <v>4.3</v>
      </c>
      <c r="Q169" s="40" t="e">
        <f>Table2[[#This Row],[Spread]]/Table2[[#This Row],[Expected Loss]]</f>
        <v>#VALUE!</v>
      </c>
      <c r="R169" s="28">
        <v>1</v>
      </c>
      <c r="S169" s="28">
        <v>0</v>
      </c>
      <c r="T169" s="28" t="s">
        <v>765</v>
      </c>
      <c r="U169" s="28" t="s">
        <v>766</v>
      </c>
      <c r="Y169" s="26">
        <f>IF(ISTEXT(_xlfn.XLOOKUP(A169,Checked_Deals!A:A,Checked_Deals!A:A,0)),1,0)</f>
        <v>0</v>
      </c>
    </row>
    <row r="170" spans="1:25" x14ac:dyDescent="0.25">
      <c r="A170" s="30" t="s">
        <v>769</v>
      </c>
      <c r="B170" s="31">
        <v>42217</v>
      </c>
      <c r="C170" s="30" t="s">
        <v>769</v>
      </c>
      <c r="D170" s="30" t="s">
        <v>100</v>
      </c>
      <c r="E170" s="30" t="s">
        <v>770</v>
      </c>
      <c r="F170" s="30" t="s">
        <v>91</v>
      </c>
      <c r="G170" s="30" t="s">
        <v>102</v>
      </c>
      <c r="H170" s="38">
        <v>100000000</v>
      </c>
      <c r="I170" s="30" t="s">
        <v>104</v>
      </c>
      <c r="J170" s="30" t="s">
        <v>52</v>
      </c>
      <c r="K170" s="30">
        <v>0.75</v>
      </c>
      <c r="L170" s="30" t="s">
        <v>53</v>
      </c>
      <c r="M170" s="30" t="s">
        <v>54</v>
      </c>
      <c r="N170" s="30" t="s">
        <v>55</v>
      </c>
      <c r="O170" s="30">
        <v>1.5</v>
      </c>
      <c r="P170" s="30">
        <v>3.25</v>
      </c>
      <c r="Q170" s="40">
        <f>Table2[[#This Row],[Spread]]/Table2[[#This Row],[Expected Loss]]</f>
        <v>2.1666666666666665</v>
      </c>
      <c r="R170" s="26">
        <v>1</v>
      </c>
      <c r="S170" s="26">
        <v>0</v>
      </c>
      <c r="T170" s="26" t="s">
        <v>771</v>
      </c>
      <c r="U170" s="26" t="s">
        <v>772</v>
      </c>
      <c r="Y170" s="26">
        <f>IF(ISTEXT(_xlfn.XLOOKUP(A170,Checked_Deals!A:A,Checked_Deals!A:A,0)),1,0)</f>
        <v>0</v>
      </c>
    </row>
    <row r="171" spans="1:25" x14ac:dyDescent="0.25">
      <c r="A171" s="30" t="s">
        <v>773</v>
      </c>
      <c r="B171" s="31">
        <v>42248</v>
      </c>
      <c r="C171" s="30" t="s">
        <v>773</v>
      </c>
      <c r="D171" s="30" t="s">
        <v>540</v>
      </c>
      <c r="E171" s="30" t="s">
        <v>541</v>
      </c>
      <c r="F171" s="30" t="s">
        <v>264</v>
      </c>
      <c r="G171" s="30" t="s">
        <v>542</v>
      </c>
      <c r="H171" s="38">
        <v>250000000</v>
      </c>
      <c r="I171" s="30" t="s">
        <v>51</v>
      </c>
      <c r="J171" s="30" t="s">
        <v>52</v>
      </c>
      <c r="K171" s="30">
        <v>3</v>
      </c>
      <c r="L171" s="30">
        <v>2.89</v>
      </c>
      <c r="M171" s="30" t="s">
        <v>54</v>
      </c>
      <c r="N171" s="30" t="s">
        <v>55</v>
      </c>
      <c r="O171" s="30">
        <v>2.62</v>
      </c>
      <c r="P171" s="30">
        <v>5</v>
      </c>
      <c r="Q171" s="40">
        <f>Table2[[#This Row],[Spread]]/Table2[[#This Row],[Expected Loss]]</f>
        <v>1.9083969465648853</v>
      </c>
      <c r="R171" s="26">
        <v>1</v>
      </c>
      <c r="S171" s="26">
        <v>0</v>
      </c>
      <c r="T171" s="26" t="s">
        <v>774</v>
      </c>
      <c r="U171" s="26" t="s">
        <v>775</v>
      </c>
      <c r="Y171" s="26">
        <f>IF(ISTEXT(_xlfn.XLOOKUP(A171,Checked_Deals!A:A,Checked_Deals!A:A,0)),1,0)</f>
        <v>0</v>
      </c>
    </row>
    <row r="172" spans="1:25" x14ac:dyDescent="0.25">
      <c r="A172" s="30" t="s">
        <v>776</v>
      </c>
      <c r="B172" s="31">
        <v>42278</v>
      </c>
      <c r="C172" s="30" t="s">
        <v>776</v>
      </c>
      <c r="D172" s="30" t="s">
        <v>777</v>
      </c>
      <c r="E172" s="30" t="s">
        <v>778</v>
      </c>
      <c r="F172" s="30" t="s">
        <v>91</v>
      </c>
      <c r="G172" s="30" t="s">
        <v>779</v>
      </c>
      <c r="H172" s="38">
        <v>275000000</v>
      </c>
      <c r="I172" s="30" t="s">
        <v>104</v>
      </c>
      <c r="J172" s="30" t="s">
        <v>780</v>
      </c>
      <c r="K172" s="30">
        <v>3</v>
      </c>
      <c r="L172" s="30">
        <v>2.68</v>
      </c>
      <c r="M172" s="30" t="s">
        <v>54</v>
      </c>
      <c r="N172" s="30" t="s">
        <v>55</v>
      </c>
      <c r="O172" s="30">
        <v>1.97</v>
      </c>
      <c r="P172" s="30">
        <v>4.5</v>
      </c>
      <c r="Q172" s="40">
        <f>Table2[[#This Row],[Spread]]/Table2[[#This Row],[Expected Loss]]</f>
        <v>2.2842639593908629</v>
      </c>
      <c r="R172" s="26">
        <v>1</v>
      </c>
      <c r="S172" s="26">
        <v>0</v>
      </c>
      <c r="T172" s="26" t="s">
        <v>781</v>
      </c>
      <c r="U172" s="26" t="s">
        <v>782</v>
      </c>
      <c r="Y172" s="26">
        <f>IF(ISTEXT(_xlfn.XLOOKUP(A172,Checked_Deals!A:A,Checked_Deals!A:A,0)),1,0)</f>
        <v>0</v>
      </c>
    </row>
    <row r="173" spans="1:25" x14ac:dyDescent="0.25">
      <c r="A173" s="30" t="s">
        <v>783</v>
      </c>
      <c r="B173" s="31">
        <v>42339</v>
      </c>
      <c r="C173" s="30" t="s">
        <v>784</v>
      </c>
      <c r="D173" s="30" t="s">
        <v>409</v>
      </c>
      <c r="E173" s="30" t="s">
        <v>785</v>
      </c>
      <c r="F173" s="30" t="s">
        <v>76</v>
      </c>
      <c r="G173" s="30" t="s">
        <v>786</v>
      </c>
      <c r="H173" s="38">
        <v>300000000</v>
      </c>
      <c r="I173" s="30" t="s">
        <v>113</v>
      </c>
      <c r="J173" s="30" t="s">
        <v>787</v>
      </c>
      <c r="K173" s="30">
        <v>4</v>
      </c>
      <c r="L173" s="30">
        <v>6.25</v>
      </c>
      <c r="M173" s="37">
        <v>1257000000</v>
      </c>
      <c r="N173" s="30" t="s">
        <v>68</v>
      </c>
      <c r="O173" s="30">
        <v>4.71</v>
      </c>
      <c r="P173" s="30">
        <v>9.25</v>
      </c>
      <c r="Q173" s="40">
        <f>Table2[[#This Row],[Spread]]/Table2[[#This Row],[Expected Loss]]</f>
        <v>1.9639065817409767</v>
      </c>
      <c r="R173" s="26">
        <v>1</v>
      </c>
      <c r="S173" s="26">
        <v>0</v>
      </c>
      <c r="T173" s="26" t="s">
        <v>788</v>
      </c>
      <c r="U173" s="26" t="s">
        <v>789</v>
      </c>
      <c r="Y173" s="26">
        <f>IF(ISTEXT(_xlfn.XLOOKUP(A173,Checked_Deals!A:A,Checked_Deals!A:A,0)),1,0)</f>
        <v>0</v>
      </c>
    </row>
    <row r="174" spans="1:25" x14ac:dyDescent="0.25">
      <c r="A174" s="30" t="s">
        <v>790</v>
      </c>
      <c r="B174" s="31">
        <v>42339</v>
      </c>
      <c r="C174" s="30" t="s">
        <v>784</v>
      </c>
      <c r="D174" s="30" t="s">
        <v>409</v>
      </c>
      <c r="E174" s="30" t="s">
        <v>785</v>
      </c>
      <c r="F174" s="30" t="s">
        <v>76</v>
      </c>
      <c r="G174" s="30" t="s">
        <v>786</v>
      </c>
      <c r="H174" s="38">
        <v>325000000</v>
      </c>
      <c r="I174" s="30" t="s">
        <v>113</v>
      </c>
      <c r="J174" s="30" t="s">
        <v>787</v>
      </c>
      <c r="K174" s="30">
        <v>4</v>
      </c>
      <c r="L174" s="30">
        <v>3.58</v>
      </c>
      <c r="M174" s="37">
        <v>1841000000</v>
      </c>
      <c r="N174" s="30" t="s">
        <v>68</v>
      </c>
      <c r="O174" s="30">
        <v>2.7</v>
      </c>
      <c r="P174" s="30">
        <v>6.75</v>
      </c>
      <c r="Q174" s="40">
        <f>Table2[[#This Row],[Spread]]/Table2[[#This Row],[Expected Loss]]</f>
        <v>2.5</v>
      </c>
      <c r="R174" s="26">
        <v>1</v>
      </c>
      <c r="S174" s="26">
        <v>0</v>
      </c>
      <c r="T174" s="26" t="s">
        <v>788</v>
      </c>
      <c r="U174" s="26" t="s">
        <v>789</v>
      </c>
      <c r="Y174" s="26">
        <f>IF(ISTEXT(_xlfn.XLOOKUP(A174,Checked_Deals!A:A,Checked_Deals!A:A,0)),1,0)</f>
        <v>0</v>
      </c>
    </row>
    <row r="175" spans="1:25" x14ac:dyDescent="0.25">
      <c r="A175" s="30" t="s">
        <v>792</v>
      </c>
      <c r="B175" s="31">
        <v>42339</v>
      </c>
      <c r="C175" s="30" t="s">
        <v>793</v>
      </c>
      <c r="D175" s="30" t="s">
        <v>154</v>
      </c>
      <c r="E175" s="30" t="s">
        <v>702</v>
      </c>
      <c r="F175" s="30" t="s">
        <v>76</v>
      </c>
      <c r="G175" s="30" t="s">
        <v>794</v>
      </c>
      <c r="H175" s="38">
        <v>125000000</v>
      </c>
      <c r="I175" s="30" t="s">
        <v>51</v>
      </c>
      <c r="J175" s="30" t="s">
        <v>795</v>
      </c>
      <c r="K175" s="30">
        <v>4</v>
      </c>
      <c r="L175" s="30" t="s">
        <v>53</v>
      </c>
      <c r="M175" s="37">
        <v>1493000000</v>
      </c>
      <c r="N175" s="30" t="s">
        <v>68</v>
      </c>
      <c r="O175" s="30">
        <v>3.26</v>
      </c>
      <c r="P175" s="30">
        <v>7.25</v>
      </c>
      <c r="Q175" s="40">
        <f>Table2[[#This Row],[Spread]]/Table2[[#This Row],[Expected Loss]]</f>
        <v>2.2239263803680984</v>
      </c>
      <c r="R175" s="26">
        <v>1</v>
      </c>
      <c r="S175" s="26">
        <v>0</v>
      </c>
      <c r="T175" s="26" t="s">
        <v>796</v>
      </c>
      <c r="U175" s="26" t="s">
        <v>797</v>
      </c>
      <c r="Y175" s="26">
        <f>IF(ISTEXT(_xlfn.XLOOKUP(A175,Checked_Deals!A:A,Checked_Deals!A:A,0)),1,0)</f>
        <v>0</v>
      </c>
    </row>
    <row r="176" spans="1:25" s="15" customFormat="1" x14ac:dyDescent="0.25">
      <c r="A176" s="30" t="s">
        <v>798</v>
      </c>
      <c r="B176" s="31">
        <v>42339</v>
      </c>
      <c r="C176" s="30" t="s">
        <v>799</v>
      </c>
      <c r="D176" s="30" t="s">
        <v>245</v>
      </c>
      <c r="E176" s="30" t="s">
        <v>785</v>
      </c>
      <c r="F176" s="30" t="s">
        <v>76</v>
      </c>
      <c r="G176" s="30" t="s">
        <v>247</v>
      </c>
      <c r="H176" s="37">
        <v>100000000</v>
      </c>
      <c r="I176" s="30" t="s">
        <v>51</v>
      </c>
      <c r="J176" s="30" t="s">
        <v>52</v>
      </c>
      <c r="K176" s="30">
        <v>5</v>
      </c>
      <c r="L176" s="30">
        <v>1.31</v>
      </c>
      <c r="M176" s="30" t="s">
        <v>54</v>
      </c>
      <c r="N176" s="30" t="s">
        <v>68</v>
      </c>
      <c r="O176" s="30">
        <v>1.1599999999999999</v>
      </c>
      <c r="P176" s="30">
        <v>2.875</v>
      </c>
      <c r="Q176" s="40">
        <f>Table2[[#This Row],[Spread]]/Table2[[#This Row],[Expected Loss]]</f>
        <v>2.478448275862069</v>
      </c>
      <c r="R176" s="30">
        <v>1</v>
      </c>
      <c r="S176" s="30">
        <v>0</v>
      </c>
      <c r="T176" s="30" t="s">
        <v>800</v>
      </c>
      <c r="U176" s="30" t="s">
        <v>801</v>
      </c>
      <c r="Y176" s="30">
        <f>IF(ISTEXT(_xlfn.XLOOKUP(A176,Checked_Deals!A:A,Checked_Deals!A:A,0)),1,0)</f>
        <v>0</v>
      </c>
    </row>
    <row r="177" spans="1:25" s="15" customFormat="1" x14ac:dyDescent="0.25">
      <c r="A177" s="30" t="s">
        <v>802</v>
      </c>
      <c r="B177" s="31">
        <v>42339</v>
      </c>
      <c r="C177" s="30" t="s">
        <v>799</v>
      </c>
      <c r="D177" s="30" t="s">
        <v>245</v>
      </c>
      <c r="E177" s="30" t="s">
        <v>785</v>
      </c>
      <c r="F177" s="30" t="s">
        <v>76</v>
      </c>
      <c r="G177" s="30" t="s">
        <v>247</v>
      </c>
      <c r="H177" s="37">
        <v>200000000</v>
      </c>
      <c r="I177" s="30" t="s">
        <v>51</v>
      </c>
      <c r="J177" s="30" t="s">
        <v>52</v>
      </c>
      <c r="K177" s="30">
        <v>5</v>
      </c>
      <c r="L177" s="30">
        <v>2.81</v>
      </c>
      <c r="M177" s="30" t="s">
        <v>54</v>
      </c>
      <c r="N177" s="30" t="s">
        <v>68</v>
      </c>
      <c r="O177" s="30">
        <v>0.86</v>
      </c>
      <c r="P177" s="30">
        <v>3.25</v>
      </c>
      <c r="Q177" s="40">
        <f>Table2[[#This Row],[Spread]]/Table2[[#This Row],[Expected Loss]]</f>
        <v>3.7790697674418605</v>
      </c>
      <c r="R177" s="30">
        <v>1</v>
      </c>
      <c r="S177" s="30">
        <v>0</v>
      </c>
      <c r="T177" s="30" t="s">
        <v>800</v>
      </c>
      <c r="U177" s="30" t="s">
        <v>801</v>
      </c>
      <c r="Y177" s="30">
        <f>IF(ISTEXT(_xlfn.XLOOKUP(A177,Checked_Deals!A:A,Checked_Deals!A:A,0)),1,0)</f>
        <v>0</v>
      </c>
    </row>
    <row r="178" spans="1:25" s="15" customFormat="1" x14ac:dyDescent="0.25">
      <c r="A178" s="30" t="s">
        <v>803</v>
      </c>
      <c r="B178" s="31">
        <v>42339</v>
      </c>
      <c r="C178" s="30" t="s">
        <v>804</v>
      </c>
      <c r="D178" s="30" t="s">
        <v>211</v>
      </c>
      <c r="E178" s="30" t="s">
        <v>805</v>
      </c>
      <c r="F178" s="30" t="s">
        <v>91</v>
      </c>
      <c r="G178" s="30" t="s">
        <v>254</v>
      </c>
      <c r="H178" s="37">
        <v>100000000</v>
      </c>
      <c r="I178" s="30" t="s">
        <v>255</v>
      </c>
      <c r="J178" s="30" t="s">
        <v>628</v>
      </c>
      <c r="K178" s="30">
        <v>5</v>
      </c>
      <c r="L178" s="30">
        <v>1.24</v>
      </c>
      <c r="M178" s="30" t="s">
        <v>54</v>
      </c>
      <c r="N178" s="30" t="s">
        <v>55</v>
      </c>
      <c r="O178" s="30">
        <v>0.99</v>
      </c>
      <c r="P178" s="30">
        <v>2.9</v>
      </c>
      <c r="Q178" s="40">
        <f>Table2[[#This Row],[Spread]]/Table2[[#This Row],[Expected Loss]]</f>
        <v>2.9292929292929291</v>
      </c>
      <c r="R178" s="30">
        <v>1</v>
      </c>
      <c r="S178" s="30">
        <v>0</v>
      </c>
      <c r="T178" s="30" t="s">
        <v>806</v>
      </c>
      <c r="U178" s="30" t="s">
        <v>807</v>
      </c>
      <c r="Y178" s="30">
        <f>IF(ISTEXT(_xlfn.XLOOKUP(A178,Checked_Deals!A:A,Checked_Deals!A:A,0)),1,0)</f>
        <v>0</v>
      </c>
    </row>
    <row r="179" spans="1:25" s="15" customFormat="1" x14ac:dyDescent="0.25">
      <c r="A179" s="30" t="s">
        <v>808</v>
      </c>
      <c r="B179" s="31">
        <v>42339</v>
      </c>
      <c r="C179" s="30" t="s">
        <v>808</v>
      </c>
      <c r="D179" s="30" t="s">
        <v>177</v>
      </c>
      <c r="E179" s="30" t="s">
        <v>643</v>
      </c>
      <c r="F179" s="30" t="s">
        <v>76</v>
      </c>
      <c r="G179" s="30" t="s">
        <v>179</v>
      </c>
      <c r="H179" s="37">
        <v>100000000</v>
      </c>
      <c r="I179" s="30" t="s">
        <v>180</v>
      </c>
      <c r="J179" s="30" t="s">
        <v>166</v>
      </c>
      <c r="K179" s="30">
        <v>3.5</v>
      </c>
      <c r="L179" s="30">
        <v>3.62</v>
      </c>
      <c r="M179" s="30" t="s">
        <v>54</v>
      </c>
      <c r="N179" s="30" t="s">
        <v>55</v>
      </c>
      <c r="O179" s="30">
        <v>2.68</v>
      </c>
      <c r="P179" s="30">
        <v>6.15</v>
      </c>
      <c r="Q179" s="40">
        <f>Table2[[#This Row],[Spread]]/Table2[[#This Row],[Expected Loss]]</f>
        <v>2.294776119402985</v>
      </c>
      <c r="R179" s="30">
        <v>1</v>
      </c>
      <c r="S179" s="30">
        <v>0</v>
      </c>
      <c r="T179" s="30" t="s">
        <v>809</v>
      </c>
      <c r="U179" s="30" t="s">
        <v>810</v>
      </c>
      <c r="Y179" s="30">
        <f>IF(ISTEXT(_xlfn.XLOOKUP(A179,Checked_Deals!A:A,Checked_Deals!A:A,0)),1,0)</f>
        <v>0</v>
      </c>
    </row>
    <row r="180" spans="1:25" s="15" customFormat="1" x14ac:dyDescent="0.25">
      <c r="A180" s="30" t="s">
        <v>811</v>
      </c>
      <c r="B180" s="31">
        <v>42339</v>
      </c>
      <c r="C180" s="30" t="s">
        <v>811</v>
      </c>
      <c r="D180" s="30" t="s">
        <v>54</v>
      </c>
      <c r="E180" s="30" t="s">
        <v>812</v>
      </c>
      <c r="F180" s="30" t="s">
        <v>166</v>
      </c>
      <c r="G180" s="30" t="s">
        <v>542</v>
      </c>
      <c r="H180" s="37">
        <v>57000000</v>
      </c>
      <c r="I180" s="30" t="s">
        <v>54</v>
      </c>
      <c r="J180" s="30" t="s">
        <v>52</v>
      </c>
      <c r="K180" s="30">
        <v>1</v>
      </c>
      <c r="L180" s="30" t="s">
        <v>53</v>
      </c>
      <c r="M180" s="30" t="s">
        <v>54</v>
      </c>
      <c r="N180" s="30" t="s">
        <v>55</v>
      </c>
      <c r="O180" s="30" t="s">
        <v>56</v>
      </c>
      <c r="P180" s="30" t="s">
        <v>56</v>
      </c>
      <c r="Q180" s="40" t="e">
        <f>Table2[[#This Row],[Spread]]/Table2[[#This Row],[Expected Loss]]</f>
        <v>#VALUE!</v>
      </c>
      <c r="R180" s="30">
        <v>1</v>
      </c>
      <c r="S180" s="30">
        <v>0</v>
      </c>
      <c r="T180" s="30" t="s">
        <v>813</v>
      </c>
      <c r="U180" s="30" t="s">
        <v>814</v>
      </c>
      <c r="Y180" s="30">
        <f>IF(ISTEXT(_xlfn.XLOOKUP(A180,Checked_Deals!A:A,Checked_Deals!A:A,0)),1,0)</f>
        <v>0</v>
      </c>
    </row>
    <row r="181" spans="1:25" x14ac:dyDescent="0.25">
      <c r="A181" s="26" t="s">
        <v>815</v>
      </c>
      <c r="B181" s="27">
        <v>42370</v>
      </c>
      <c r="C181" s="26" t="s">
        <v>815</v>
      </c>
      <c r="D181" s="26" t="s">
        <v>616</v>
      </c>
      <c r="E181" s="26" t="s">
        <v>816</v>
      </c>
      <c r="F181" s="26" t="s">
        <v>76</v>
      </c>
      <c r="G181" s="26" t="s">
        <v>617</v>
      </c>
      <c r="H181" s="59">
        <v>300000000</v>
      </c>
      <c r="I181" s="26" t="s">
        <v>113</v>
      </c>
      <c r="J181" s="26" t="s">
        <v>52</v>
      </c>
      <c r="K181" s="26">
        <v>4</v>
      </c>
      <c r="L181" s="26">
        <v>3.6</v>
      </c>
      <c r="M181" s="26" t="s">
        <v>54</v>
      </c>
      <c r="N181" s="26" t="s">
        <v>55</v>
      </c>
      <c r="O181" s="26">
        <v>3</v>
      </c>
      <c r="P181" s="26">
        <v>7.5</v>
      </c>
      <c r="Q181" s="40">
        <f>Table2[[#This Row],[Spread]]/Table2[[#This Row],[Expected Loss]]</f>
        <v>2.5</v>
      </c>
      <c r="R181" s="26">
        <v>1</v>
      </c>
      <c r="S181" s="26">
        <v>0</v>
      </c>
      <c r="T181" s="26" t="s">
        <v>817</v>
      </c>
      <c r="U181" s="26" t="s">
        <v>818</v>
      </c>
      <c r="Y181" s="26">
        <f>IF(ISTEXT(_xlfn.XLOOKUP(A181,Checked_Deals!A:A,Checked_Deals!A:A,0)),1,0)</f>
        <v>0</v>
      </c>
    </row>
    <row r="182" spans="1:25" x14ac:dyDescent="0.25">
      <c r="A182" s="26" t="s">
        <v>819</v>
      </c>
      <c r="B182" s="27">
        <v>42370</v>
      </c>
      <c r="C182" s="26" t="s">
        <v>820</v>
      </c>
      <c r="D182" s="26" t="s">
        <v>821</v>
      </c>
      <c r="E182" s="26" t="s">
        <v>474</v>
      </c>
      <c r="F182" s="26" t="s">
        <v>76</v>
      </c>
      <c r="G182" s="26" t="s">
        <v>275</v>
      </c>
      <c r="H182" s="59">
        <v>100000000</v>
      </c>
      <c r="I182" s="26" t="s">
        <v>113</v>
      </c>
      <c r="J182" s="26" t="s">
        <v>52</v>
      </c>
      <c r="K182" s="26" t="s">
        <v>54</v>
      </c>
      <c r="L182" s="26" t="s">
        <v>53</v>
      </c>
      <c r="M182" s="26" t="s">
        <v>54</v>
      </c>
      <c r="N182" s="26" t="s">
        <v>68</v>
      </c>
      <c r="O182" s="26">
        <v>8.66</v>
      </c>
      <c r="P182" s="26">
        <v>13.5</v>
      </c>
      <c r="Q182" s="40">
        <f>Table2[[#This Row],[Spread]]/Table2[[#This Row],[Expected Loss]]</f>
        <v>1.5588914549653579</v>
      </c>
      <c r="R182" s="26">
        <v>1</v>
      </c>
      <c r="S182" s="26">
        <v>0</v>
      </c>
      <c r="T182" s="26" t="s">
        <v>822</v>
      </c>
      <c r="U182" s="26" t="s">
        <v>823</v>
      </c>
      <c r="Y182" s="26">
        <f>IF(ISTEXT(_xlfn.XLOOKUP(A182,Checked_Deals!A:A,Checked_Deals!A:A,0)),1,0)</f>
        <v>0</v>
      </c>
    </row>
    <row r="183" spans="1:25" x14ac:dyDescent="0.25">
      <c r="A183" s="26" t="s">
        <v>824</v>
      </c>
      <c r="B183" s="27">
        <v>42370</v>
      </c>
      <c r="C183" s="26" t="s">
        <v>820</v>
      </c>
      <c r="D183" s="26" t="s">
        <v>821</v>
      </c>
      <c r="E183" s="26" t="s">
        <v>474</v>
      </c>
      <c r="F183" s="26" t="s">
        <v>76</v>
      </c>
      <c r="G183" s="26" t="s">
        <v>275</v>
      </c>
      <c r="H183" s="59">
        <v>100000000</v>
      </c>
      <c r="I183" s="26" t="s">
        <v>113</v>
      </c>
      <c r="J183" s="26" t="s">
        <v>52</v>
      </c>
      <c r="K183" s="26" t="s">
        <v>54</v>
      </c>
      <c r="L183" s="26">
        <v>5.9</v>
      </c>
      <c r="M183" s="26" t="s">
        <v>54</v>
      </c>
      <c r="N183" s="26" t="s">
        <v>68</v>
      </c>
      <c r="O183" s="26">
        <v>4.57</v>
      </c>
      <c r="P183" s="26">
        <v>9</v>
      </c>
      <c r="Q183" s="40">
        <f>Table2[[#This Row],[Spread]]/Table2[[#This Row],[Expected Loss]]</f>
        <v>1.9693654266958422</v>
      </c>
      <c r="R183" s="26">
        <v>1</v>
      </c>
      <c r="S183" s="26">
        <v>0</v>
      </c>
      <c r="T183" s="26" t="s">
        <v>822</v>
      </c>
      <c r="U183" s="26" t="s">
        <v>823</v>
      </c>
      <c r="Y183" s="26">
        <f>IF(ISTEXT(_xlfn.XLOOKUP(A183,Checked_Deals!A:A,Checked_Deals!A:A,0)),1,0)</f>
        <v>0</v>
      </c>
    </row>
    <row r="184" spans="1:25" x14ac:dyDescent="0.25">
      <c r="A184" s="26" t="s">
        <v>825</v>
      </c>
      <c r="B184" s="27">
        <v>42370</v>
      </c>
      <c r="C184" s="26" t="s">
        <v>820</v>
      </c>
      <c r="D184" s="26" t="s">
        <v>821</v>
      </c>
      <c r="E184" s="26" t="s">
        <v>474</v>
      </c>
      <c r="F184" s="26" t="s">
        <v>76</v>
      </c>
      <c r="G184" s="26" t="s">
        <v>275</v>
      </c>
      <c r="H184" s="59">
        <v>100000000</v>
      </c>
      <c r="I184" s="26" t="s">
        <v>113</v>
      </c>
      <c r="J184" s="26" t="s">
        <v>52</v>
      </c>
      <c r="K184" s="26" t="s">
        <v>54</v>
      </c>
      <c r="L184" s="26">
        <v>3.55</v>
      </c>
      <c r="M184" s="26" t="s">
        <v>54</v>
      </c>
      <c r="N184" s="26" t="s">
        <v>68</v>
      </c>
      <c r="O184" s="26">
        <v>2.85</v>
      </c>
      <c r="P184" s="26">
        <v>7</v>
      </c>
      <c r="Q184" s="40">
        <f>Table2[[#This Row],[Spread]]/Table2[[#This Row],[Expected Loss]]</f>
        <v>2.4561403508771931</v>
      </c>
      <c r="R184" s="26">
        <v>1</v>
      </c>
      <c r="S184" s="26">
        <v>0</v>
      </c>
      <c r="T184" s="26" t="s">
        <v>822</v>
      </c>
      <c r="U184" s="26" t="s">
        <v>823</v>
      </c>
      <c r="Y184" s="26">
        <f>IF(ISTEXT(_xlfn.XLOOKUP(A184,Checked_Deals!A:A,Checked_Deals!A:A,0)),1,0)</f>
        <v>0</v>
      </c>
    </row>
    <row r="185" spans="1:25" x14ac:dyDescent="0.25">
      <c r="A185" s="26" t="s">
        <v>826</v>
      </c>
      <c r="B185" s="27">
        <v>42370</v>
      </c>
      <c r="C185" s="26" t="s">
        <v>827</v>
      </c>
      <c r="D185" s="26" t="s">
        <v>61</v>
      </c>
      <c r="E185" s="26" t="s">
        <v>828</v>
      </c>
      <c r="F185" s="26" t="s">
        <v>63</v>
      </c>
      <c r="G185" s="26" t="s">
        <v>64</v>
      </c>
      <c r="H185" s="59">
        <v>140000000</v>
      </c>
      <c r="I185" s="26" t="s">
        <v>331</v>
      </c>
      <c r="J185" s="26" t="s">
        <v>332</v>
      </c>
      <c r="K185" s="26" t="s">
        <v>54</v>
      </c>
      <c r="L185" s="26">
        <v>0.03</v>
      </c>
      <c r="M185" s="26" t="s">
        <v>54</v>
      </c>
      <c r="N185" s="26" t="s">
        <v>68</v>
      </c>
      <c r="O185" s="26">
        <v>0.01</v>
      </c>
      <c r="P185" s="26">
        <v>2</v>
      </c>
      <c r="Q185" s="40">
        <f>Table2[[#This Row],[Spread]]/Table2[[#This Row],[Expected Loss]]</f>
        <v>200</v>
      </c>
      <c r="R185" s="26">
        <v>1</v>
      </c>
      <c r="S185" s="26">
        <v>0</v>
      </c>
      <c r="T185" s="26" t="s">
        <v>829</v>
      </c>
      <c r="U185" s="26" t="s">
        <v>830</v>
      </c>
      <c r="Y185" s="26">
        <f>IF(ISTEXT(_xlfn.XLOOKUP(A185,Checked_Deals!A:A,Checked_Deals!A:A,0)),1,0)</f>
        <v>0</v>
      </c>
    </row>
    <row r="186" spans="1:25" x14ac:dyDescent="0.25">
      <c r="A186" s="26" t="s">
        <v>831</v>
      </c>
      <c r="B186" s="27">
        <v>42370</v>
      </c>
      <c r="C186" s="26" t="s">
        <v>827</v>
      </c>
      <c r="D186" s="26" t="s">
        <v>61</v>
      </c>
      <c r="E186" s="26" t="s">
        <v>828</v>
      </c>
      <c r="F186" s="26" t="s">
        <v>63</v>
      </c>
      <c r="G186" s="26" t="s">
        <v>64</v>
      </c>
      <c r="H186" s="59">
        <v>60000000</v>
      </c>
      <c r="I186" s="26" t="s">
        <v>331</v>
      </c>
      <c r="J186" s="26" t="s">
        <v>332</v>
      </c>
      <c r="K186" s="26" t="s">
        <v>54</v>
      </c>
      <c r="L186" s="26" t="s">
        <v>53</v>
      </c>
      <c r="M186" s="26" t="s">
        <v>54</v>
      </c>
      <c r="N186" s="26" t="s">
        <v>68</v>
      </c>
      <c r="O186" s="26" t="s">
        <v>56</v>
      </c>
      <c r="P186" s="26" t="s">
        <v>56</v>
      </c>
      <c r="Q186" s="40" t="e">
        <f>Table2[[#This Row],[Spread]]/Table2[[#This Row],[Expected Loss]]</f>
        <v>#VALUE!</v>
      </c>
      <c r="R186" s="26">
        <v>1</v>
      </c>
      <c r="S186" s="26">
        <v>0</v>
      </c>
      <c r="T186" s="26" t="s">
        <v>829</v>
      </c>
      <c r="U186" s="26" t="s">
        <v>830</v>
      </c>
      <c r="Y186" s="26">
        <f>IF(ISTEXT(_xlfn.XLOOKUP(A186,Checked_Deals!A:A,Checked_Deals!A:A,0)),1,0)</f>
        <v>0</v>
      </c>
    </row>
    <row r="187" spans="1:25" x14ac:dyDescent="0.25">
      <c r="A187" s="26" t="s">
        <v>832</v>
      </c>
      <c r="B187" s="27">
        <v>42401</v>
      </c>
      <c r="C187" s="26" t="s">
        <v>833</v>
      </c>
      <c r="D187" s="26" t="s">
        <v>396</v>
      </c>
      <c r="E187" s="26" t="s">
        <v>834</v>
      </c>
      <c r="F187" s="26" t="s">
        <v>76</v>
      </c>
      <c r="G187" s="26" t="s">
        <v>835</v>
      </c>
      <c r="H187" s="59">
        <v>100000000</v>
      </c>
      <c r="I187" s="26" t="s">
        <v>51</v>
      </c>
      <c r="J187" s="26" t="s">
        <v>52</v>
      </c>
      <c r="K187" s="26">
        <v>2</v>
      </c>
      <c r="L187" s="26">
        <v>4.1900000000000004</v>
      </c>
      <c r="M187" s="26" t="s">
        <v>54</v>
      </c>
      <c r="N187" s="26" t="s">
        <v>68</v>
      </c>
      <c r="O187" s="26">
        <v>3.01</v>
      </c>
      <c r="P187" s="26">
        <v>7.5</v>
      </c>
      <c r="Q187" s="40">
        <f>Table2[[#This Row],[Spread]]/Table2[[#This Row],[Expected Loss]]</f>
        <v>2.4916943521594686</v>
      </c>
      <c r="R187" s="26">
        <v>1</v>
      </c>
      <c r="S187" s="26">
        <v>0</v>
      </c>
      <c r="T187" s="26" t="s">
        <v>836</v>
      </c>
      <c r="U187" s="26" t="s">
        <v>837</v>
      </c>
      <c r="Y187" s="26">
        <f>IF(ISTEXT(_xlfn.XLOOKUP(A187,Checked_Deals!A:A,Checked_Deals!A:A,0)),1,0)</f>
        <v>0</v>
      </c>
    </row>
    <row r="188" spans="1:25" x14ac:dyDescent="0.25">
      <c r="A188" s="26" t="s">
        <v>838</v>
      </c>
      <c r="B188" s="27">
        <v>42401</v>
      </c>
      <c r="C188" s="26" t="s">
        <v>833</v>
      </c>
      <c r="D188" s="26" t="s">
        <v>396</v>
      </c>
      <c r="E188" s="26" t="s">
        <v>834</v>
      </c>
      <c r="F188" s="26" t="s">
        <v>76</v>
      </c>
      <c r="G188" s="26" t="s">
        <v>835</v>
      </c>
      <c r="H188" s="59">
        <v>150000000</v>
      </c>
      <c r="I188" s="26" t="s">
        <v>51</v>
      </c>
      <c r="J188" s="26" t="s">
        <v>52</v>
      </c>
      <c r="K188" s="26">
        <v>2</v>
      </c>
      <c r="L188" s="26">
        <v>8.11</v>
      </c>
      <c r="M188" s="26" t="s">
        <v>54</v>
      </c>
      <c r="N188" s="26" t="s">
        <v>68</v>
      </c>
      <c r="O188" s="26">
        <v>5.75</v>
      </c>
      <c r="P188" s="26">
        <v>10.5</v>
      </c>
      <c r="Q188" s="40">
        <f>Table2[[#This Row],[Spread]]/Table2[[#This Row],[Expected Loss]]</f>
        <v>1.826086956521739</v>
      </c>
      <c r="R188" s="26">
        <v>1</v>
      </c>
      <c r="S188" s="26">
        <v>0</v>
      </c>
      <c r="T188" s="26" t="s">
        <v>836</v>
      </c>
      <c r="U188" s="26" t="s">
        <v>837</v>
      </c>
      <c r="Y188" s="26">
        <f>IF(ISTEXT(_xlfn.XLOOKUP(A188,Checked_Deals!A:A,Checked_Deals!A:A,0)),1,0)</f>
        <v>0</v>
      </c>
    </row>
    <row r="189" spans="1:25" x14ac:dyDescent="0.25">
      <c r="A189" s="26" t="s">
        <v>839</v>
      </c>
      <c r="B189" s="27">
        <v>42401</v>
      </c>
      <c r="C189" s="26" t="s">
        <v>839</v>
      </c>
      <c r="D189" s="26" t="s">
        <v>74</v>
      </c>
      <c r="E189" s="26" t="s">
        <v>840</v>
      </c>
      <c r="F189" s="26" t="s">
        <v>76</v>
      </c>
      <c r="G189" s="26" t="s">
        <v>841</v>
      </c>
      <c r="H189" s="59">
        <v>300000000</v>
      </c>
      <c r="I189" s="26" t="s">
        <v>51</v>
      </c>
      <c r="J189" s="26" t="s">
        <v>52</v>
      </c>
      <c r="K189" s="26" t="s">
        <v>54</v>
      </c>
      <c r="L189" s="26">
        <v>1.82</v>
      </c>
      <c r="M189" s="26" t="s">
        <v>54</v>
      </c>
      <c r="N189" s="26" t="s">
        <v>55</v>
      </c>
      <c r="O189" s="26">
        <v>1.58</v>
      </c>
      <c r="P189" s="26">
        <v>3</v>
      </c>
      <c r="Q189" s="40">
        <f>Table2[[#This Row],[Spread]]/Table2[[#This Row],[Expected Loss]]</f>
        <v>1.8987341772151898</v>
      </c>
      <c r="R189" s="26">
        <v>1</v>
      </c>
      <c r="S189" s="26">
        <v>0</v>
      </c>
      <c r="T189" s="26" t="s">
        <v>842</v>
      </c>
      <c r="U189" s="26" t="s">
        <v>843</v>
      </c>
      <c r="Y189" s="26">
        <f>IF(ISTEXT(_xlfn.XLOOKUP(A189,Checked_Deals!A:A,Checked_Deals!A:A,0)),1,0)</f>
        <v>0</v>
      </c>
    </row>
    <row r="190" spans="1:25" x14ac:dyDescent="0.25">
      <c r="A190" s="26" t="s">
        <v>844</v>
      </c>
      <c r="B190" s="27">
        <v>42430</v>
      </c>
      <c r="C190" s="26" t="s">
        <v>844</v>
      </c>
      <c r="D190" s="26" t="s">
        <v>154</v>
      </c>
      <c r="E190" s="26" t="s">
        <v>711</v>
      </c>
      <c r="F190" s="26" t="s">
        <v>76</v>
      </c>
      <c r="G190" s="26" t="s">
        <v>845</v>
      </c>
      <c r="H190" s="59">
        <v>50000000</v>
      </c>
      <c r="I190" s="26" t="s">
        <v>51</v>
      </c>
      <c r="J190" s="26" t="s">
        <v>52</v>
      </c>
      <c r="K190" s="26">
        <v>4</v>
      </c>
      <c r="L190" s="26" t="s">
        <v>53</v>
      </c>
      <c r="M190" s="26" t="s">
        <v>54</v>
      </c>
      <c r="N190" s="26" t="s">
        <v>55</v>
      </c>
      <c r="O190" s="26">
        <v>1.93</v>
      </c>
      <c r="P190" s="26">
        <v>5.75</v>
      </c>
      <c r="Q190" s="40">
        <f>Table2[[#This Row],[Spread]]/Table2[[#This Row],[Expected Loss]]</f>
        <v>2.9792746113989637</v>
      </c>
      <c r="R190" s="26">
        <v>1</v>
      </c>
      <c r="S190" s="26">
        <v>0</v>
      </c>
      <c r="T190" s="26" t="s">
        <v>846</v>
      </c>
      <c r="U190" s="26" t="s">
        <v>847</v>
      </c>
      <c r="Y190" s="26">
        <f>IF(ISTEXT(_xlfn.XLOOKUP(A190,Checked_Deals!A:A,Checked_Deals!A:A,0)),1,0)</f>
        <v>0</v>
      </c>
    </row>
    <row r="191" spans="1:25" x14ac:dyDescent="0.25">
      <c r="A191" s="26" t="s">
        <v>848</v>
      </c>
      <c r="B191" s="27">
        <v>42430</v>
      </c>
      <c r="C191" s="26" t="s">
        <v>849</v>
      </c>
      <c r="D191" s="26" t="s">
        <v>638</v>
      </c>
      <c r="E191" s="26" t="s">
        <v>850</v>
      </c>
      <c r="F191" s="26" t="s">
        <v>76</v>
      </c>
      <c r="G191" s="26" t="s">
        <v>851</v>
      </c>
      <c r="H191" s="59">
        <v>30000000</v>
      </c>
      <c r="I191" s="26" t="s">
        <v>51</v>
      </c>
      <c r="J191" s="26" t="s">
        <v>52</v>
      </c>
      <c r="K191" s="26" t="s">
        <v>54</v>
      </c>
      <c r="L191" s="26">
        <v>1.92</v>
      </c>
      <c r="M191" s="26" t="s">
        <v>54</v>
      </c>
      <c r="N191" s="26" t="s">
        <v>68</v>
      </c>
      <c r="O191" s="26">
        <v>0.98</v>
      </c>
      <c r="P191" s="26">
        <v>5.25</v>
      </c>
      <c r="Q191" s="40">
        <f>Table2[[#This Row],[Spread]]/Table2[[#This Row],[Expected Loss]]</f>
        <v>5.3571428571428577</v>
      </c>
      <c r="R191" s="26">
        <v>1</v>
      </c>
      <c r="S191" s="26">
        <v>0</v>
      </c>
      <c r="T191" s="26" t="s">
        <v>852</v>
      </c>
      <c r="U191" s="26" t="s">
        <v>853</v>
      </c>
      <c r="Y191" s="26">
        <f>IF(ISTEXT(_xlfn.XLOOKUP(A191,Checked_Deals!A:A,Checked_Deals!A:A,0)),1,0)</f>
        <v>0</v>
      </c>
    </row>
    <row r="192" spans="1:25" x14ac:dyDescent="0.25">
      <c r="A192" s="26" t="s">
        <v>854</v>
      </c>
      <c r="B192" s="27">
        <v>42430</v>
      </c>
      <c r="C192" s="26" t="s">
        <v>849</v>
      </c>
      <c r="D192" s="26" t="s">
        <v>638</v>
      </c>
      <c r="E192" s="26" t="s">
        <v>850</v>
      </c>
      <c r="F192" s="26" t="s">
        <v>76</v>
      </c>
      <c r="G192" s="26" t="s">
        <v>851</v>
      </c>
      <c r="H192" s="59">
        <v>30000000</v>
      </c>
      <c r="I192" s="26" t="s">
        <v>51</v>
      </c>
      <c r="J192" s="26" t="s">
        <v>52</v>
      </c>
      <c r="K192" s="26" t="s">
        <v>54</v>
      </c>
      <c r="L192" s="26">
        <v>7.61</v>
      </c>
      <c r="M192" s="26" t="s">
        <v>54</v>
      </c>
      <c r="N192" s="26" t="s">
        <v>68</v>
      </c>
      <c r="O192" s="26">
        <v>3.05</v>
      </c>
      <c r="P192" s="26" t="s">
        <v>56</v>
      </c>
      <c r="Q192" s="40" t="e">
        <f>Table2[[#This Row],[Spread]]/Table2[[#This Row],[Expected Loss]]</f>
        <v>#VALUE!</v>
      </c>
      <c r="R192" s="26">
        <v>1</v>
      </c>
      <c r="S192" s="26">
        <v>0</v>
      </c>
      <c r="T192" s="26" t="s">
        <v>852</v>
      </c>
      <c r="U192" s="26" t="s">
        <v>853</v>
      </c>
      <c r="Y192" s="26">
        <f>IF(ISTEXT(_xlfn.XLOOKUP(A192,Checked_Deals!A:A,Checked_Deals!A:A,0)),1,0)</f>
        <v>0</v>
      </c>
    </row>
    <row r="193" spans="1:25" x14ac:dyDescent="0.25">
      <c r="A193" s="26" t="s">
        <v>855</v>
      </c>
      <c r="B193" s="27">
        <v>42430</v>
      </c>
      <c r="C193" s="26" t="s">
        <v>849</v>
      </c>
      <c r="D193" s="26" t="s">
        <v>638</v>
      </c>
      <c r="E193" s="26" t="s">
        <v>850</v>
      </c>
      <c r="F193" s="26" t="s">
        <v>76</v>
      </c>
      <c r="G193" s="26" t="s">
        <v>851</v>
      </c>
      <c r="H193" s="59">
        <v>35000000</v>
      </c>
      <c r="I193" s="26" t="s">
        <v>51</v>
      </c>
      <c r="J193" s="26" t="s">
        <v>52</v>
      </c>
      <c r="K193" s="26" t="s">
        <v>54</v>
      </c>
      <c r="L193" s="26" t="s">
        <v>53</v>
      </c>
      <c r="M193" s="26" t="s">
        <v>54</v>
      </c>
      <c r="N193" s="26" t="s">
        <v>68</v>
      </c>
      <c r="O193" s="26">
        <v>0.32</v>
      </c>
      <c r="P193" s="26">
        <v>16.25</v>
      </c>
      <c r="Q193" s="40">
        <f>Table2[[#This Row],[Spread]]/Table2[[#This Row],[Expected Loss]]</f>
        <v>50.78125</v>
      </c>
      <c r="R193" s="26">
        <v>1</v>
      </c>
      <c r="S193" s="26">
        <v>0</v>
      </c>
      <c r="T193" s="26" t="s">
        <v>852</v>
      </c>
      <c r="U193" s="26" t="s">
        <v>853</v>
      </c>
      <c r="Y193" s="26">
        <f>IF(ISTEXT(_xlfn.XLOOKUP(A193,Checked_Deals!A:A,Checked_Deals!A:A,0)),1,0)</f>
        <v>0</v>
      </c>
    </row>
    <row r="194" spans="1:25" x14ac:dyDescent="0.25">
      <c r="A194" s="26" t="s">
        <v>856</v>
      </c>
      <c r="B194" s="27">
        <v>42430</v>
      </c>
      <c r="C194" s="26" t="s">
        <v>856</v>
      </c>
      <c r="D194" s="26" t="s">
        <v>857</v>
      </c>
      <c r="E194" s="26" t="s">
        <v>474</v>
      </c>
      <c r="F194" s="26" t="s">
        <v>76</v>
      </c>
      <c r="G194" s="26" t="s">
        <v>447</v>
      </c>
      <c r="H194" s="59">
        <v>200000000</v>
      </c>
      <c r="I194" s="26" t="s">
        <v>51</v>
      </c>
      <c r="J194" s="26" t="s">
        <v>52</v>
      </c>
      <c r="K194" s="26" t="s">
        <v>54</v>
      </c>
      <c r="L194" s="26">
        <v>1.36</v>
      </c>
      <c r="M194" s="26" t="s">
        <v>54</v>
      </c>
      <c r="N194" s="26" t="s">
        <v>55</v>
      </c>
      <c r="O194" s="26">
        <v>1.19</v>
      </c>
      <c r="P194" s="26">
        <v>2.5</v>
      </c>
      <c r="Q194" s="40">
        <f>Table2[[#This Row],[Spread]]/Table2[[#This Row],[Expected Loss]]</f>
        <v>2.1008403361344539</v>
      </c>
      <c r="R194" s="26">
        <v>1</v>
      </c>
      <c r="S194" s="26">
        <v>0</v>
      </c>
      <c r="T194" s="26" t="s">
        <v>858</v>
      </c>
      <c r="U194" s="26" t="s">
        <v>859</v>
      </c>
      <c r="Y194" s="26">
        <f>IF(ISTEXT(_xlfn.XLOOKUP(A194,Checked_Deals!A:A,Checked_Deals!A:A,0)),1,0)</f>
        <v>0</v>
      </c>
    </row>
    <row r="195" spans="1:25" x14ac:dyDescent="0.25">
      <c r="A195" s="26" t="s">
        <v>860</v>
      </c>
      <c r="B195" s="27">
        <v>42430</v>
      </c>
      <c r="C195" s="26" t="s">
        <v>860</v>
      </c>
      <c r="D195" s="26" t="s">
        <v>445</v>
      </c>
      <c r="E195" s="26" t="s">
        <v>446</v>
      </c>
      <c r="F195" s="26" t="s">
        <v>76</v>
      </c>
      <c r="G195" s="26" t="s">
        <v>447</v>
      </c>
      <c r="H195" s="59">
        <v>220000000</v>
      </c>
      <c r="I195" s="26" t="s">
        <v>51</v>
      </c>
      <c r="J195" s="26" t="s">
        <v>166</v>
      </c>
      <c r="K195" s="26" t="s">
        <v>54</v>
      </c>
      <c r="L195" s="26">
        <v>1.07</v>
      </c>
      <c r="M195" s="26" t="s">
        <v>54</v>
      </c>
      <c r="N195" s="26" t="s">
        <v>55</v>
      </c>
      <c r="O195" s="26">
        <v>0.9</v>
      </c>
      <c r="P195" s="26">
        <v>2.2000000000000002</v>
      </c>
      <c r="Q195" s="40">
        <f>Table2[[#This Row],[Spread]]/Table2[[#This Row],[Expected Loss]]</f>
        <v>2.4444444444444446</v>
      </c>
      <c r="R195" s="26">
        <v>1</v>
      </c>
      <c r="S195" s="26">
        <v>0</v>
      </c>
      <c r="T195" s="26" t="s">
        <v>861</v>
      </c>
      <c r="U195" s="26" t="s">
        <v>862</v>
      </c>
      <c r="Y195" s="26">
        <f>IF(ISTEXT(_xlfn.XLOOKUP(A195,Checked_Deals!A:A,Checked_Deals!A:A,0)),1,0)</f>
        <v>0</v>
      </c>
    </row>
    <row r="196" spans="1:25" x14ac:dyDescent="0.25">
      <c r="A196" s="30" t="s">
        <v>863</v>
      </c>
      <c r="B196" s="31">
        <v>42430</v>
      </c>
      <c r="C196" s="30" t="s">
        <v>863</v>
      </c>
      <c r="D196" s="30" t="s">
        <v>89</v>
      </c>
      <c r="E196" s="30" t="s">
        <v>54</v>
      </c>
      <c r="F196" s="30" t="s">
        <v>54</v>
      </c>
      <c r="G196" s="30" t="s">
        <v>92</v>
      </c>
      <c r="H196" s="37">
        <v>300000000</v>
      </c>
      <c r="I196" s="30" t="s">
        <v>51</v>
      </c>
      <c r="J196" s="30" t="s">
        <v>52</v>
      </c>
      <c r="K196" s="30" t="s">
        <v>54</v>
      </c>
      <c r="L196" s="30" t="s">
        <v>53</v>
      </c>
      <c r="M196" s="30" t="s">
        <v>54</v>
      </c>
      <c r="N196" s="30" t="s">
        <v>55</v>
      </c>
      <c r="O196" s="30" t="s">
        <v>56</v>
      </c>
      <c r="P196" s="30">
        <v>2.25</v>
      </c>
      <c r="Q196" s="40" t="e">
        <f>Table2[[#This Row],[Spread]]/Table2[[#This Row],[Expected Loss]]</f>
        <v>#VALUE!</v>
      </c>
      <c r="R196" s="30">
        <v>1</v>
      </c>
      <c r="S196" s="30">
        <v>0</v>
      </c>
      <c r="T196" s="30" t="s">
        <v>864</v>
      </c>
      <c r="U196" s="30" t="s">
        <v>865</v>
      </c>
      <c r="Y196" s="26">
        <f>IF(ISTEXT(_xlfn.XLOOKUP(A196,Checked_Deals!A:A,Checked_Deals!A:A,0)),1,0)</f>
        <v>1</v>
      </c>
    </row>
    <row r="197" spans="1:25" x14ac:dyDescent="0.25">
      <c r="A197" s="30" t="s">
        <v>866</v>
      </c>
      <c r="B197" s="31">
        <v>42461</v>
      </c>
      <c r="C197" s="30" t="s">
        <v>866</v>
      </c>
      <c r="D197" s="30" t="s">
        <v>54</v>
      </c>
      <c r="E197" s="30" t="s">
        <v>812</v>
      </c>
      <c r="F197" s="30" t="s">
        <v>166</v>
      </c>
      <c r="G197" s="30" t="s">
        <v>542</v>
      </c>
      <c r="H197" s="37">
        <v>85000000</v>
      </c>
      <c r="I197" s="30" t="s">
        <v>54</v>
      </c>
      <c r="J197" s="30" t="s">
        <v>52</v>
      </c>
      <c r="K197" s="30" t="s">
        <v>54</v>
      </c>
      <c r="L197" s="30" t="s">
        <v>53</v>
      </c>
      <c r="M197" s="30" t="s">
        <v>54</v>
      </c>
      <c r="N197" s="30" t="s">
        <v>55</v>
      </c>
      <c r="O197" s="30" t="s">
        <v>56</v>
      </c>
      <c r="P197" s="30" t="s">
        <v>56</v>
      </c>
      <c r="Q197" s="40" t="e">
        <f>Table2[[#This Row],[Spread]]/Table2[[#This Row],[Expected Loss]]</f>
        <v>#VALUE!</v>
      </c>
      <c r="R197" s="30">
        <v>1</v>
      </c>
      <c r="S197" s="30">
        <v>0</v>
      </c>
      <c r="T197" s="30" t="s">
        <v>868</v>
      </c>
      <c r="U197" s="30" t="s">
        <v>869</v>
      </c>
      <c r="Y197" s="26">
        <f>IF(ISTEXT(_xlfn.XLOOKUP(A197,Checked_Deals!A:A,Checked_Deals!A:A,0)),1,0)</f>
        <v>1</v>
      </c>
    </row>
    <row r="198" spans="1:25" x14ac:dyDescent="0.25">
      <c r="A198" s="26" t="s">
        <v>870</v>
      </c>
      <c r="B198" s="27">
        <v>42491</v>
      </c>
      <c r="C198" s="26" t="s">
        <v>871</v>
      </c>
      <c r="D198" s="26" t="s">
        <v>154</v>
      </c>
      <c r="E198" s="26" t="s">
        <v>872</v>
      </c>
      <c r="F198" s="26" t="s">
        <v>76</v>
      </c>
      <c r="G198" s="26" t="s">
        <v>873</v>
      </c>
      <c r="H198" s="59">
        <v>75000000</v>
      </c>
      <c r="I198" s="26" t="s">
        <v>51</v>
      </c>
      <c r="J198" s="26" t="s">
        <v>874</v>
      </c>
      <c r="K198" s="26" t="s">
        <v>54</v>
      </c>
      <c r="L198" s="26">
        <v>12.03</v>
      </c>
      <c r="M198" s="26" t="s">
        <v>54</v>
      </c>
      <c r="N198" s="26" t="s">
        <v>68</v>
      </c>
      <c r="O198" s="26">
        <v>7.58</v>
      </c>
      <c r="P198" s="26">
        <v>15</v>
      </c>
      <c r="Q198" s="40">
        <f>Table2[[#This Row],[Spread]]/Table2[[#This Row],[Expected Loss]]</f>
        <v>1.9788918205804749</v>
      </c>
      <c r="R198" s="26">
        <v>1</v>
      </c>
      <c r="S198" s="26">
        <v>0</v>
      </c>
      <c r="T198" s="26" t="s">
        <v>875</v>
      </c>
      <c r="U198" s="26" t="s">
        <v>876</v>
      </c>
      <c r="Y198" s="26">
        <f>IF(ISTEXT(_xlfn.XLOOKUP(A198,Checked_Deals!A:A,Checked_Deals!A:A,0)),1,0)</f>
        <v>0</v>
      </c>
    </row>
    <row r="199" spans="1:25" x14ac:dyDescent="0.25">
      <c r="A199" s="26" t="s">
        <v>877</v>
      </c>
      <c r="B199" s="27">
        <v>42491</v>
      </c>
      <c r="C199" s="26" t="s">
        <v>871</v>
      </c>
      <c r="D199" s="26" t="s">
        <v>154</v>
      </c>
      <c r="E199" s="26" t="s">
        <v>872</v>
      </c>
      <c r="F199" s="26" t="s">
        <v>76</v>
      </c>
      <c r="G199" s="26" t="s">
        <v>873</v>
      </c>
      <c r="H199" s="59">
        <v>110000000</v>
      </c>
      <c r="I199" s="26" t="s">
        <v>51</v>
      </c>
      <c r="J199" s="26" t="s">
        <v>874</v>
      </c>
      <c r="K199" s="26" t="s">
        <v>54</v>
      </c>
      <c r="L199" s="26">
        <v>4.6100000000000003</v>
      </c>
      <c r="M199" s="26" t="s">
        <v>54</v>
      </c>
      <c r="N199" s="26" t="s">
        <v>68</v>
      </c>
      <c r="O199" s="26">
        <v>2.13</v>
      </c>
      <c r="P199" s="26">
        <v>5.25</v>
      </c>
      <c r="Q199" s="40">
        <f>Table2[[#This Row],[Spread]]/Table2[[#This Row],[Expected Loss]]</f>
        <v>2.4647887323943665</v>
      </c>
      <c r="R199" s="26">
        <v>1</v>
      </c>
      <c r="S199" s="26">
        <v>0</v>
      </c>
      <c r="T199" s="26" t="s">
        <v>875</v>
      </c>
      <c r="U199" s="26" t="s">
        <v>876</v>
      </c>
      <c r="Y199" s="26">
        <f>IF(ISTEXT(_xlfn.XLOOKUP(A199,Checked_Deals!A:A,Checked_Deals!A:A,0)),1,0)</f>
        <v>0</v>
      </c>
    </row>
    <row r="200" spans="1:25" x14ac:dyDescent="0.25">
      <c r="A200" s="26" t="s">
        <v>878</v>
      </c>
      <c r="B200" s="27">
        <v>42491</v>
      </c>
      <c r="C200" s="26" t="s">
        <v>871</v>
      </c>
      <c r="D200" s="26" t="s">
        <v>154</v>
      </c>
      <c r="E200" s="26" t="s">
        <v>872</v>
      </c>
      <c r="F200" s="26" t="s">
        <v>76</v>
      </c>
      <c r="G200" s="26" t="s">
        <v>873</v>
      </c>
      <c r="H200" s="59">
        <v>65000000</v>
      </c>
      <c r="I200" s="26" t="s">
        <v>51</v>
      </c>
      <c r="J200" s="26" t="s">
        <v>874</v>
      </c>
      <c r="K200" s="26" t="s">
        <v>54</v>
      </c>
      <c r="L200" s="26">
        <v>0.98</v>
      </c>
      <c r="M200" s="26" t="s">
        <v>54</v>
      </c>
      <c r="N200" s="26" t="s">
        <v>68</v>
      </c>
      <c r="O200" s="26">
        <v>0.62</v>
      </c>
      <c r="P200" s="26">
        <v>3.5</v>
      </c>
      <c r="Q200" s="40">
        <f>Table2[[#This Row],[Spread]]/Table2[[#This Row],[Expected Loss]]</f>
        <v>5.645161290322581</v>
      </c>
      <c r="R200" s="26">
        <v>1</v>
      </c>
      <c r="S200" s="26">
        <v>0</v>
      </c>
      <c r="T200" s="26" t="s">
        <v>875</v>
      </c>
      <c r="U200" s="26" t="s">
        <v>876</v>
      </c>
      <c r="Y200" s="26">
        <f>IF(ISTEXT(_xlfn.XLOOKUP(A200,Checked_Deals!A:A,Checked_Deals!A:A,0)),1,0)</f>
        <v>0</v>
      </c>
    </row>
    <row r="201" spans="1:25" x14ac:dyDescent="0.25">
      <c r="A201" s="26" t="s">
        <v>879</v>
      </c>
      <c r="B201" s="27">
        <v>42491</v>
      </c>
      <c r="C201" s="26" t="s">
        <v>880</v>
      </c>
      <c r="D201" s="26" t="s">
        <v>762</v>
      </c>
      <c r="E201" s="26" t="s">
        <v>881</v>
      </c>
      <c r="F201" s="26" t="s">
        <v>224</v>
      </c>
      <c r="G201" s="26" t="s">
        <v>764</v>
      </c>
      <c r="H201" s="59">
        <v>16600000</v>
      </c>
      <c r="I201" s="26" t="s">
        <v>51</v>
      </c>
      <c r="J201" s="26" t="s">
        <v>52</v>
      </c>
      <c r="K201" s="26" t="s">
        <v>54</v>
      </c>
      <c r="L201" s="26" t="s">
        <v>53</v>
      </c>
      <c r="M201" s="26" t="s">
        <v>54</v>
      </c>
      <c r="N201" s="26" t="s">
        <v>68</v>
      </c>
      <c r="O201" s="26" t="s">
        <v>56</v>
      </c>
      <c r="P201" s="26" t="s">
        <v>56</v>
      </c>
      <c r="Q201" s="40" t="e">
        <f>Table2[[#This Row],[Spread]]/Table2[[#This Row],[Expected Loss]]</f>
        <v>#VALUE!</v>
      </c>
      <c r="R201" s="26">
        <v>1</v>
      </c>
      <c r="S201" s="26">
        <v>0</v>
      </c>
      <c r="T201" s="26" t="s">
        <v>882</v>
      </c>
      <c r="U201" s="26" t="s">
        <v>883</v>
      </c>
      <c r="Y201" s="26">
        <f>IF(ISTEXT(_xlfn.XLOOKUP(A201,Checked_Deals!A:A,Checked_Deals!A:A,0)),1,0)</f>
        <v>0</v>
      </c>
    </row>
    <row r="202" spans="1:25" x14ac:dyDescent="0.25">
      <c r="A202" s="26" t="s">
        <v>884</v>
      </c>
      <c r="B202" s="27">
        <v>42491</v>
      </c>
      <c r="C202" s="26" t="s">
        <v>880</v>
      </c>
      <c r="D202" s="26" t="s">
        <v>762</v>
      </c>
      <c r="E202" s="26" t="s">
        <v>881</v>
      </c>
      <c r="F202" s="26" t="s">
        <v>224</v>
      </c>
      <c r="G202" s="26" t="s">
        <v>764</v>
      </c>
      <c r="H202" s="59">
        <v>107800000</v>
      </c>
      <c r="I202" s="26" t="s">
        <v>51</v>
      </c>
      <c r="J202" s="26" t="s">
        <v>52</v>
      </c>
      <c r="K202" s="26" t="s">
        <v>54</v>
      </c>
      <c r="L202" s="26" t="s">
        <v>53</v>
      </c>
      <c r="M202" s="26" t="s">
        <v>54</v>
      </c>
      <c r="N202" s="26" t="s">
        <v>68</v>
      </c>
      <c r="O202" s="26" t="s">
        <v>56</v>
      </c>
      <c r="P202" s="26" t="s">
        <v>56</v>
      </c>
      <c r="Q202" s="40" t="e">
        <f>Table2[[#This Row],[Spread]]/Table2[[#This Row],[Expected Loss]]</f>
        <v>#VALUE!</v>
      </c>
      <c r="R202" s="26">
        <v>1</v>
      </c>
      <c r="S202" s="26">
        <v>0</v>
      </c>
      <c r="T202" s="26" t="s">
        <v>882</v>
      </c>
      <c r="U202" s="26" t="s">
        <v>883</v>
      </c>
      <c r="Y202" s="26">
        <f>IF(ISTEXT(_xlfn.XLOOKUP(A202,Checked_Deals!A:A,Checked_Deals!A:A,0)),1,0)</f>
        <v>0</v>
      </c>
    </row>
    <row r="203" spans="1:25" x14ac:dyDescent="0.25">
      <c r="A203" s="26" t="s">
        <v>885</v>
      </c>
      <c r="B203" s="27">
        <v>42491</v>
      </c>
      <c r="C203" s="26" t="s">
        <v>880</v>
      </c>
      <c r="D203" s="26" t="s">
        <v>762</v>
      </c>
      <c r="E203" s="26" t="s">
        <v>881</v>
      </c>
      <c r="F203" s="26" t="s">
        <v>224</v>
      </c>
      <c r="G203" s="26" t="s">
        <v>764</v>
      </c>
      <c r="H203" s="59">
        <v>174200000</v>
      </c>
      <c r="I203" s="26" t="s">
        <v>51</v>
      </c>
      <c r="J203" s="26" t="s">
        <v>52</v>
      </c>
      <c r="K203" s="26" t="s">
        <v>54</v>
      </c>
      <c r="L203" s="26" t="s">
        <v>53</v>
      </c>
      <c r="M203" s="26" t="s">
        <v>54</v>
      </c>
      <c r="N203" s="26" t="s">
        <v>68</v>
      </c>
      <c r="O203" s="26" t="s">
        <v>56</v>
      </c>
      <c r="P203" s="26" t="s">
        <v>56</v>
      </c>
      <c r="Q203" s="40" t="e">
        <f>Table2[[#This Row],[Spread]]/Table2[[#This Row],[Expected Loss]]</f>
        <v>#VALUE!</v>
      </c>
      <c r="R203" s="26">
        <v>1</v>
      </c>
      <c r="S203" s="26">
        <v>0</v>
      </c>
      <c r="T203" s="26" t="s">
        <v>882</v>
      </c>
      <c r="U203" s="26" t="s">
        <v>883</v>
      </c>
      <c r="Y203" s="26">
        <f>IF(ISTEXT(_xlfn.XLOOKUP(A203,Checked_Deals!A:A,Checked_Deals!A:A,0)),1,0)</f>
        <v>0</v>
      </c>
    </row>
    <row r="204" spans="1:25" x14ac:dyDescent="0.25">
      <c r="A204" s="26" t="s">
        <v>886</v>
      </c>
      <c r="B204" s="27">
        <v>42491</v>
      </c>
      <c r="C204" s="26" t="s">
        <v>887</v>
      </c>
      <c r="D204" s="26" t="s">
        <v>177</v>
      </c>
      <c r="E204" s="26" t="s">
        <v>888</v>
      </c>
      <c r="F204" s="26" t="s">
        <v>76</v>
      </c>
      <c r="G204" s="26" t="s">
        <v>889</v>
      </c>
      <c r="H204" s="59">
        <v>190000000</v>
      </c>
      <c r="I204" s="26" t="s">
        <v>113</v>
      </c>
      <c r="J204" s="26" t="s">
        <v>52</v>
      </c>
      <c r="K204" s="26" t="s">
        <v>54</v>
      </c>
      <c r="L204" s="26">
        <v>3.53</v>
      </c>
      <c r="M204" s="26" t="s">
        <v>54</v>
      </c>
      <c r="N204" s="26" t="s">
        <v>55</v>
      </c>
      <c r="O204" s="26">
        <v>2.71</v>
      </c>
      <c r="P204" s="26">
        <v>5.25</v>
      </c>
      <c r="Q204" s="40">
        <f>Table2[[#This Row],[Spread]]/Table2[[#This Row],[Expected Loss]]</f>
        <v>1.9372693726937269</v>
      </c>
      <c r="R204" s="26">
        <v>1</v>
      </c>
      <c r="S204" s="26">
        <v>0</v>
      </c>
      <c r="T204" s="26" t="s">
        <v>890</v>
      </c>
      <c r="U204" s="26" t="s">
        <v>891</v>
      </c>
      <c r="Y204" s="26">
        <f>IF(ISTEXT(_xlfn.XLOOKUP(A204,Checked_Deals!A:A,Checked_Deals!A:A,0)),1,0)</f>
        <v>0</v>
      </c>
    </row>
    <row r="205" spans="1:25" x14ac:dyDescent="0.25">
      <c r="A205" s="28" t="s">
        <v>892</v>
      </c>
      <c r="B205" s="29">
        <v>42491</v>
      </c>
      <c r="C205" s="28" t="s">
        <v>893</v>
      </c>
      <c r="D205" s="28" t="s">
        <v>894</v>
      </c>
      <c r="E205" s="28" t="s">
        <v>895</v>
      </c>
      <c r="F205" s="28" t="s">
        <v>896</v>
      </c>
      <c r="G205" s="28" t="s">
        <v>897</v>
      </c>
      <c r="H205" s="32" t="s">
        <v>65</v>
      </c>
      <c r="I205" s="28" t="s">
        <v>51</v>
      </c>
      <c r="J205" s="28" t="s">
        <v>166</v>
      </c>
      <c r="K205" s="28">
        <v>5</v>
      </c>
      <c r="L205" s="28" t="s">
        <v>53</v>
      </c>
      <c r="M205" s="28" t="s">
        <v>54</v>
      </c>
      <c r="N205" s="28" t="s">
        <v>68</v>
      </c>
      <c r="O205" s="28" t="s">
        <v>56</v>
      </c>
      <c r="P205" s="28" t="s">
        <v>56</v>
      </c>
      <c r="Q205" s="40" t="e">
        <f>Table2[[#This Row],[Spread]]/Table2[[#This Row],[Expected Loss]]</f>
        <v>#VALUE!</v>
      </c>
      <c r="R205" s="28">
        <v>1</v>
      </c>
      <c r="S205" s="28">
        <v>0</v>
      </c>
      <c r="T205" s="28" t="s">
        <v>898</v>
      </c>
      <c r="U205" s="28" t="s">
        <v>899</v>
      </c>
      <c r="Y205" s="26">
        <f>IF(ISTEXT(_xlfn.XLOOKUP(A205,Checked_Deals!A:A,Checked_Deals!A:A,0)),1,0)</f>
        <v>0</v>
      </c>
    </row>
    <row r="206" spans="1:25" x14ac:dyDescent="0.25">
      <c r="A206" s="28" t="s">
        <v>900</v>
      </c>
      <c r="B206" s="29">
        <v>42491</v>
      </c>
      <c r="C206" s="28" t="s">
        <v>893</v>
      </c>
      <c r="D206" s="28" t="s">
        <v>894</v>
      </c>
      <c r="E206" s="28" t="s">
        <v>895</v>
      </c>
      <c r="F206" s="28" t="s">
        <v>896</v>
      </c>
      <c r="G206" s="28" t="s">
        <v>897</v>
      </c>
      <c r="H206" s="32" t="s">
        <v>65</v>
      </c>
      <c r="I206" s="28" t="s">
        <v>51</v>
      </c>
      <c r="J206" s="28" t="s">
        <v>166</v>
      </c>
      <c r="K206" s="28">
        <v>5</v>
      </c>
      <c r="L206" s="28" t="s">
        <v>53</v>
      </c>
      <c r="M206" s="28" t="s">
        <v>54</v>
      </c>
      <c r="N206" s="28" t="s">
        <v>68</v>
      </c>
      <c r="O206" s="28" t="s">
        <v>56</v>
      </c>
      <c r="P206" s="28">
        <v>4.5</v>
      </c>
      <c r="Q206" s="40" t="e">
        <f>Table2[[#This Row],[Spread]]/Table2[[#This Row],[Expected Loss]]</f>
        <v>#VALUE!</v>
      </c>
      <c r="R206" s="28">
        <v>1</v>
      </c>
      <c r="S206" s="28">
        <v>0</v>
      </c>
      <c r="T206" s="28" t="s">
        <v>898</v>
      </c>
      <c r="U206" s="28" t="s">
        <v>899</v>
      </c>
      <c r="Y206" s="26">
        <f>IF(ISTEXT(_xlfn.XLOOKUP(A206,Checked_Deals!A:A,Checked_Deals!A:A,0)),1,0)</f>
        <v>0</v>
      </c>
    </row>
    <row r="207" spans="1:25" x14ac:dyDescent="0.25">
      <c r="A207" s="28" t="s">
        <v>901</v>
      </c>
      <c r="B207" s="29">
        <v>42491</v>
      </c>
      <c r="C207" s="28" t="s">
        <v>893</v>
      </c>
      <c r="D207" s="28" t="s">
        <v>894</v>
      </c>
      <c r="E207" s="28" t="s">
        <v>895</v>
      </c>
      <c r="F207" s="28" t="s">
        <v>896</v>
      </c>
      <c r="G207" s="28" t="s">
        <v>897</v>
      </c>
      <c r="H207" s="32" t="s">
        <v>65</v>
      </c>
      <c r="I207" s="28" t="s">
        <v>51</v>
      </c>
      <c r="J207" s="28" t="s">
        <v>166</v>
      </c>
      <c r="K207" s="28">
        <v>5</v>
      </c>
      <c r="L207" s="28" t="s">
        <v>53</v>
      </c>
      <c r="M207" s="28" t="s">
        <v>54</v>
      </c>
      <c r="N207" s="28" t="s">
        <v>68</v>
      </c>
      <c r="O207" s="28" t="s">
        <v>56</v>
      </c>
      <c r="P207" s="28">
        <v>5.5</v>
      </c>
      <c r="Q207" s="40" t="e">
        <f>Table2[[#This Row],[Spread]]/Table2[[#This Row],[Expected Loss]]</f>
        <v>#VALUE!</v>
      </c>
      <c r="R207" s="28">
        <v>1</v>
      </c>
      <c r="S207" s="28">
        <v>0</v>
      </c>
      <c r="T207" s="28" t="s">
        <v>898</v>
      </c>
      <c r="U207" s="28" t="s">
        <v>899</v>
      </c>
      <c r="Y207" s="26">
        <f>IF(ISTEXT(_xlfn.XLOOKUP(A207,Checked_Deals!A:A,Checked_Deals!A:A,0)),1,0)</f>
        <v>0</v>
      </c>
    </row>
    <row r="208" spans="1:25" x14ac:dyDescent="0.25">
      <c r="A208" s="26" t="s">
        <v>902</v>
      </c>
      <c r="B208" s="27">
        <v>42491</v>
      </c>
      <c r="C208" s="26" t="s">
        <v>903</v>
      </c>
      <c r="D208" s="26" t="s">
        <v>904</v>
      </c>
      <c r="E208" s="26" t="s">
        <v>905</v>
      </c>
      <c r="F208" s="26" t="s">
        <v>76</v>
      </c>
      <c r="G208" s="26" t="s">
        <v>906</v>
      </c>
      <c r="H208" s="59">
        <v>75000000</v>
      </c>
      <c r="I208" s="26" t="s">
        <v>51</v>
      </c>
      <c r="J208" s="26" t="s">
        <v>166</v>
      </c>
      <c r="K208" s="26" t="s">
        <v>54</v>
      </c>
      <c r="L208" s="26">
        <v>1.2</v>
      </c>
      <c r="M208" s="26" t="s">
        <v>907</v>
      </c>
      <c r="N208" s="26" t="s">
        <v>55</v>
      </c>
      <c r="O208" s="26">
        <v>1.1499999999999999</v>
      </c>
      <c r="P208" s="26">
        <v>4.25</v>
      </c>
      <c r="Q208" s="40">
        <f>Table2[[#This Row],[Spread]]/Table2[[#This Row],[Expected Loss]]</f>
        <v>3.6956521739130439</v>
      </c>
      <c r="R208" s="26">
        <v>1</v>
      </c>
      <c r="S208" s="26">
        <v>0</v>
      </c>
      <c r="T208" s="26" t="s">
        <v>908</v>
      </c>
      <c r="U208" s="26" t="s">
        <v>909</v>
      </c>
      <c r="Y208" s="26">
        <f>IF(ISTEXT(_xlfn.XLOOKUP(A208,Checked_Deals!A:A,Checked_Deals!A:A,0)),1,0)</f>
        <v>0</v>
      </c>
    </row>
    <row r="209" spans="1:25" x14ac:dyDescent="0.25">
      <c r="A209" s="26" t="s">
        <v>910</v>
      </c>
      <c r="B209" s="27">
        <v>42491</v>
      </c>
      <c r="C209" s="26" t="s">
        <v>911</v>
      </c>
      <c r="D209" s="26" t="s">
        <v>912</v>
      </c>
      <c r="E209" s="26" t="s">
        <v>513</v>
      </c>
      <c r="F209" s="26" t="s">
        <v>76</v>
      </c>
      <c r="G209" s="26" t="s">
        <v>913</v>
      </c>
      <c r="H209" s="59">
        <v>30000000</v>
      </c>
      <c r="I209" s="26" t="s">
        <v>51</v>
      </c>
      <c r="J209" s="26" t="s">
        <v>166</v>
      </c>
      <c r="K209" s="26" t="s">
        <v>54</v>
      </c>
      <c r="L209" s="26">
        <v>3.08</v>
      </c>
      <c r="M209" s="26" t="s">
        <v>54</v>
      </c>
      <c r="N209" s="26" t="s">
        <v>68</v>
      </c>
      <c r="O209" s="26">
        <v>2.2799999999999998</v>
      </c>
      <c r="P209" s="26">
        <v>6</v>
      </c>
      <c r="Q209" s="40">
        <f>Table2[[#This Row],[Spread]]/Table2[[#This Row],[Expected Loss]]</f>
        <v>2.6315789473684212</v>
      </c>
      <c r="R209" s="26">
        <v>1</v>
      </c>
      <c r="S209" s="26">
        <v>0</v>
      </c>
      <c r="T209" s="26" t="s">
        <v>914</v>
      </c>
      <c r="U209" s="26" t="s">
        <v>915</v>
      </c>
      <c r="Y209" s="26">
        <f>IF(ISTEXT(_xlfn.XLOOKUP(A209,Checked_Deals!A:A,Checked_Deals!A:A,0)),1,0)</f>
        <v>0</v>
      </c>
    </row>
    <row r="210" spans="1:25" x14ac:dyDescent="0.25">
      <c r="A210" s="26" t="s">
        <v>916</v>
      </c>
      <c r="B210" s="27">
        <v>42491</v>
      </c>
      <c r="C210" s="26" t="s">
        <v>911</v>
      </c>
      <c r="D210" s="26" t="s">
        <v>912</v>
      </c>
      <c r="E210" s="26" t="s">
        <v>513</v>
      </c>
      <c r="F210" s="26" t="s">
        <v>76</v>
      </c>
      <c r="G210" s="26" t="s">
        <v>913</v>
      </c>
      <c r="H210" s="59">
        <v>30000000</v>
      </c>
      <c r="I210" s="26" t="s">
        <v>51</v>
      </c>
      <c r="J210" s="26" t="s">
        <v>166</v>
      </c>
      <c r="K210" s="26" t="s">
        <v>54</v>
      </c>
      <c r="L210" s="26">
        <v>7.55</v>
      </c>
      <c r="M210" s="26" t="s">
        <v>54</v>
      </c>
      <c r="N210" s="26" t="s">
        <v>68</v>
      </c>
      <c r="O210" s="26">
        <v>4.97</v>
      </c>
      <c r="P210" s="26">
        <v>9.5</v>
      </c>
      <c r="Q210" s="40">
        <f>Table2[[#This Row],[Spread]]/Table2[[#This Row],[Expected Loss]]</f>
        <v>1.9114688128772637</v>
      </c>
      <c r="R210" s="26">
        <v>1</v>
      </c>
      <c r="S210" s="26">
        <v>0</v>
      </c>
      <c r="T210" s="26" t="s">
        <v>914</v>
      </c>
      <c r="U210" s="26" t="s">
        <v>915</v>
      </c>
      <c r="Y210" s="26">
        <f>IF(ISTEXT(_xlfn.XLOOKUP(A210,Checked_Deals!A:A,Checked_Deals!A:A,0)),1,0)</f>
        <v>0</v>
      </c>
    </row>
    <row r="211" spans="1:25" x14ac:dyDescent="0.25">
      <c r="A211" s="26" t="s">
        <v>917</v>
      </c>
      <c r="B211" s="27">
        <v>42491</v>
      </c>
      <c r="C211" s="26" t="s">
        <v>911</v>
      </c>
      <c r="D211" s="26" t="s">
        <v>912</v>
      </c>
      <c r="E211" s="26" t="s">
        <v>513</v>
      </c>
      <c r="F211" s="26" t="s">
        <v>76</v>
      </c>
      <c r="G211" s="26" t="s">
        <v>913</v>
      </c>
      <c r="H211" s="59">
        <v>40000000</v>
      </c>
      <c r="I211" s="26" t="s">
        <v>51</v>
      </c>
      <c r="J211" s="26" t="s">
        <v>166</v>
      </c>
      <c r="K211" s="26" t="s">
        <v>54</v>
      </c>
      <c r="L211" s="26">
        <v>15.12</v>
      </c>
      <c r="M211" s="26" t="s">
        <v>54</v>
      </c>
      <c r="N211" s="26" t="s">
        <v>68</v>
      </c>
      <c r="O211" s="26">
        <v>1.25</v>
      </c>
      <c r="P211" s="26">
        <v>17.5</v>
      </c>
      <c r="Q211" s="40">
        <f>Table2[[#This Row],[Spread]]/Table2[[#This Row],[Expected Loss]]</f>
        <v>14</v>
      </c>
      <c r="R211" s="26">
        <v>1</v>
      </c>
      <c r="S211" s="26">
        <v>0</v>
      </c>
      <c r="T211" s="26" t="s">
        <v>914</v>
      </c>
      <c r="U211" s="26" t="s">
        <v>915</v>
      </c>
      <c r="Y211" s="26">
        <f>IF(ISTEXT(_xlfn.XLOOKUP(A211,Checked_Deals!A:A,Checked_Deals!A:A,0)),1,0)</f>
        <v>0</v>
      </c>
    </row>
    <row r="212" spans="1:25" x14ac:dyDescent="0.25">
      <c r="A212" s="26" t="s">
        <v>918</v>
      </c>
      <c r="B212" s="27">
        <v>42491</v>
      </c>
      <c r="C212" s="26" t="s">
        <v>918</v>
      </c>
      <c r="D212" s="26" t="s">
        <v>54</v>
      </c>
      <c r="E212" s="26" t="s">
        <v>166</v>
      </c>
      <c r="F212" s="26" t="s">
        <v>166</v>
      </c>
      <c r="G212" s="26" t="s">
        <v>529</v>
      </c>
      <c r="H212" s="59">
        <v>3750000</v>
      </c>
      <c r="I212" s="26" t="s">
        <v>919</v>
      </c>
      <c r="J212" s="26" t="s">
        <v>54</v>
      </c>
      <c r="K212" s="26" t="s">
        <v>54</v>
      </c>
      <c r="L212" s="26" t="s">
        <v>53</v>
      </c>
      <c r="M212" s="26" t="s">
        <v>54</v>
      </c>
      <c r="N212" s="26" t="s">
        <v>55</v>
      </c>
      <c r="O212" s="26" t="s">
        <v>56</v>
      </c>
      <c r="P212" s="26" t="s">
        <v>56</v>
      </c>
      <c r="Q212" s="40" t="e">
        <f>Table2[[#This Row],[Spread]]/Table2[[#This Row],[Expected Loss]]</f>
        <v>#VALUE!</v>
      </c>
      <c r="R212" s="26">
        <v>1</v>
      </c>
      <c r="S212" s="26">
        <v>0</v>
      </c>
      <c r="T212" s="26" t="s">
        <v>920</v>
      </c>
      <c r="U212" s="26" t="s">
        <v>921</v>
      </c>
      <c r="Y212" s="26">
        <f>IF(ISTEXT(_xlfn.XLOOKUP(A212,Checked_Deals!A:A,Checked_Deals!A:A,0)),1,0)</f>
        <v>0</v>
      </c>
    </row>
    <row r="213" spans="1:25" x14ac:dyDescent="0.25">
      <c r="A213" s="26" t="s">
        <v>922</v>
      </c>
      <c r="B213" s="27">
        <v>42522</v>
      </c>
      <c r="C213" s="26" t="s">
        <v>923</v>
      </c>
      <c r="D213" s="26" t="s">
        <v>924</v>
      </c>
      <c r="E213" s="26" t="s">
        <v>785</v>
      </c>
      <c r="F213" s="26" t="s">
        <v>76</v>
      </c>
      <c r="G213" s="26" t="s">
        <v>913</v>
      </c>
      <c r="H213" s="59">
        <v>55000000</v>
      </c>
      <c r="I213" s="26" t="s">
        <v>113</v>
      </c>
      <c r="J213" s="26" t="s">
        <v>52</v>
      </c>
      <c r="K213" s="26">
        <v>0.08</v>
      </c>
      <c r="L213" s="26" t="s">
        <v>53</v>
      </c>
      <c r="M213" s="26" t="s">
        <v>54</v>
      </c>
      <c r="N213" s="26" t="s">
        <v>68</v>
      </c>
      <c r="O213" s="26">
        <v>7.24</v>
      </c>
      <c r="P213" s="26">
        <v>13</v>
      </c>
      <c r="Q213" s="40">
        <f>Table2[[#This Row],[Spread]]/Table2[[#This Row],[Expected Loss]]</f>
        <v>1.7955801104972375</v>
      </c>
      <c r="R213" s="26">
        <v>1</v>
      </c>
      <c r="S213" s="26">
        <v>0</v>
      </c>
      <c r="T213" s="26" t="s">
        <v>925</v>
      </c>
      <c r="U213" s="26" t="s">
        <v>926</v>
      </c>
      <c r="Y213" s="26">
        <f>IF(ISTEXT(_xlfn.XLOOKUP(A213,Checked_Deals!A:A,Checked_Deals!A:A,0)),1,0)</f>
        <v>0</v>
      </c>
    </row>
    <row r="214" spans="1:25" x14ac:dyDescent="0.25">
      <c r="A214" s="26" t="s">
        <v>927</v>
      </c>
      <c r="B214" s="27">
        <v>42522</v>
      </c>
      <c r="C214" s="26" t="s">
        <v>923</v>
      </c>
      <c r="D214" s="26" t="s">
        <v>924</v>
      </c>
      <c r="E214" s="26" t="s">
        <v>785</v>
      </c>
      <c r="F214" s="26" t="s">
        <v>76</v>
      </c>
      <c r="G214" s="26" t="s">
        <v>913</v>
      </c>
      <c r="H214" s="59">
        <v>130000000</v>
      </c>
      <c r="I214" s="26" t="s">
        <v>113</v>
      </c>
      <c r="J214" s="26" t="s">
        <v>52</v>
      </c>
      <c r="K214" s="26">
        <v>0.08</v>
      </c>
      <c r="L214" s="26">
        <v>15.14</v>
      </c>
      <c r="M214" s="26" t="s">
        <v>54</v>
      </c>
      <c r="N214" s="26" t="s">
        <v>68</v>
      </c>
      <c r="O214" s="26">
        <v>1.53</v>
      </c>
      <c r="P214" s="26">
        <v>70</v>
      </c>
      <c r="Q214" s="40">
        <f>Table2[[#This Row],[Spread]]/Table2[[#This Row],[Expected Loss]]</f>
        <v>45.751633986928105</v>
      </c>
      <c r="R214" s="26">
        <v>1</v>
      </c>
      <c r="S214" s="26">
        <v>0</v>
      </c>
      <c r="T214" s="26" t="s">
        <v>925</v>
      </c>
      <c r="U214" s="26" t="s">
        <v>926</v>
      </c>
      <c r="Y214" s="26">
        <f>IF(ISTEXT(_xlfn.XLOOKUP(A214,Checked_Deals!A:A,Checked_Deals!A:A,0)),1,0)</f>
        <v>0</v>
      </c>
    </row>
    <row r="215" spans="1:25" x14ac:dyDescent="0.25">
      <c r="A215" s="26" t="s">
        <v>929</v>
      </c>
      <c r="B215" s="27">
        <v>42522</v>
      </c>
      <c r="C215" s="26" t="s">
        <v>929</v>
      </c>
      <c r="D215" s="26" t="s">
        <v>54</v>
      </c>
      <c r="E215" s="26" t="s">
        <v>166</v>
      </c>
      <c r="F215" s="26" t="s">
        <v>166</v>
      </c>
      <c r="G215" s="26" t="s">
        <v>599</v>
      </c>
      <c r="H215" s="59">
        <v>23812000</v>
      </c>
      <c r="I215" s="26" t="s">
        <v>113</v>
      </c>
      <c r="J215" s="26" t="s">
        <v>52</v>
      </c>
      <c r="K215" s="26" t="s">
        <v>54</v>
      </c>
      <c r="L215" s="26" t="s">
        <v>53</v>
      </c>
      <c r="M215" s="26" t="s">
        <v>54</v>
      </c>
      <c r="N215" s="26" t="s">
        <v>55</v>
      </c>
      <c r="O215" s="26" t="s">
        <v>56</v>
      </c>
      <c r="P215" s="26" t="s">
        <v>56</v>
      </c>
      <c r="Q215" s="40" t="e">
        <f>Table2[[#This Row],[Spread]]/Table2[[#This Row],[Expected Loss]]</f>
        <v>#VALUE!</v>
      </c>
      <c r="R215" s="26">
        <v>1</v>
      </c>
      <c r="S215" s="26">
        <v>0</v>
      </c>
      <c r="T215" s="26" t="s">
        <v>930</v>
      </c>
      <c r="U215" s="26" t="s">
        <v>931</v>
      </c>
      <c r="Y215" s="26">
        <f>IF(ISTEXT(_xlfn.XLOOKUP(A215,Checked_Deals!A:A,Checked_Deals!A:A,0)),1,0)</f>
        <v>0</v>
      </c>
    </row>
    <row r="216" spans="1:25" x14ac:dyDescent="0.25">
      <c r="A216" s="26" t="s">
        <v>932</v>
      </c>
      <c r="B216" s="27">
        <v>42522</v>
      </c>
      <c r="C216" s="26" t="s">
        <v>932</v>
      </c>
      <c r="D216" s="26" t="s">
        <v>54</v>
      </c>
      <c r="E216" s="26" t="s">
        <v>812</v>
      </c>
      <c r="F216" s="26" t="s">
        <v>166</v>
      </c>
      <c r="G216" s="26" t="s">
        <v>529</v>
      </c>
      <c r="H216" s="59">
        <v>34000000</v>
      </c>
      <c r="I216" s="26" t="s">
        <v>54</v>
      </c>
      <c r="J216" s="26" t="s">
        <v>52</v>
      </c>
      <c r="K216" s="26" t="s">
        <v>54</v>
      </c>
      <c r="L216" s="26" t="s">
        <v>53</v>
      </c>
      <c r="M216" s="26" t="s">
        <v>54</v>
      </c>
      <c r="N216" s="26" t="s">
        <v>55</v>
      </c>
      <c r="O216" s="26" t="s">
        <v>56</v>
      </c>
      <c r="P216" s="26" t="s">
        <v>56</v>
      </c>
      <c r="Q216" s="40" t="e">
        <f>Table2[[#This Row],[Spread]]/Table2[[#This Row],[Expected Loss]]</f>
        <v>#VALUE!</v>
      </c>
      <c r="R216" s="26">
        <v>1</v>
      </c>
      <c r="S216" s="26">
        <v>0</v>
      </c>
      <c r="T216" s="26" t="s">
        <v>933</v>
      </c>
      <c r="U216" s="26" t="s">
        <v>934</v>
      </c>
      <c r="Y216" s="26">
        <f>IF(ISTEXT(_xlfn.XLOOKUP(A216,Checked_Deals!A:A,Checked_Deals!A:A,0)),1,0)</f>
        <v>0</v>
      </c>
    </row>
    <row r="217" spans="1:25" x14ac:dyDescent="0.25">
      <c r="A217" s="26" t="s">
        <v>935</v>
      </c>
      <c r="B217" s="27">
        <v>42522</v>
      </c>
      <c r="C217" s="26" t="s">
        <v>935</v>
      </c>
      <c r="D217" s="26" t="s">
        <v>54</v>
      </c>
      <c r="E217" s="26" t="s">
        <v>350</v>
      </c>
      <c r="F217" s="26" t="s">
        <v>166</v>
      </c>
      <c r="G217" s="26" t="s">
        <v>439</v>
      </c>
      <c r="H217" s="59">
        <v>78700000</v>
      </c>
      <c r="I217" s="26" t="s">
        <v>51</v>
      </c>
      <c r="J217" s="26" t="s">
        <v>52</v>
      </c>
      <c r="K217" s="26">
        <v>1</v>
      </c>
      <c r="L217" s="26" t="s">
        <v>53</v>
      </c>
      <c r="M217" s="26" t="s">
        <v>54</v>
      </c>
      <c r="N217" s="26" t="s">
        <v>55</v>
      </c>
      <c r="O217" s="26" t="s">
        <v>56</v>
      </c>
      <c r="P217" s="26" t="s">
        <v>56</v>
      </c>
      <c r="Q217" s="40" t="e">
        <f>Table2[[#This Row],[Spread]]/Table2[[#This Row],[Expected Loss]]</f>
        <v>#VALUE!</v>
      </c>
      <c r="R217" s="26">
        <v>1</v>
      </c>
      <c r="S217" s="26">
        <v>0</v>
      </c>
      <c r="T217" s="26" t="s">
        <v>936</v>
      </c>
      <c r="U217" s="26" t="s">
        <v>937</v>
      </c>
      <c r="Y217" s="26">
        <f>IF(ISTEXT(_xlfn.XLOOKUP(A217,Checked_Deals!A:A,Checked_Deals!A:A,0)),1,0)</f>
        <v>0</v>
      </c>
    </row>
    <row r="218" spans="1:25" x14ac:dyDescent="0.25">
      <c r="A218" s="26" t="s">
        <v>938</v>
      </c>
      <c r="B218" s="27">
        <v>42522</v>
      </c>
      <c r="C218" s="26" t="s">
        <v>938</v>
      </c>
      <c r="D218" s="26" t="s">
        <v>54</v>
      </c>
      <c r="E218" s="26" t="s">
        <v>350</v>
      </c>
      <c r="F218" s="26" t="s">
        <v>166</v>
      </c>
      <c r="G218" s="26" t="s">
        <v>439</v>
      </c>
      <c r="H218" s="59">
        <v>25000000</v>
      </c>
      <c r="I218" s="26" t="s">
        <v>51</v>
      </c>
      <c r="J218" s="26" t="s">
        <v>52</v>
      </c>
      <c r="K218" s="26" t="s">
        <v>54</v>
      </c>
      <c r="L218" s="26" t="s">
        <v>53</v>
      </c>
      <c r="M218" s="26" t="s">
        <v>54</v>
      </c>
      <c r="N218" s="26" t="s">
        <v>55</v>
      </c>
      <c r="O218" s="26" t="s">
        <v>56</v>
      </c>
      <c r="P218" s="26" t="s">
        <v>56</v>
      </c>
      <c r="Q218" s="40" t="e">
        <f>Table2[[#This Row],[Spread]]/Table2[[#This Row],[Expected Loss]]</f>
        <v>#VALUE!</v>
      </c>
      <c r="R218" s="26">
        <v>1</v>
      </c>
      <c r="S218" s="26">
        <v>0</v>
      </c>
      <c r="T218" s="26" t="s">
        <v>939</v>
      </c>
      <c r="U218" s="26" t="s">
        <v>940</v>
      </c>
      <c r="Y218" s="26">
        <f>IF(ISTEXT(_xlfn.XLOOKUP(A218,Checked_Deals!A:A,Checked_Deals!A:A,0)),1,0)</f>
        <v>0</v>
      </c>
    </row>
    <row r="219" spans="1:25" x14ac:dyDescent="0.25">
      <c r="A219" s="28" t="s">
        <v>941</v>
      </c>
      <c r="B219" s="29">
        <v>42522</v>
      </c>
      <c r="C219" s="28" t="s">
        <v>942</v>
      </c>
      <c r="D219" s="28" t="s">
        <v>165</v>
      </c>
      <c r="E219" s="28" t="s">
        <v>350</v>
      </c>
      <c r="F219" s="28" t="s">
        <v>351</v>
      </c>
      <c r="G219" s="28" t="s">
        <v>439</v>
      </c>
      <c r="H219" s="32" t="s">
        <v>65</v>
      </c>
      <c r="I219" s="28" t="s">
        <v>51</v>
      </c>
      <c r="J219" s="28" t="s">
        <v>52</v>
      </c>
      <c r="K219" s="28" t="s">
        <v>54</v>
      </c>
      <c r="L219" s="28" t="s">
        <v>53</v>
      </c>
      <c r="M219" s="28" t="s">
        <v>54</v>
      </c>
      <c r="N219" s="28" t="s">
        <v>68</v>
      </c>
      <c r="O219" s="28" t="s">
        <v>56</v>
      </c>
      <c r="P219" s="28" t="s">
        <v>56</v>
      </c>
      <c r="Q219" s="40" t="e">
        <f>Table2[[#This Row],[Spread]]/Table2[[#This Row],[Expected Loss]]</f>
        <v>#VALUE!</v>
      </c>
      <c r="R219" s="28">
        <v>1</v>
      </c>
      <c r="S219" s="28">
        <v>0</v>
      </c>
      <c r="T219" s="28" t="s">
        <v>943</v>
      </c>
      <c r="U219" s="28" t="s">
        <v>944</v>
      </c>
      <c r="Y219" s="26">
        <f>IF(ISTEXT(_xlfn.XLOOKUP(A219,Checked_Deals!A:A,Checked_Deals!A:A,0)),1,0)</f>
        <v>0</v>
      </c>
    </row>
    <row r="220" spans="1:25" x14ac:dyDescent="0.25">
      <c r="A220" s="28" t="s">
        <v>945</v>
      </c>
      <c r="B220" s="29">
        <v>42522</v>
      </c>
      <c r="C220" s="28" t="s">
        <v>942</v>
      </c>
      <c r="D220" s="28" t="s">
        <v>165</v>
      </c>
      <c r="E220" s="28" t="s">
        <v>350</v>
      </c>
      <c r="F220" s="28" t="s">
        <v>351</v>
      </c>
      <c r="G220" s="28" t="s">
        <v>439</v>
      </c>
      <c r="H220" s="32" t="s">
        <v>65</v>
      </c>
      <c r="I220" s="28" t="s">
        <v>51</v>
      </c>
      <c r="J220" s="28" t="s">
        <v>52</v>
      </c>
      <c r="K220" s="28" t="s">
        <v>54</v>
      </c>
      <c r="L220" s="28" t="s">
        <v>53</v>
      </c>
      <c r="M220" s="28" t="s">
        <v>54</v>
      </c>
      <c r="N220" s="28" t="s">
        <v>68</v>
      </c>
      <c r="O220" s="28" t="s">
        <v>56</v>
      </c>
      <c r="P220" s="28" t="s">
        <v>56</v>
      </c>
      <c r="Q220" s="40" t="e">
        <f>Table2[[#This Row],[Spread]]/Table2[[#This Row],[Expected Loss]]</f>
        <v>#VALUE!</v>
      </c>
      <c r="R220" s="28">
        <v>1</v>
      </c>
      <c r="S220" s="28">
        <v>0</v>
      </c>
      <c r="T220" s="28" t="s">
        <v>943</v>
      </c>
      <c r="U220" s="28" t="s">
        <v>944</v>
      </c>
      <c r="Y220" s="26">
        <f>IF(ISTEXT(_xlfn.XLOOKUP(A220,Checked_Deals!A:A,Checked_Deals!A:A,0)),1,0)</f>
        <v>0</v>
      </c>
    </row>
    <row r="221" spans="1:25" x14ac:dyDescent="0.25">
      <c r="A221" s="28" t="s">
        <v>946</v>
      </c>
      <c r="B221" s="29">
        <v>42522</v>
      </c>
      <c r="C221" s="28" t="s">
        <v>942</v>
      </c>
      <c r="D221" s="28" t="s">
        <v>165</v>
      </c>
      <c r="E221" s="28" t="s">
        <v>350</v>
      </c>
      <c r="F221" s="28" t="s">
        <v>351</v>
      </c>
      <c r="G221" s="28" t="s">
        <v>439</v>
      </c>
      <c r="H221" s="32" t="s">
        <v>65</v>
      </c>
      <c r="I221" s="28" t="s">
        <v>51</v>
      </c>
      <c r="J221" s="28" t="s">
        <v>52</v>
      </c>
      <c r="K221" s="28" t="s">
        <v>54</v>
      </c>
      <c r="L221" s="28" t="s">
        <v>53</v>
      </c>
      <c r="M221" s="28" t="s">
        <v>54</v>
      </c>
      <c r="N221" s="28" t="s">
        <v>68</v>
      </c>
      <c r="O221" s="28" t="s">
        <v>56</v>
      </c>
      <c r="P221" s="28" t="s">
        <v>56</v>
      </c>
      <c r="Q221" s="40" t="e">
        <f>Table2[[#This Row],[Spread]]/Table2[[#This Row],[Expected Loss]]</f>
        <v>#VALUE!</v>
      </c>
      <c r="R221" s="28">
        <v>1</v>
      </c>
      <c r="S221" s="28">
        <v>0</v>
      </c>
      <c r="T221" s="28" t="s">
        <v>943</v>
      </c>
      <c r="U221" s="28" t="s">
        <v>944</v>
      </c>
      <c r="Y221" s="26">
        <f>IF(ISTEXT(_xlfn.XLOOKUP(A221,Checked_Deals!A:A,Checked_Deals!A:A,0)),1,0)</f>
        <v>0</v>
      </c>
    </row>
    <row r="222" spans="1:25" x14ac:dyDescent="0.25">
      <c r="A222" s="26" t="s">
        <v>947</v>
      </c>
      <c r="B222" s="27">
        <v>42552</v>
      </c>
      <c r="C222" s="26" t="s">
        <v>947</v>
      </c>
      <c r="D222" s="26" t="s">
        <v>54</v>
      </c>
      <c r="E222" s="26" t="s">
        <v>166</v>
      </c>
      <c r="F222" s="26" t="s">
        <v>166</v>
      </c>
      <c r="G222" s="26" t="s">
        <v>599</v>
      </c>
      <c r="H222" s="59">
        <v>11490000</v>
      </c>
      <c r="I222" s="26" t="s">
        <v>113</v>
      </c>
      <c r="J222" s="26" t="s">
        <v>52</v>
      </c>
      <c r="K222" s="26" t="s">
        <v>54</v>
      </c>
      <c r="L222" s="26" t="s">
        <v>53</v>
      </c>
      <c r="M222" s="26" t="s">
        <v>54</v>
      </c>
      <c r="N222" s="26" t="s">
        <v>55</v>
      </c>
      <c r="O222" s="26" t="s">
        <v>56</v>
      </c>
      <c r="P222" s="26" t="s">
        <v>56</v>
      </c>
      <c r="Q222" s="40" t="e">
        <f>Table2[[#This Row],[Spread]]/Table2[[#This Row],[Expected Loss]]</f>
        <v>#VALUE!</v>
      </c>
      <c r="R222" s="26">
        <v>1</v>
      </c>
      <c r="S222" s="26">
        <v>0</v>
      </c>
      <c r="T222" s="26" t="s">
        <v>948</v>
      </c>
      <c r="U222" s="26" t="s">
        <v>949</v>
      </c>
      <c r="Y222" s="26">
        <f>IF(ISTEXT(_xlfn.XLOOKUP(A222,Checked_Deals!A:A,Checked_Deals!A:A,0)),1,0)</f>
        <v>0</v>
      </c>
    </row>
    <row r="223" spans="1:25" x14ac:dyDescent="0.25">
      <c r="A223" s="26" t="s">
        <v>950</v>
      </c>
      <c r="B223" s="27">
        <v>42552</v>
      </c>
      <c r="C223" s="26" t="s">
        <v>950</v>
      </c>
      <c r="D223" s="26" t="s">
        <v>54</v>
      </c>
      <c r="E223" s="26" t="s">
        <v>350</v>
      </c>
      <c r="F223" s="26" t="s">
        <v>166</v>
      </c>
      <c r="G223" s="26" t="s">
        <v>951</v>
      </c>
      <c r="H223" s="59">
        <v>75000000</v>
      </c>
      <c r="I223" s="26" t="s">
        <v>51</v>
      </c>
      <c r="J223" s="26" t="s">
        <v>52</v>
      </c>
      <c r="K223" s="26">
        <v>3</v>
      </c>
      <c r="L223" s="26" t="s">
        <v>53</v>
      </c>
      <c r="M223" s="26" t="s">
        <v>54</v>
      </c>
      <c r="N223" s="26" t="s">
        <v>55</v>
      </c>
      <c r="O223" s="26" t="s">
        <v>56</v>
      </c>
      <c r="P223" s="26" t="s">
        <v>56</v>
      </c>
      <c r="Q223" s="40" t="e">
        <f>Table2[[#This Row],[Spread]]/Table2[[#This Row],[Expected Loss]]</f>
        <v>#VALUE!</v>
      </c>
      <c r="R223" s="26">
        <v>1</v>
      </c>
      <c r="S223" s="26">
        <v>0</v>
      </c>
      <c r="T223" s="26" t="s">
        <v>952</v>
      </c>
      <c r="U223" s="26" t="s">
        <v>953</v>
      </c>
      <c r="Y223" s="26">
        <f>IF(ISTEXT(_xlfn.XLOOKUP(A223,Checked_Deals!A:A,Checked_Deals!A:A,0)),1,0)</f>
        <v>0</v>
      </c>
    </row>
    <row r="224" spans="1:25" x14ac:dyDescent="0.25">
      <c r="A224" s="26" t="s">
        <v>954</v>
      </c>
      <c r="B224" s="27">
        <v>42552</v>
      </c>
      <c r="C224" s="26" t="s">
        <v>954</v>
      </c>
      <c r="D224" s="26" t="s">
        <v>54</v>
      </c>
      <c r="E224" s="26" t="s">
        <v>166</v>
      </c>
      <c r="F224" s="26" t="s">
        <v>166</v>
      </c>
      <c r="G224" s="26" t="s">
        <v>599</v>
      </c>
      <c r="H224" s="59">
        <v>14550000</v>
      </c>
      <c r="I224" s="26" t="s">
        <v>113</v>
      </c>
      <c r="J224" s="26" t="s">
        <v>52</v>
      </c>
      <c r="K224" s="26" t="s">
        <v>54</v>
      </c>
      <c r="L224" s="26" t="s">
        <v>53</v>
      </c>
      <c r="M224" s="26" t="s">
        <v>54</v>
      </c>
      <c r="N224" s="26" t="s">
        <v>55</v>
      </c>
      <c r="O224" s="26" t="s">
        <v>56</v>
      </c>
      <c r="P224" s="26" t="s">
        <v>56</v>
      </c>
      <c r="Q224" s="40" t="e">
        <f>Table2[[#This Row],[Spread]]/Table2[[#This Row],[Expected Loss]]</f>
        <v>#VALUE!</v>
      </c>
      <c r="R224" s="26">
        <v>1</v>
      </c>
      <c r="S224" s="26">
        <v>0</v>
      </c>
      <c r="T224" s="26" t="s">
        <v>955</v>
      </c>
      <c r="U224" s="26" t="s">
        <v>956</v>
      </c>
      <c r="Y224" s="26">
        <f>IF(ISTEXT(_xlfn.XLOOKUP(A224,Checked_Deals!A:A,Checked_Deals!A:A,0)),1,0)</f>
        <v>0</v>
      </c>
    </row>
    <row r="225" spans="1:25" x14ac:dyDescent="0.25">
      <c r="A225" s="26" t="s">
        <v>957</v>
      </c>
      <c r="B225" s="27">
        <v>42552</v>
      </c>
      <c r="C225" s="26" t="s">
        <v>958</v>
      </c>
      <c r="D225" s="26" t="s">
        <v>924</v>
      </c>
      <c r="E225" s="26" t="s">
        <v>785</v>
      </c>
      <c r="F225" s="26" t="s">
        <v>76</v>
      </c>
      <c r="G225" s="26" t="s">
        <v>913</v>
      </c>
      <c r="H225" s="59">
        <v>225000000</v>
      </c>
      <c r="I225" s="26" t="s">
        <v>113</v>
      </c>
      <c r="J225" s="26" t="s">
        <v>52</v>
      </c>
      <c r="K225" s="26" t="s">
        <v>54</v>
      </c>
      <c r="L225" s="26">
        <v>4.28</v>
      </c>
      <c r="M225" s="26" t="s">
        <v>54</v>
      </c>
      <c r="N225" s="26" t="s">
        <v>68</v>
      </c>
      <c r="O225" s="26">
        <v>3.99</v>
      </c>
      <c r="P225" s="26">
        <v>8</v>
      </c>
      <c r="Q225" s="40">
        <f>Table2[[#This Row],[Spread]]/Table2[[#This Row],[Expected Loss]]</f>
        <v>2.0050125313283207</v>
      </c>
      <c r="R225" s="26">
        <v>1</v>
      </c>
      <c r="S225" s="26">
        <v>0</v>
      </c>
      <c r="T225" s="26" t="s">
        <v>960</v>
      </c>
      <c r="U225" s="26" t="s">
        <v>961</v>
      </c>
      <c r="Y225" s="26">
        <f>IF(ISTEXT(_xlfn.XLOOKUP(A225,Checked_Deals!A:A,Checked_Deals!A:A,0)),1,0)</f>
        <v>0</v>
      </c>
    </row>
    <row r="226" spans="1:25" x14ac:dyDescent="0.25">
      <c r="A226" s="26" t="s">
        <v>962</v>
      </c>
      <c r="B226" s="27">
        <v>42552</v>
      </c>
      <c r="C226" s="26" t="s">
        <v>962</v>
      </c>
      <c r="D226" s="26" t="s">
        <v>54</v>
      </c>
      <c r="E226" s="26" t="s">
        <v>166</v>
      </c>
      <c r="F226" s="26" t="s">
        <v>166</v>
      </c>
      <c r="G226" s="26" t="s">
        <v>599</v>
      </c>
      <c r="H226" s="59">
        <v>21274000</v>
      </c>
      <c r="I226" s="26" t="s">
        <v>113</v>
      </c>
      <c r="J226" s="26" t="s">
        <v>52</v>
      </c>
      <c r="K226" s="26" t="s">
        <v>54</v>
      </c>
      <c r="L226" s="26" t="s">
        <v>53</v>
      </c>
      <c r="M226" s="26" t="s">
        <v>54</v>
      </c>
      <c r="N226" s="26" t="s">
        <v>55</v>
      </c>
      <c r="O226" s="26" t="s">
        <v>56</v>
      </c>
      <c r="P226" s="26" t="s">
        <v>56</v>
      </c>
      <c r="Q226" s="40" t="e">
        <f>Table2[[#This Row],[Spread]]/Table2[[#This Row],[Expected Loss]]</f>
        <v>#VALUE!</v>
      </c>
      <c r="R226" s="26">
        <v>1</v>
      </c>
      <c r="S226" s="26">
        <v>0</v>
      </c>
      <c r="T226" s="26" t="s">
        <v>963</v>
      </c>
      <c r="U226" s="26" t="s">
        <v>964</v>
      </c>
      <c r="Y226" s="26">
        <f>IF(ISTEXT(_xlfn.XLOOKUP(A226,Checked_Deals!A:A,Checked_Deals!A:A,0)),1,0)</f>
        <v>0</v>
      </c>
    </row>
    <row r="227" spans="1:25" x14ac:dyDescent="0.25">
      <c r="A227" s="26" t="s">
        <v>965</v>
      </c>
      <c r="B227" s="27">
        <v>42583</v>
      </c>
      <c r="C227" s="26" t="s">
        <v>965</v>
      </c>
      <c r="D227" s="26" t="s">
        <v>54</v>
      </c>
      <c r="E227" s="26" t="s">
        <v>54</v>
      </c>
      <c r="F227" s="26" t="s">
        <v>54</v>
      </c>
      <c r="G227" s="26" t="s">
        <v>966</v>
      </c>
      <c r="H227" s="59">
        <v>8947000</v>
      </c>
      <c r="I227" s="26" t="s">
        <v>54</v>
      </c>
      <c r="J227" s="26" t="s">
        <v>52</v>
      </c>
      <c r="K227" s="26" t="s">
        <v>54</v>
      </c>
      <c r="L227" s="26" t="s">
        <v>53</v>
      </c>
      <c r="M227" s="26" t="s">
        <v>54</v>
      </c>
      <c r="N227" s="26" t="s">
        <v>55</v>
      </c>
      <c r="O227" s="26" t="s">
        <v>56</v>
      </c>
      <c r="P227" s="26" t="s">
        <v>56</v>
      </c>
      <c r="Q227" s="40" t="e">
        <f>Table2[[#This Row],[Spread]]/Table2[[#This Row],[Expected Loss]]</f>
        <v>#VALUE!</v>
      </c>
      <c r="R227" s="26">
        <v>1</v>
      </c>
      <c r="S227" s="26">
        <v>0</v>
      </c>
      <c r="T227" s="26" t="s">
        <v>967</v>
      </c>
      <c r="U227" s="26" t="s">
        <v>968</v>
      </c>
      <c r="Y227" s="26">
        <f>IF(ISTEXT(_xlfn.XLOOKUP(A227,Checked_Deals!A:A,Checked_Deals!A:A,0)),1,0)</f>
        <v>0</v>
      </c>
    </row>
    <row r="228" spans="1:25" x14ac:dyDescent="0.25">
      <c r="A228" s="28" t="s">
        <v>969</v>
      </c>
      <c r="B228" s="29">
        <v>42614</v>
      </c>
      <c r="C228" s="28" t="s">
        <v>970</v>
      </c>
      <c r="D228" s="28" t="s">
        <v>924</v>
      </c>
      <c r="E228" s="28" t="s">
        <v>350</v>
      </c>
      <c r="F228" s="28" t="s">
        <v>224</v>
      </c>
      <c r="G228" s="28" t="s">
        <v>971</v>
      </c>
      <c r="H228" s="32" t="s">
        <v>65</v>
      </c>
      <c r="I228" s="28" t="s">
        <v>104</v>
      </c>
      <c r="J228" s="28" t="s">
        <v>52</v>
      </c>
      <c r="K228" s="28" t="s">
        <v>392</v>
      </c>
      <c r="L228" s="28" t="s">
        <v>53</v>
      </c>
      <c r="M228" s="28" t="s">
        <v>54</v>
      </c>
      <c r="N228" s="28" t="s">
        <v>68</v>
      </c>
      <c r="O228" s="28" t="s">
        <v>56</v>
      </c>
      <c r="P228" s="28">
        <v>4.5</v>
      </c>
      <c r="Q228" s="40" t="e">
        <f>Table2[[#This Row],[Spread]]/Table2[[#This Row],[Expected Loss]]</f>
        <v>#VALUE!</v>
      </c>
      <c r="R228" s="28">
        <v>1</v>
      </c>
      <c r="S228" s="28">
        <v>0</v>
      </c>
      <c r="T228" s="28" t="s">
        <v>972</v>
      </c>
      <c r="U228" s="28" t="s">
        <v>973</v>
      </c>
      <c r="Y228" s="26">
        <f>IF(ISTEXT(_xlfn.XLOOKUP(A228,Checked_Deals!A:A,Checked_Deals!A:A,0)),1,0)</f>
        <v>0</v>
      </c>
    </row>
    <row r="229" spans="1:25" x14ac:dyDescent="0.25">
      <c r="A229" s="28" t="s">
        <v>974</v>
      </c>
      <c r="B229" s="29">
        <v>42614</v>
      </c>
      <c r="C229" s="28" t="s">
        <v>970</v>
      </c>
      <c r="D229" s="28" t="s">
        <v>924</v>
      </c>
      <c r="E229" s="28" t="s">
        <v>350</v>
      </c>
      <c r="F229" s="28" t="s">
        <v>224</v>
      </c>
      <c r="G229" s="28" t="s">
        <v>971</v>
      </c>
      <c r="H229" s="32" t="s">
        <v>65</v>
      </c>
      <c r="I229" s="28" t="s">
        <v>104</v>
      </c>
      <c r="J229" s="28" t="s">
        <v>52</v>
      </c>
      <c r="K229" s="28" t="s">
        <v>392</v>
      </c>
      <c r="L229" s="28" t="s">
        <v>53</v>
      </c>
      <c r="M229" s="28" t="s">
        <v>54</v>
      </c>
      <c r="N229" s="28" t="s">
        <v>68</v>
      </c>
      <c r="O229" s="28" t="s">
        <v>56</v>
      </c>
      <c r="P229" s="28">
        <v>13</v>
      </c>
      <c r="Q229" s="40" t="e">
        <f>Table2[[#This Row],[Spread]]/Table2[[#This Row],[Expected Loss]]</f>
        <v>#VALUE!</v>
      </c>
      <c r="R229" s="28">
        <v>1</v>
      </c>
      <c r="S229" s="28">
        <v>0</v>
      </c>
      <c r="T229" s="28" t="s">
        <v>972</v>
      </c>
      <c r="U229" s="28" t="s">
        <v>973</v>
      </c>
      <c r="Y229" s="26">
        <f>IF(ISTEXT(_xlfn.XLOOKUP(A229,Checked_Deals!A:A,Checked_Deals!A:A,0)),1,0)</f>
        <v>0</v>
      </c>
    </row>
    <row r="230" spans="1:25" x14ac:dyDescent="0.25">
      <c r="A230" s="30" t="s">
        <v>975</v>
      </c>
      <c r="B230" s="31">
        <v>42614</v>
      </c>
      <c r="C230" s="30" t="s">
        <v>976</v>
      </c>
      <c r="D230" s="30" t="s">
        <v>245</v>
      </c>
      <c r="E230" s="30" t="s">
        <v>785</v>
      </c>
      <c r="F230" s="30" t="s">
        <v>76</v>
      </c>
      <c r="G230" s="30" t="s">
        <v>247</v>
      </c>
      <c r="H230" s="37">
        <v>550000000</v>
      </c>
      <c r="I230" s="30" t="s">
        <v>51</v>
      </c>
      <c r="J230" s="30" t="s">
        <v>52</v>
      </c>
      <c r="K230" s="30" t="s">
        <v>54</v>
      </c>
      <c r="L230" s="30" t="s">
        <v>53</v>
      </c>
      <c r="M230" s="30" t="s">
        <v>54</v>
      </c>
      <c r="N230" s="30" t="s">
        <v>68</v>
      </c>
      <c r="O230" s="30">
        <v>0.49</v>
      </c>
      <c r="P230" s="30">
        <v>2.2000000000000002</v>
      </c>
      <c r="Q230" s="40">
        <f>Table2[[#This Row],[Spread]]/Table2[[#This Row],[Expected Loss]]</f>
        <v>4.4897959183673475</v>
      </c>
      <c r="R230" s="30">
        <v>1</v>
      </c>
      <c r="S230" s="30">
        <v>0</v>
      </c>
      <c r="T230" s="30" t="s">
        <v>978</v>
      </c>
      <c r="U230" s="30" t="s">
        <v>979</v>
      </c>
      <c r="Y230" s="26">
        <f>IF(ISTEXT(_xlfn.XLOOKUP(A230,Checked_Deals!A:A,Checked_Deals!A:A,0)),1,0)</f>
        <v>1</v>
      </c>
    </row>
    <row r="231" spans="1:25" x14ac:dyDescent="0.25">
      <c r="A231" s="30" t="s">
        <v>980</v>
      </c>
      <c r="B231" s="31">
        <v>42614</v>
      </c>
      <c r="C231" s="30" t="s">
        <v>976</v>
      </c>
      <c r="D231" s="30" t="s">
        <v>245</v>
      </c>
      <c r="E231" s="30" t="s">
        <v>785</v>
      </c>
      <c r="F231" s="30" t="s">
        <v>76</v>
      </c>
      <c r="G231" s="30" t="s">
        <v>247</v>
      </c>
      <c r="H231" s="37">
        <v>150000000</v>
      </c>
      <c r="I231" s="30" t="s">
        <v>51</v>
      </c>
      <c r="J231" s="30" t="s">
        <v>52</v>
      </c>
      <c r="K231" s="30" t="s">
        <v>54</v>
      </c>
      <c r="L231" s="30" t="s">
        <v>53</v>
      </c>
      <c r="M231" s="30" t="s">
        <v>54</v>
      </c>
      <c r="N231" s="30" t="s">
        <v>68</v>
      </c>
      <c r="O231" s="30">
        <v>1.47</v>
      </c>
      <c r="P231" s="30">
        <v>3.25</v>
      </c>
      <c r="Q231" s="40">
        <f>Table2[[#This Row],[Spread]]/Table2[[#This Row],[Expected Loss]]</f>
        <v>2.2108843537414966</v>
      </c>
      <c r="R231" s="30">
        <v>1</v>
      </c>
      <c r="S231" s="30">
        <v>0</v>
      </c>
      <c r="T231" s="30" t="s">
        <v>978</v>
      </c>
      <c r="U231" s="30" t="s">
        <v>979</v>
      </c>
      <c r="Y231" s="26">
        <f>IF(ISTEXT(_xlfn.XLOOKUP(A231,Checked_Deals!A:A,Checked_Deals!A:A,0)),1,0)</f>
        <v>1</v>
      </c>
    </row>
    <row r="232" spans="1:25" x14ac:dyDescent="0.25">
      <c r="A232" s="26" t="s">
        <v>981</v>
      </c>
      <c r="B232" s="27">
        <v>42675</v>
      </c>
      <c r="C232" s="26" t="s">
        <v>982</v>
      </c>
      <c r="D232" s="26" t="s">
        <v>154</v>
      </c>
      <c r="E232" s="26" t="s">
        <v>872</v>
      </c>
      <c r="F232" s="26" t="s">
        <v>76</v>
      </c>
      <c r="G232" s="26" t="s">
        <v>873</v>
      </c>
      <c r="H232" s="59">
        <v>80000000</v>
      </c>
      <c r="I232" s="26" t="s">
        <v>51</v>
      </c>
      <c r="J232" s="26" t="s">
        <v>166</v>
      </c>
      <c r="K232" s="26">
        <v>1</v>
      </c>
      <c r="L232" s="26">
        <v>7.53</v>
      </c>
      <c r="M232" s="26" t="s">
        <v>54</v>
      </c>
      <c r="N232" s="26" t="s">
        <v>68</v>
      </c>
      <c r="O232" s="26">
        <v>5.55</v>
      </c>
      <c r="P232" s="26">
        <v>7.75</v>
      </c>
      <c r="Q232" s="40">
        <f>Table2[[#This Row],[Spread]]/Table2[[#This Row],[Expected Loss]]</f>
        <v>1.3963963963963963</v>
      </c>
      <c r="R232" s="26">
        <v>1</v>
      </c>
      <c r="S232" s="26">
        <v>0</v>
      </c>
      <c r="T232" s="26" t="s">
        <v>983</v>
      </c>
      <c r="U232" s="26" t="s">
        <v>984</v>
      </c>
      <c r="Y232" s="26">
        <f>IF(ISTEXT(_xlfn.XLOOKUP(A232,Checked_Deals!A:A,Checked_Deals!A:A,0)),1,0)</f>
        <v>0</v>
      </c>
    </row>
    <row r="233" spans="1:25" x14ac:dyDescent="0.25">
      <c r="A233" s="26" t="s">
        <v>985</v>
      </c>
      <c r="B233" s="27">
        <v>42675</v>
      </c>
      <c r="C233" s="26" t="s">
        <v>982</v>
      </c>
      <c r="D233" s="26" t="s">
        <v>154</v>
      </c>
      <c r="E233" s="26" t="s">
        <v>872</v>
      </c>
      <c r="F233" s="26" t="s">
        <v>76</v>
      </c>
      <c r="G233" s="26" t="s">
        <v>873</v>
      </c>
      <c r="H233" s="59">
        <v>150000000</v>
      </c>
      <c r="I233" s="26" t="s">
        <v>51</v>
      </c>
      <c r="J233" s="26" t="s">
        <v>166</v>
      </c>
      <c r="K233" s="26">
        <v>1</v>
      </c>
      <c r="L233" s="26">
        <v>4.12</v>
      </c>
      <c r="M233" s="26" t="s">
        <v>54</v>
      </c>
      <c r="N233" s="26" t="s">
        <v>68</v>
      </c>
      <c r="O233" s="26">
        <v>2.91</v>
      </c>
      <c r="P233" s="26">
        <v>5.25</v>
      </c>
      <c r="Q233" s="40">
        <f>Table2[[#This Row],[Spread]]/Table2[[#This Row],[Expected Loss]]</f>
        <v>1.804123711340206</v>
      </c>
      <c r="R233" s="26">
        <v>1</v>
      </c>
      <c r="S233" s="26">
        <v>0</v>
      </c>
      <c r="T233" s="26" t="s">
        <v>983</v>
      </c>
      <c r="U233" s="26" t="s">
        <v>984</v>
      </c>
      <c r="Y233" s="26">
        <f>IF(ISTEXT(_xlfn.XLOOKUP(A233,Checked_Deals!A:A,Checked_Deals!A:A,0)),1,0)</f>
        <v>0</v>
      </c>
    </row>
    <row r="234" spans="1:25" x14ac:dyDescent="0.25">
      <c r="A234" s="26" t="s">
        <v>986</v>
      </c>
      <c r="B234" s="27">
        <v>42675</v>
      </c>
      <c r="C234" s="26" t="s">
        <v>982</v>
      </c>
      <c r="D234" s="26" t="s">
        <v>154</v>
      </c>
      <c r="E234" s="26" t="s">
        <v>872</v>
      </c>
      <c r="F234" s="26" t="s">
        <v>76</v>
      </c>
      <c r="G234" s="26" t="s">
        <v>873</v>
      </c>
      <c r="H234" s="59">
        <v>170000000</v>
      </c>
      <c r="I234" s="26" t="s">
        <v>51</v>
      </c>
      <c r="J234" s="26" t="s">
        <v>166</v>
      </c>
      <c r="K234" s="26">
        <v>1</v>
      </c>
      <c r="L234" s="26">
        <v>2.13</v>
      </c>
      <c r="M234" s="26" t="s">
        <v>54</v>
      </c>
      <c r="N234" s="26" t="s">
        <v>68</v>
      </c>
      <c r="O234" s="26">
        <v>1.53</v>
      </c>
      <c r="P234" s="26">
        <v>3.5</v>
      </c>
      <c r="Q234" s="40">
        <f>Table2[[#This Row],[Spread]]/Table2[[#This Row],[Expected Loss]]</f>
        <v>2.2875816993464051</v>
      </c>
      <c r="R234" s="26">
        <v>1</v>
      </c>
      <c r="S234" s="26">
        <v>0</v>
      </c>
      <c r="T234" s="26" t="s">
        <v>983</v>
      </c>
      <c r="U234" s="26" t="s">
        <v>984</v>
      </c>
      <c r="Y234" s="26">
        <f>IF(ISTEXT(_xlfn.XLOOKUP(A234,Checked_Deals!A:A,Checked_Deals!A:A,0)),1,0)</f>
        <v>0</v>
      </c>
    </row>
    <row r="235" spans="1:25" x14ac:dyDescent="0.25">
      <c r="A235" s="30" t="s">
        <v>987</v>
      </c>
      <c r="B235" s="31">
        <v>42675</v>
      </c>
      <c r="C235" s="30" t="s">
        <v>987</v>
      </c>
      <c r="D235" s="30" t="s">
        <v>540</v>
      </c>
      <c r="E235" s="30" t="s">
        <v>541</v>
      </c>
      <c r="F235" s="30" t="s">
        <v>264</v>
      </c>
      <c r="G235" s="30" t="s">
        <v>542</v>
      </c>
      <c r="H235" s="37">
        <v>500000000</v>
      </c>
      <c r="I235" s="30" t="s">
        <v>51</v>
      </c>
      <c r="J235" s="30" t="s">
        <v>988</v>
      </c>
      <c r="K235" s="30" t="s">
        <v>54</v>
      </c>
      <c r="L235" s="30">
        <v>2.38</v>
      </c>
      <c r="M235" s="30" t="s">
        <v>54</v>
      </c>
      <c r="N235" s="30" t="s">
        <v>55</v>
      </c>
      <c r="O235" s="30">
        <v>2.1800000000000002</v>
      </c>
      <c r="P235" s="30">
        <v>4</v>
      </c>
      <c r="Q235" s="40">
        <f>Table2[[#This Row],[Spread]]/Table2[[#This Row],[Expected Loss]]</f>
        <v>1.8348623853211008</v>
      </c>
      <c r="R235" s="30">
        <v>1</v>
      </c>
      <c r="S235" s="30">
        <v>0</v>
      </c>
      <c r="T235" s="30" t="s">
        <v>989</v>
      </c>
      <c r="U235" s="30" t="s">
        <v>990</v>
      </c>
      <c r="Y235" s="26">
        <f>IF(ISTEXT(_xlfn.XLOOKUP(A235,Checked_Deals!A:A,Checked_Deals!A:A,0)),1,0)</f>
        <v>1</v>
      </c>
    </row>
    <row r="236" spans="1:25" x14ac:dyDescent="0.25">
      <c r="A236" s="26" t="s">
        <v>991</v>
      </c>
      <c r="B236" s="27">
        <v>42705</v>
      </c>
      <c r="C236" s="26" t="s">
        <v>992</v>
      </c>
      <c r="D236" s="26" t="s">
        <v>372</v>
      </c>
      <c r="E236" s="26" t="s">
        <v>373</v>
      </c>
      <c r="F236" s="26" t="s">
        <v>76</v>
      </c>
      <c r="G236" s="26" t="s">
        <v>993</v>
      </c>
      <c r="H236" s="59">
        <v>150000000</v>
      </c>
      <c r="I236" s="26" t="s">
        <v>51</v>
      </c>
      <c r="J236" s="26" t="s">
        <v>52</v>
      </c>
      <c r="K236" s="26" t="s">
        <v>54</v>
      </c>
      <c r="L236" s="26">
        <v>2.2200000000000002</v>
      </c>
      <c r="M236" s="26" t="s">
        <v>54</v>
      </c>
      <c r="N236" s="26" t="s">
        <v>68</v>
      </c>
      <c r="O236" s="26">
        <v>1.52</v>
      </c>
      <c r="P236" s="26">
        <v>3.75</v>
      </c>
      <c r="Q236" s="40">
        <f>Table2[[#This Row],[Spread]]/Table2[[#This Row],[Expected Loss]]</f>
        <v>2.4671052631578947</v>
      </c>
      <c r="R236" s="26">
        <v>1</v>
      </c>
      <c r="S236" s="26">
        <v>0</v>
      </c>
      <c r="T236" s="26" t="s">
        <v>994</v>
      </c>
      <c r="U236" s="26" t="s">
        <v>995</v>
      </c>
      <c r="Y236" s="26">
        <f>IF(ISTEXT(_xlfn.XLOOKUP(A236,Checked_Deals!A:A,Checked_Deals!A:A,0)),1,0)</f>
        <v>0</v>
      </c>
    </row>
    <row r="237" spans="1:25" x14ac:dyDescent="0.25">
      <c r="A237" s="26" t="s">
        <v>996</v>
      </c>
      <c r="B237" s="27">
        <v>42705</v>
      </c>
      <c r="C237" s="26" t="s">
        <v>992</v>
      </c>
      <c r="D237" s="26" t="s">
        <v>372</v>
      </c>
      <c r="E237" s="26" t="s">
        <v>373</v>
      </c>
      <c r="F237" s="26" t="s">
        <v>76</v>
      </c>
      <c r="G237" s="26" t="s">
        <v>993</v>
      </c>
      <c r="H237" s="59">
        <v>50000000</v>
      </c>
      <c r="I237" s="26" t="s">
        <v>51</v>
      </c>
      <c r="J237" s="26" t="s">
        <v>52</v>
      </c>
      <c r="K237" s="26" t="s">
        <v>54</v>
      </c>
      <c r="L237" s="26">
        <v>4.08</v>
      </c>
      <c r="M237" s="26" t="s">
        <v>54</v>
      </c>
      <c r="N237" s="26" t="s">
        <v>68</v>
      </c>
      <c r="O237" s="26">
        <v>2.19</v>
      </c>
      <c r="P237" s="26">
        <v>5</v>
      </c>
      <c r="Q237" s="40">
        <f>Table2[[#This Row],[Spread]]/Table2[[#This Row],[Expected Loss]]</f>
        <v>2.2831050228310503</v>
      </c>
      <c r="R237" s="26">
        <v>1</v>
      </c>
      <c r="S237" s="26">
        <v>0</v>
      </c>
      <c r="T237" s="26" t="s">
        <v>994</v>
      </c>
      <c r="U237" s="26" t="s">
        <v>995</v>
      </c>
      <c r="Y237" s="26">
        <f>IF(ISTEXT(_xlfn.XLOOKUP(A237,Checked_Deals!A:A,Checked_Deals!A:A,0)),1,0)</f>
        <v>0</v>
      </c>
    </row>
    <row r="238" spans="1:25" x14ac:dyDescent="0.25">
      <c r="A238" s="28" t="s">
        <v>997</v>
      </c>
      <c r="B238" s="29">
        <v>42705</v>
      </c>
      <c r="C238" s="28" t="s">
        <v>998</v>
      </c>
      <c r="D238" s="28" t="s">
        <v>402</v>
      </c>
      <c r="E238" s="28" t="s">
        <v>999</v>
      </c>
      <c r="F238" s="28" t="s">
        <v>1000</v>
      </c>
      <c r="G238" s="28" t="s">
        <v>1001</v>
      </c>
      <c r="H238" s="32" t="s">
        <v>65</v>
      </c>
      <c r="I238" s="28" t="s">
        <v>51</v>
      </c>
      <c r="J238" s="28" t="s">
        <v>52</v>
      </c>
      <c r="K238" s="28">
        <v>3</v>
      </c>
      <c r="L238" s="28">
        <v>1.63</v>
      </c>
      <c r="M238" s="28" t="s">
        <v>54</v>
      </c>
      <c r="N238" s="28" t="s">
        <v>68</v>
      </c>
      <c r="O238" s="28">
        <v>1.32</v>
      </c>
      <c r="P238" s="28">
        <v>4</v>
      </c>
      <c r="Q238" s="40">
        <f>Table2[[#This Row],[Spread]]/Table2[[#This Row],[Expected Loss]]</f>
        <v>3.0303030303030303</v>
      </c>
      <c r="R238" s="28">
        <v>1</v>
      </c>
      <c r="S238" s="28">
        <v>0</v>
      </c>
      <c r="T238" s="28" t="s">
        <v>1002</v>
      </c>
      <c r="U238" s="28" t="s">
        <v>1003</v>
      </c>
      <c r="Y238" s="26">
        <f>IF(ISTEXT(_xlfn.XLOOKUP(A238,Checked_Deals!A:A,Checked_Deals!A:A,0)),1,0)</f>
        <v>0</v>
      </c>
    </row>
    <row r="239" spans="1:25" x14ac:dyDescent="0.25">
      <c r="A239" s="28" t="s">
        <v>1004</v>
      </c>
      <c r="B239" s="29">
        <v>42705</v>
      </c>
      <c r="C239" s="28" t="s">
        <v>998</v>
      </c>
      <c r="D239" s="28" t="s">
        <v>402</v>
      </c>
      <c r="E239" s="28" t="s">
        <v>999</v>
      </c>
      <c r="F239" s="28" t="s">
        <v>1000</v>
      </c>
      <c r="G239" s="28" t="s">
        <v>1001</v>
      </c>
      <c r="H239" s="32" t="s">
        <v>65</v>
      </c>
      <c r="I239" s="28" t="s">
        <v>51</v>
      </c>
      <c r="J239" s="28" t="s">
        <v>52</v>
      </c>
      <c r="K239" s="28">
        <v>3</v>
      </c>
      <c r="L239" s="28">
        <v>4.1100000000000003</v>
      </c>
      <c r="M239" s="28" t="s">
        <v>54</v>
      </c>
      <c r="N239" s="28" t="s">
        <v>68</v>
      </c>
      <c r="O239" s="28">
        <v>2.9</v>
      </c>
      <c r="P239" s="28">
        <v>6.25</v>
      </c>
      <c r="Q239" s="40">
        <f>Table2[[#This Row],[Spread]]/Table2[[#This Row],[Expected Loss]]</f>
        <v>2.1551724137931036</v>
      </c>
      <c r="R239" s="28">
        <v>1</v>
      </c>
      <c r="S239" s="28">
        <v>0</v>
      </c>
      <c r="T239" s="28" t="s">
        <v>1002</v>
      </c>
      <c r="U239" s="28" t="s">
        <v>1003</v>
      </c>
      <c r="Y239" s="26">
        <f>IF(ISTEXT(_xlfn.XLOOKUP(A239,Checked_Deals!A:A,Checked_Deals!A:A,0)),1,0)</f>
        <v>0</v>
      </c>
    </row>
    <row r="240" spans="1:25" x14ac:dyDescent="0.25">
      <c r="A240" s="28" t="s">
        <v>1005</v>
      </c>
      <c r="B240" s="29">
        <v>42705</v>
      </c>
      <c r="C240" s="28" t="s">
        <v>998</v>
      </c>
      <c r="D240" s="28" t="s">
        <v>402</v>
      </c>
      <c r="E240" s="28" t="s">
        <v>999</v>
      </c>
      <c r="F240" s="28" t="s">
        <v>1000</v>
      </c>
      <c r="G240" s="28" t="s">
        <v>1001</v>
      </c>
      <c r="H240" s="32" t="s">
        <v>65</v>
      </c>
      <c r="I240" s="28" t="s">
        <v>51</v>
      </c>
      <c r="J240" s="28" t="s">
        <v>52</v>
      </c>
      <c r="K240" s="28">
        <v>3</v>
      </c>
      <c r="L240" s="28">
        <v>8.0399999999999991</v>
      </c>
      <c r="M240" s="28" t="s">
        <v>54</v>
      </c>
      <c r="N240" s="28" t="s">
        <v>68</v>
      </c>
      <c r="O240" s="28">
        <v>5.9</v>
      </c>
      <c r="P240" s="28">
        <v>12</v>
      </c>
      <c r="Q240" s="40">
        <f>Table2[[#This Row],[Spread]]/Table2[[#This Row],[Expected Loss]]</f>
        <v>2.0338983050847457</v>
      </c>
      <c r="R240" s="28">
        <v>1</v>
      </c>
      <c r="S240" s="28">
        <v>0</v>
      </c>
      <c r="T240" s="28" t="s">
        <v>1002</v>
      </c>
      <c r="U240" s="28" t="s">
        <v>1003</v>
      </c>
      <c r="Y240" s="26">
        <f>IF(ISTEXT(_xlfn.XLOOKUP(A240,Checked_Deals!A:A,Checked_Deals!A:A,0)),1,0)</f>
        <v>0</v>
      </c>
    </row>
    <row r="241" spans="1:25" x14ac:dyDescent="0.25">
      <c r="A241" s="26" t="s">
        <v>1006</v>
      </c>
      <c r="B241" s="27">
        <v>42705</v>
      </c>
      <c r="C241" s="26" t="s">
        <v>1007</v>
      </c>
      <c r="D241" s="26" t="s">
        <v>1008</v>
      </c>
      <c r="E241" s="26" t="s">
        <v>1009</v>
      </c>
      <c r="F241" s="26" t="s">
        <v>76</v>
      </c>
      <c r="G241" s="26" t="s">
        <v>1010</v>
      </c>
      <c r="H241" s="59">
        <v>75000000</v>
      </c>
      <c r="I241" s="26" t="s">
        <v>113</v>
      </c>
      <c r="J241" s="26" t="s">
        <v>52</v>
      </c>
      <c r="K241" s="26">
        <v>3</v>
      </c>
      <c r="L241" s="26">
        <v>12.6</v>
      </c>
      <c r="M241" s="26" t="s">
        <v>54</v>
      </c>
      <c r="N241" s="26" t="s">
        <v>68</v>
      </c>
      <c r="O241" s="26">
        <v>8.65</v>
      </c>
      <c r="P241" s="26">
        <v>13.25</v>
      </c>
      <c r="Q241" s="40">
        <f>Table2[[#This Row],[Spread]]/Table2[[#This Row],[Expected Loss]]</f>
        <v>1.5317919075144508</v>
      </c>
      <c r="R241" s="26">
        <v>1</v>
      </c>
      <c r="S241" s="26">
        <v>0</v>
      </c>
      <c r="T241" s="26" t="s">
        <v>1011</v>
      </c>
      <c r="U241" s="26" t="s">
        <v>1012</v>
      </c>
      <c r="Y241" s="26">
        <f>IF(ISTEXT(_xlfn.XLOOKUP(A241,Checked_Deals!A:A,Checked_Deals!A:A,0)),1,0)</f>
        <v>0</v>
      </c>
    </row>
    <row r="242" spans="1:25" x14ac:dyDescent="0.25">
      <c r="A242" s="26" t="s">
        <v>1013</v>
      </c>
      <c r="B242" s="27">
        <v>42705</v>
      </c>
      <c r="C242" s="26" t="s">
        <v>1007</v>
      </c>
      <c r="D242" s="26" t="s">
        <v>1008</v>
      </c>
      <c r="E242" s="26" t="s">
        <v>1009</v>
      </c>
      <c r="F242" s="26" t="s">
        <v>76</v>
      </c>
      <c r="G242" s="26" t="s">
        <v>1010</v>
      </c>
      <c r="H242" s="59">
        <v>125000000</v>
      </c>
      <c r="I242" s="26" t="s">
        <v>113</v>
      </c>
      <c r="J242" s="26" t="s">
        <v>52</v>
      </c>
      <c r="K242" s="26">
        <v>3</v>
      </c>
      <c r="L242" s="26">
        <v>5.91</v>
      </c>
      <c r="M242" s="26" t="s">
        <v>54</v>
      </c>
      <c r="N242" s="26" t="s">
        <v>68</v>
      </c>
      <c r="O242" s="26">
        <v>4.55</v>
      </c>
      <c r="P242" s="26">
        <v>8</v>
      </c>
      <c r="Q242" s="40">
        <f>Table2[[#This Row],[Spread]]/Table2[[#This Row],[Expected Loss]]</f>
        <v>1.7582417582417582</v>
      </c>
      <c r="R242" s="26">
        <v>1</v>
      </c>
      <c r="S242" s="26">
        <v>0</v>
      </c>
      <c r="T242" s="26" t="s">
        <v>1011</v>
      </c>
      <c r="U242" s="26" t="s">
        <v>1012</v>
      </c>
      <c r="Y242" s="26">
        <f>IF(ISTEXT(_xlfn.XLOOKUP(A242,Checked_Deals!A:A,Checked_Deals!A:A,0)),1,0)</f>
        <v>0</v>
      </c>
    </row>
    <row r="243" spans="1:25" x14ac:dyDescent="0.25">
      <c r="A243" s="26" t="s">
        <v>1014</v>
      </c>
      <c r="B243" s="27">
        <v>42705</v>
      </c>
      <c r="C243" s="26" t="s">
        <v>1007</v>
      </c>
      <c r="D243" s="26" t="s">
        <v>1008</v>
      </c>
      <c r="E243" s="26" t="s">
        <v>1009</v>
      </c>
      <c r="F243" s="26" t="s">
        <v>76</v>
      </c>
      <c r="G243" s="26" t="s">
        <v>1010</v>
      </c>
      <c r="H243" s="59">
        <v>175000000</v>
      </c>
      <c r="I243" s="26" t="s">
        <v>113</v>
      </c>
      <c r="J243" s="26" t="s">
        <v>52</v>
      </c>
      <c r="K243" s="26">
        <v>3</v>
      </c>
      <c r="L243" s="26">
        <v>3.47</v>
      </c>
      <c r="M243" s="26" t="s">
        <v>54</v>
      </c>
      <c r="N243" s="26" t="s">
        <v>68</v>
      </c>
      <c r="O243" s="26">
        <v>2.75</v>
      </c>
      <c r="P243" s="26">
        <v>6.25</v>
      </c>
      <c r="Q243" s="40">
        <f>Table2[[#This Row],[Spread]]/Table2[[#This Row],[Expected Loss]]</f>
        <v>2.2727272727272729</v>
      </c>
      <c r="R243" s="26">
        <v>1</v>
      </c>
      <c r="S243" s="26">
        <v>0</v>
      </c>
      <c r="T243" s="26" t="s">
        <v>1011</v>
      </c>
      <c r="U243" s="26" t="s">
        <v>1012</v>
      </c>
      <c r="Y243" s="26">
        <f>IF(ISTEXT(_xlfn.XLOOKUP(A243,Checked_Deals!A:A,Checked_Deals!A:A,0)),1,0)</f>
        <v>0</v>
      </c>
    </row>
    <row r="244" spans="1:25" x14ac:dyDescent="0.25">
      <c r="A244" s="26" t="s">
        <v>1015</v>
      </c>
      <c r="B244" s="27">
        <v>42705</v>
      </c>
      <c r="C244" s="26" t="s">
        <v>1007</v>
      </c>
      <c r="D244" s="26" t="s">
        <v>1008</v>
      </c>
      <c r="E244" s="26" t="s">
        <v>1009</v>
      </c>
      <c r="F244" s="26" t="s">
        <v>76</v>
      </c>
      <c r="G244" s="26" t="s">
        <v>1010</v>
      </c>
      <c r="H244" s="59">
        <v>175000000</v>
      </c>
      <c r="I244" s="26" t="s">
        <v>113</v>
      </c>
      <c r="J244" s="26" t="s">
        <v>52</v>
      </c>
      <c r="K244" s="26">
        <v>3</v>
      </c>
      <c r="L244" s="26">
        <v>2.25</v>
      </c>
      <c r="M244" s="26" t="s">
        <v>54</v>
      </c>
      <c r="N244" s="26" t="s">
        <v>68</v>
      </c>
      <c r="O244" s="26">
        <v>1.86</v>
      </c>
      <c r="P244" s="26">
        <v>5.25</v>
      </c>
      <c r="Q244" s="40">
        <f>Table2[[#This Row],[Spread]]/Table2[[#This Row],[Expected Loss]]</f>
        <v>2.82258064516129</v>
      </c>
      <c r="R244" s="26">
        <v>1</v>
      </c>
      <c r="S244" s="26">
        <v>0</v>
      </c>
      <c r="T244" s="26" t="s">
        <v>1011</v>
      </c>
      <c r="U244" s="26" t="s">
        <v>1012</v>
      </c>
      <c r="Y244" s="26">
        <f>IF(ISTEXT(_xlfn.XLOOKUP(A244,Checked_Deals!A:A,Checked_Deals!A:A,0)),1,0)</f>
        <v>0</v>
      </c>
    </row>
    <row r="245" spans="1:25" x14ac:dyDescent="0.25">
      <c r="A245" s="26" t="s">
        <v>1016</v>
      </c>
      <c r="B245" s="27">
        <v>42705</v>
      </c>
      <c r="C245" s="26" t="s">
        <v>1007</v>
      </c>
      <c r="D245" s="26" t="s">
        <v>1008</v>
      </c>
      <c r="E245" s="26" t="s">
        <v>1009</v>
      </c>
      <c r="F245" s="26" t="s">
        <v>76</v>
      </c>
      <c r="G245" s="26" t="s">
        <v>1010</v>
      </c>
      <c r="H245" s="59">
        <v>200000000</v>
      </c>
      <c r="I245" s="26" t="s">
        <v>113</v>
      </c>
      <c r="J245" s="26" t="s">
        <v>52</v>
      </c>
      <c r="K245" s="26">
        <v>3</v>
      </c>
      <c r="L245" s="26">
        <v>1.54</v>
      </c>
      <c r="M245" s="26" t="s">
        <v>54</v>
      </c>
      <c r="N245" s="26" t="s">
        <v>68</v>
      </c>
      <c r="O245" s="26">
        <v>1.29</v>
      </c>
      <c r="P245" s="26">
        <v>4.5</v>
      </c>
      <c r="Q245" s="40">
        <f>Table2[[#This Row],[Spread]]/Table2[[#This Row],[Expected Loss]]</f>
        <v>3.4883720930232558</v>
      </c>
      <c r="R245" s="26">
        <v>1</v>
      </c>
      <c r="S245" s="26">
        <v>0</v>
      </c>
      <c r="T245" s="26" t="s">
        <v>1011</v>
      </c>
      <c r="U245" s="26" t="s">
        <v>1012</v>
      </c>
      <c r="Y245" s="26">
        <f>IF(ISTEXT(_xlfn.XLOOKUP(A245,Checked_Deals!A:A,Checked_Deals!A:A,0)),1,0)</f>
        <v>0</v>
      </c>
    </row>
    <row r="246" spans="1:25" x14ac:dyDescent="0.25">
      <c r="A246" s="26" t="s">
        <v>1017</v>
      </c>
      <c r="B246" s="27">
        <v>42705</v>
      </c>
      <c r="C246" s="26" t="s">
        <v>1017</v>
      </c>
      <c r="D246" s="26" t="s">
        <v>54</v>
      </c>
      <c r="E246" s="26" t="s">
        <v>166</v>
      </c>
      <c r="F246" s="26" t="s">
        <v>166</v>
      </c>
      <c r="G246" s="26" t="s">
        <v>529</v>
      </c>
      <c r="H246" s="59">
        <v>10000000</v>
      </c>
      <c r="I246" s="26" t="s">
        <v>54</v>
      </c>
      <c r="J246" s="26" t="s">
        <v>52</v>
      </c>
      <c r="K246" s="26" t="s">
        <v>54</v>
      </c>
      <c r="L246" s="26" t="s">
        <v>53</v>
      </c>
      <c r="M246" s="26" t="s">
        <v>54</v>
      </c>
      <c r="N246" s="26" t="s">
        <v>55</v>
      </c>
      <c r="O246" s="26" t="s">
        <v>56</v>
      </c>
      <c r="P246" s="26" t="s">
        <v>56</v>
      </c>
      <c r="Q246" s="40" t="e">
        <f>Table2[[#This Row],[Spread]]/Table2[[#This Row],[Expected Loss]]</f>
        <v>#VALUE!</v>
      </c>
      <c r="R246" s="26">
        <v>1</v>
      </c>
      <c r="S246" s="26">
        <v>0</v>
      </c>
      <c r="T246" s="26" t="s">
        <v>1018</v>
      </c>
      <c r="U246" s="26" t="s">
        <v>1019</v>
      </c>
      <c r="Y246" s="26">
        <f>IF(ISTEXT(_xlfn.XLOOKUP(A246,Checked_Deals!A:A,Checked_Deals!A:A,0)),1,0)</f>
        <v>0</v>
      </c>
    </row>
    <row r="247" spans="1:25" x14ac:dyDescent="0.25">
      <c r="A247" s="26" t="s">
        <v>1020</v>
      </c>
      <c r="B247" s="27">
        <v>42736</v>
      </c>
      <c r="C247" s="26" t="s">
        <v>1021</v>
      </c>
      <c r="D247" s="26" t="s">
        <v>54</v>
      </c>
      <c r="E247" s="26" t="s">
        <v>812</v>
      </c>
      <c r="F247" s="26" t="s">
        <v>166</v>
      </c>
      <c r="G247" s="26" t="s">
        <v>529</v>
      </c>
      <c r="H247" s="59">
        <v>187000000</v>
      </c>
      <c r="I247" s="26" t="s">
        <v>54</v>
      </c>
      <c r="J247" s="26" t="s">
        <v>52</v>
      </c>
      <c r="K247" s="26">
        <v>2</v>
      </c>
      <c r="L247" s="26" t="s">
        <v>53</v>
      </c>
      <c r="M247" s="26" t="s">
        <v>54</v>
      </c>
      <c r="N247" s="26" t="s">
        <v>68</v>
      </c>
      <c r="O247" s="26" t="s">
        <v>56</v>
      </c>
      <c r="P247" s="26" t="s">
        <v>56</v>
      </c>
      <c r="Q247" s="40" t="e">
        <f>Table2[[#This Row],[Spread]]/Table2[[#This Row],[Expected Loss]]</f>
        <v>#VALUE!</v>
      </c>
      <c r="R247" s="26">
        <v>1</v>
      </c>
      <c r="S247" s="26">
        <v>0</v>
      </c>
      <c r="T247" s="26" t="s">
        <v>1022</v>
      </c>
      <c r="U247" s="26" t="s">
        <v>1023</v>
      </c>
      <c r="Y247" s="26">
        <f>IF(ISTEXT(_xlfn.XLOOKUP(A247,Checked_Deals!A:A,Checked_Deals!A:A,0)),1,0)</f>
        <v>0</v>
      </c>
    </row>
    <row r="248" spans="1:25" x14ac:dyDescent="0.25">
      <c r="A248" s="26" t="s">
        <v>1024</v>
      </c>
      <c r="B248" s="27">
        <v>42736</v>
      </c>
      <c r="C248" s="26" t="s">
        <v>1024</v>
      </c>
      <c r="D248" s="26" t="s">
        <v>54</v>
      </c>
      <c r="E248" s="26" t="s">
        <v>166</v>
      </c>
      <c r="F248" s="26" t="s">
        <v>166</v>
      </c>
      <c r="G248" s="26" t="s">
        <v>599</v>
      </c>
      <c r="H248" s="59">
        <v>19451000</v>
      </c>
      <c r="I248" s="26" t="s">
        <v>113</v>
      </c>
      <c r="J248" s="26" t="s">
        <v>52</v>
      </c>
      <c r="K248" s="26" t="s">
        <v>54</v>
      </c>
      <c r="L248" s="26" t="s">
        <v>53</v>
      </c>
      <c r="M248" s="26" t="s">
        <v>54</v>
      </c>
      <c r="N248" s="26" t="s">
        <v>55</v>
      </c>
      <c r="O248" s="26" t="s">
        <v>56</v>
      </c>
      <c r="P248" s="26" t="s">
        <v>56</v>
      </c>
      <c r="Q248" s="40" t="e">
        <f>Table2[[#This Row],[Spread]]/Table2[[#This Row],[Expected Loss]]</f>
        <v>#VALUE!</v>
      </c>
      <c r="R248" s="26">
        <v>1</v>
      </c>
      <c r="S248" s="26">
        <v>0</v>
      </c>
      <c r="T248" s="26" t="s">
        <v>1025</v>
      </c>
      <c r="U248" s="26" t="s">
        <v>1026</v>
      </c>
      <c r="Y248" s="26">
        <f>IF(ISTEXT(_xlfn.XLOOKUP(A248,Checked_Deals!A:A,Checked_Deals!A:A,0)),1,0)</f>
        <v>0</v>
      </c>
    </row>
    <row r="249" spans="1:25" x14ac:dyDescent="0.25">
      <c r="A249" s="26" t="s">
        <v>1027</v>
      </c>
      <c r="B249" s="27">
        <v>42736</v>
      </c>
      <c r="C249" s="26" t="s">
        <v>1027</v>
      </c>
      <c r="D249" s="26" t="s">
        <v>54</v>
      </c>
      <c r="E249" s="26" t="s">
        <v>54</v>
      </c>
      <c r="F249" s="26" t="s">
        <v>54</v>
      </c>
      <c r="G249" s="26" t="s">
        <v>966</v>
      </c>
      <c r="H249" s="59">
        <v>50227000</v>
      </c>
      <c r="I249" s="26" t="s">
        <v>54</v>
      </c>
      <c r="J249" s="26" t="s">
        <v>52</v>
      </c>
      <c r="K249" s="26" t="s">
        <v>54</v>
      </c>
      <c r="L249" s="26" t="s">
        <v>53</v>
      </c>
      <c r="M249" s="26" t="s">
        <v>54</v>
      </c>
      <c r="N249" s="26" t="s">
        <v>55</v>
      </c>
      <c r="O249" s="26" t="s">
        <v>56</v>
      </c>
      <c r="P249" s="26" t="s">
        <v>56</v>
      </c>
      <c r="Q249" s="40" t="e">
        <f>Table2[[#This Row],[Spread]]/Table2[[#This Row],[Expected Loss]]</f>
        <v>#VALUE!</v>
      </c>
      <c r="R249" s="26">
        <v>1</v>
      </c>
      <c r="S249" s="26">
        <v>0</v>
      </c>
      <c r="T249" s="26" t="s">
        <v>1028</v>
      </c>
      <c r="U249" s="26" t="s">
        <v>1029</v>
      </c>
      <c r="Y249" s="26">
        <f>IF(ISTEXT(_xlfn.XLOOKUP(A249,Checked_Deals!A:A,Checked_Deals!A:A,0)),1,0)</f>
        <v>0</v>
      </c>
    </row>
    <row r="250" spans="1:25" x14ac:dyDescent="0.25">
      <c r="A250" s="26" t="s">
        <v>1030</v>
      </c>
      <c r="B250" s="27">
        <v>42736</v>
      </c>
      <c r="C250" s="26" t="s">
        <v>1031</v>
      </c>
      <c r="D250" s="26" t="s">
        <v>1008</v>
      </c>
      <c r="E250" s="26" t="s">
        <v>1009</v>
      </c>
      <c r="F250" s="26" t="s">
        <v>76</v>
      </c>
      <c r="G250" s="26" t="s">
        <v>1010</v>
      </c>
      <c r="H250" s="59">
        <v>50000000</v>
      </c>
      <c r="I250" s="26" t="s">
        <v>113</v>
      </c>
      <c r="J250" s="26" t="s">
        <v>52</v>
      </c>
      <c r="K250" s="26">
        <v>3</v>
      </c>
      <c r="L250" s="26">
        <v>12.6</v>
      </c>
      <c r="M250" s="26" t="s">
        <v>54</v>
      </c>
      <c r="N250" s="26" t="s">
        <v>68</v>
      </c>
      <c r="O250" s="26">
        <v>8.65</v>
      </c>
      <c r="P250" s="26">
        <v>13.25</v>
      </c>
      <c r="Q250" s="40">
        <f>Table2[[#This Row],[Spread]]/Table2[[#This Row],[Expected Loss]]</f>
        <v>1.5317919075144508</v>
      </c>
      <c r="R250" s="26">
        <v>1</v>
      </c>
      <c r="S250" s="26">
        <v>0</v>
      </c>
      <c r="T250" s="26" t="s">
        <v>1032</v>
      </c>
      <c r="U250" s="26" t="s">
        <v>1033</v>
      </c>
      <c r="Y250" s="26">
        <f>IF(ISTEXT(_xlfn.XLOOKUP(A250,Checked_Deals!A:A,Checked_Deals!A:A,0)),1,0)</f>
        <v>0</v>
      </c>
    </row>
    <row r="251" spans="1:25" x14ac:dyDescent="0.25">
      <c r="A251" s="26" t="s">
        <v>1034</v>
      </c>
      <c r="B251" s="27">
        <v>42736</v>
      </c>
      <c r="C251" s="26" t="s">
        <v>1031</v>
      </c>
      <c r="D251" s="26" t="s">
        <v>1008</v>
      </c>
      <c r="E251" s="26" t="s">
        <v>1009</v>
      </c>
      <c r="F251" s="26" t="s">
        <v>76</v>
      </c>
      <c r="G251" s="26" t="s">
        <v>1010</v>
      </c>
      <c r="H251" s="59">
        <v>50000000</v>
      </c>
      <c r="I251" s="26" t="s">
        <v>113</v>
      </c>
      <c r="J251" s="26" t="s">
        <v>52</v>
      </c>
      <c r="K251" s="26">
        <v>3</v>
      </c>
      <c r="L251" s="26">
        <v>5.91</v>
      </c>
      <c r="M251" s="26" t="s">
        <v>54</v>
      </c>
      <c r="N251" s="26" t="s">
        <v>68</v>
      </c>
      <c r="O251" s="26">
        <v>4.55</v>
      </c>
      <c r="P251" s="26">
        <v>8</v>
      </c>
      <c r="Q251" s="40">
        <f>Table2[[#This Row],[Spread]]/Table2[[#This Row],[Expected Loss]]</f>
        <v>1.7582417582417582</v>
      </c>
      <c r="R251" s="26">
        <v>1</v>
      </c>
      <c r="S251" s="26">
        <v>0</v>
      </c>
      <c r="T251" s="26" t="s">
        <v>1032</v>
      </c>
      <c r="U251" s="26" t="s">
        <v>1033</v>
      </c>
      <c r="Y251" s="26">
        <f>IF(ISTEXT(_xlfn.XLOOKUP(A251,Checked_Deals!A:A,Checked_Deals!A:A,0)),1,0)</f>
        <v>0</v>
      </c>
    </row>
    <row r="252" spans="1:25" x14ac:dyDescent="0.25">
      <c r="A252" s="26" t="s">
        <v>1035</v>
      </c>
      <c r="B252" s="27">
        <v>42736</v>
      </c>
      <c r="C252" s="26" t="s">
        <v>1031</v>
      </c>
      <c r="D252" s="26" t="s">
        <v>1008</v>
      </c>
      <c r="E252" s="26" t="s">
        <v>1009</v>
      </c>
      <c r="F252" s="26" t="s">
        <v>76</v>
      </c>
      <c r="G252" s="26" t="s">
        <v>1010</v>
      </c>
      <c r="H252" s="59">
        <v>150000000</v>
      </c>
      <c r="I252" s="26" t="s">
        <v>113</v>
      </c>
      <c r="J252" s="26" t="s">
        <v>52</v>
      </c>
      <c r="K252" s="26">
        <v>3</v>
      </c>
      <c r="L252" s="26">
        <v>3.47</v>
      </c>
      <c r="M252" s="26" t="s">
        <v>54</v>
      </c>
      <c r="N252" s="26" t="s">
        <v>68</v>
      </c>
      <c r="O252" s="26">
        <v>2.75</v>
      </c>
      <c r="P252" s="26">
        <v>6.25</v>
      </c>
      <c r="Q252" s="40">
        <f>Table2[[#This Row],[Spread]]/Table2[[#This Row],[Expected Loss]]</f>
        <v>2.2727272727272729</v>
      </c>
      <c r="R252" s="26">
        <v>1</v>
      </c>
      <c r="S252" s="26">
        <v>0</v>
      </c>
      <c r="T252" s="26" t="s">
        <v>1032</v>
      </c>
      <c r="U252" s="26" t="s">
        <v>1033</v>
      </c>
      <c r="Y252" s="26">
        <f>IF(ISTEXT(_xlfn.XLOOKUP(A252,Checked_Deals!A:A,Checked_Deals!A:A,0)),1,0)</f>
        <v>0</v>
      </c>
    </row>
    <row r="253" spans="1:25" x14ac:dyDescent="0.25">
      <c r="A253" s="26" t="s">
        <v>1036</v>
      </c>
      <c r="B253" s="27">
        <v>42736</v>
      </c>
      <c r="C253" s="26" t="s">
        <v>1031</v>
      </c>
      <c r="D253" s="26" t="s">
        <v>1008</v>
      </c>
      <c r="E253" s="26" t="s">
        <v>1009</v>
      </c>
      <c r="F253" s="26" t="s">
        <v>76</v>
      </c>
      <c r="G253" s="26" t="s">
        <v>1010</v>
      </c>
      <c r="H253" s="59">
        <v>150000000</v>
      </c>
      <c r="I253" s="26" t="s">
        <v>113</v>
      </c>
      <c r="J253" s="26" t="s">
        <v>52</v>
      </c>
      <c r="K253" s="26">
        <v>3</v>
      </c>
      <c r="L253" s="26">
        <v>2.25</v>
      </c>
      <c r="M253" s="26" t="s">
        <v>54</v>
      </c>
      <c r="N253" s="26" t="s">
        <v>68</v>
      </c>
      <c r="O253" s="26">
        <v>1.86</v>
      </c>
      <c r="P253" s="26">
        <v>5.25</v>
      </c>
      <c r="Q253" s="40">
        <f>Table2[[#This Row],[Spread]]/Table2[[#This Row],[Expected Loss]]</f>
        <v>2.82258064516129</v>
      </c>
      <c r="R253" s="26">
        <v>1</v>
      </c>
      <c r="S253" s="26">
        <v>0</v>
      </c>
      <c r="T253" s="26" t="s">
        <v>1032</v>
      </c>
      <c r="U253" s="26" t="s">
        <v>1033</v>
      </c>
      <c r="Y253" s="26">
        <f>IF(ISTEXT(_xlfn.XLOOKUP(A253,Checked_Deals!A:A,Checked_Deals!A:A,0)),1,0)</f>
        <v>0</v>
      </c>
    </row>
    <row r="254" spans="1:25" x14ac:dyDescent="0.25">
      <c r="A254" s="26" t="s">
        <v>1037</v>
      </c>
      <c r="B254" s="27">
        <v>42736</v>
      </c>
      <c r="C254" s="26" t="s">
        <v>1031</v>
      </c>
      <c r="D254" s="26" t="s">
        <v>1008</v>
      </c>
      <c r="E254" s="26" t="s">
        <v>1009</v>
      </c>
      <c r="F254" s="26" t="s">
        <v>76</v>
      </c>
      <c r="G254" s="26" t="s">
        <v>1010</v>
      </c>
      <c r="H254" s="59">
        <v>125000000</v>
      </c>
      <c r="I254" s="26" t="s">
        <v>113</v>
      </c>
      <c r="J254" s="26" t="s">
        <v>52</v>
      </c>
      <c r="K254" s="26">
        <v>3</v>
      </c>
      <c r="L254" s="26">
        <v>1.54</v>
      </c>
      <c r="M254" s="26" t="s">
        <v>54</v>
      </c>
      <c r="N254" s="26" t="s">
        <v>68</v>
      </c>
      <c r="O254" s="26">
        <v>1.29</v>
      </c>
      <c r="P254" s="26">
        <v>4.5</v>
      </c>
      <c r="Q254" s="40">
        <f>Table2[[#This Row],[Spread]]/Table2[[#This Row],[Expected Loss]]</f>
        <v>3.4883720930232558</v>
      </c>
      <c r="R254" s="26">
        <v>1</v>
      </c>
      <c r="S254" s="26">
        <v>0</v>
      </c>
      <c r="T254" s="26" t="s">
        <v>1032</v>
      </c>
      <c r="U254" s="26" t="s">
        <v>1033</v>
      </c>
      <c r="Y254" s="26">
        <f>IF(ISTEXT(_xlfn.XLOOKUP(A254,Checked_Deals!A:A,Checked_Deals!A:A,0)),1,0)</f>
        <v>0</v>
      </c>
    </row>
    <row r="255" spans="1:25" x14ac:dyDescent="0.25">
      <c r="A255" s="26" t="s">
        <v>1038</v>
      </c>
      <c r="B255" s="27">
        <v>42736</v>
      </c>
      <c r="C255" s="26" t="s">
        <v>1039</v>
      </c>
      <c r="D255" s="26" t="s">
        <v>61</v>
      </c>
      <c r="E255" s="26" t="s">
        <v>828</v>
      </c>
      <c r="F255" s="26" t="s">
        <v>63</v>
      </c>
      <c r="G255" s="26" t="s">
        <v>64</v>
      </c>
      <c r="H255" s="59">
        <v>140000000</v>
      </c>
      <c r="I255" s="26" t="s">
        <v>331</v>
      </c>
      <c r="J255" s="26" t="s">
        <v>332</v>
      </c>
      <c r="K255" s="26" t="s">
        <v>54</v>
      </c>
      <c r="L255" s="26" t="s">
        <v>53</v>
      </c>
      <c r="M255" s="26" t="s">
        <v>54</v>
      </c>
      <c r="N255" s="26" t="s">
        <v>68</v>
      </c>
      <c r="O255" s="26">
        <v>0.01</v>
      </c>
      <c r="P255" s="26">
        <v>1.75</v>
      </c>
      <c r="Q255" s="40">
        <f>Table2[[#This Row],[Spread]]/Table2[[#This Row],[Expected Loss]]</f>
        <v>175</v>
      </c>
      <c r="R255" s="26">
        <v>1</v>
      </c>
      <c r="S255" s="26">
        <v>0</v>
      </c>
      <c r="T255" s="26" t="s">
        <v>1040</v>
      </c>
      <c r="U255" s="26" t="s">
        <v>1041</v>
      </c>
      <c r="Y255" s="26">
        <f>IF(ISTEXT(_xlfn.XLOOKUP(A255,Checked_Deals!A:A,Checked_Deals!A:A,0)),1,0)</f>
        <v>0</v>
      </c>
    </row>
    <row r="256" spans="1:25" x14ac:dyDescent="0.25">
      <c r="A256" s="26" t="s">
        <v>1042</v>
      </c>
      <c r="B256" s="27">
        <v>42736</v>
      </c>
      <c r="C256" s="26" t="s">
        <v>1039</v>
      </c>
      <c r="D256" s="26" t="s">
        <v>61</v>
      </c>
      <c r="E256" s="26" t="s">
        <v>828</v>
      </c>
      <c r="F256" s="26" t="s">
        <v>63</v>
      </c>
      <c r="G256" s="26" t="s">
        <v>64</v>
      </c>
      <c r="H256" s="59">
        <v>60000000</v>
      </c>
      <c r="I256" s="26" t="s">
        <v>331</v>
      </c>
      <c r="J256" s="26" t="s">
        <v>332</v>
      </c>
      <c r="K256" s="26" t="s">
        <v>54</v>
      </c>
      <c r="L256" s="26" t="s">
        <v>53</v>
      </c>
      <c r="M256" s="26" t="s">
        <v>54</v>
      </c>
      <c r="N256" s="26" t="s">
        <v>68</v>
      </c>
      <c r="O256" s="26" t="s">
        <v>56</v>
      </c>
      <c r="P256" s="26">
        <v>2</v>
      </c>
      <c r="Q256" s="40" t="e">
        <f>Table2[[#This Row],[Spread]]/Table2[[#This Row],[Expected Loss]]</f>
        <v>#VALUE!</v>
      </c>
      <c r="R256" s="26">
        <v>1</v>
      </c>
      <c r="S256" s="26">
        <v>0</v>
      </c>
      <c r="T256" s="26" t="s">
        <v>1040</v>
      </c>
      <c r="U256" s="26" t="s">
        <v>1041</v>
      </c>
      <c r="Y256" s="26">
        <f>IF(ISTEXT(_xlfn.XLOOKUP(A256,Checked_Deals!A:A,Checked_Deals!A:A,0)),1,0)</f>
        <v>0</v>
      </c>
    </row>
    <row r="257" spans="1:25" x14ac:dyDescent="0.25">
      <c r="A257" s="26" t="s">
        <v>1043</v>
      </c>
      <c r="B257" s="27">
        <v>42767</v>
      </c>
      <c r="C257" s="26" t="s">
        <v>1043</v>
      </c>
      <c r="D257" s="26" t="s">
        <v>1044</v>
      </c>
      <c r="E257" s="26" t="s">
        <v>166</v>
      </c>
      <c r="F257" s="26" t="s">
        <v>166</v>
      </c>
      <c r="G257" s="26" t="s">
        <v>1045</v>
      </c>
      <c r="H257" s="59">
        <v>5000000</v>
      </c>
      <c r="I257" s="26" t="s">
        <v>51</v>
      </c>
      <c r="J257" s="26" t="s">
        <v>52</v>
      </c>
      <c r="K257" s="26" t="s">
        <v>54</v>
      </c>
      <c r="L257" s="26" t="s">
        <v>53</v>
      </c>
      <c r="M257" s="26" t="s">
        <v>54</v>
      </c>
      <c r="N257" s="26" t="s">
        <v>55</v>
      </c>
      <c r="O257" s="26" t="s">
        <v>56</v>
      </c>
      <c r="P257" s="26" t="s">
        <v>56</v>
      </c>
      <c r="Q257" s="40" t="e">
        <f>Table2[[#This Row],[Spread]]/Table2[[#This Row],[Expected Loss]]</f>
        <v>#VALUE!</v>
      </c>
      <c r="R257" s="26">
        <v>1</v>
      </c>
      <c r="S257" s="26">
        <v>0</v>
      </c>
      <c r="T257" s="26" t="s">
        <v>1046</v>
      </c>
      <c r="U257" s="26" t="s">
        <v>1047</v>
      </c>
      <c r="Y257" s="26">
        <f>IF(ISTEXT(_xlfn.XLOOKUP(A257,Checked_Deals!A:A,Checked_Deals!A:A,0)),1,0)</f>
        <v>0</v>
      </c>
    </row>
    <row r="258" spans="1:25" x14ac:dyDescent="0.25">
      <c r="A258" s="26" t="s">
        <v>1048</v>
      </c>
      <c r="B258" s="27">
        <v>42767</v>
      </c>
      <c r="C258" s="26" t="s">
        <v>1048</v>
      </c>
      <c r="D258" s="26" t="s">
        <v>54</v>
      </c>
      <c r="E258" s="26" t="s">
        <v>812</v>
      </c>
      <c r="F258" s="26" t="s">
        <v>166</v>
      </c>
      <c r="G258" s="26" t="s">
        <v>529</v>
      </c>
      <c r="H258" s="59">
        <v>63000000</v>
      </c>
      <c r="I258" s="26" t="s">
        <v>54</v>
      </c>
      <c r="J258" s="26" t="s">
        <v>52</v>
      </c>
      <c r="K258" s="26" t="s">
        <v>54</v>
      </c>
      <c r="L258" s="26" t="s">
        <v>53</v>
      </c>
      <c r="M258" s="26" t="s">
        <v>54</v>
      </c>
      <c r="N258" s="26" t="s">
        <v>55</v>
      </c>
      <c r="O258" s="26" t="s">
        <v>56</v>
      </c>
      <c r="P258" s="26" t="s">
        <v>56</v>
      </c>
      <c r="Q258" s="40" t="e">
        <f>Table2[[#This Row],[Spread]]/Table2[[#This Row],[Expected Loss]]</f>
        <v>#VALUE!</v>
      </c>
      <c r="R258" s="26">
        <v>1</v>
      </c>
      <c r="S258" s="26">
        <v>0</v>
      </c>
      <c r="T258" s="26" t="s">
        <v>1049</v>
      </c>
      <c r="U258" s="26" t="s">
        <v>1050</v>
      </c>
      <c r="Y258" s="26">
        <f>IF(ISTEXT(_xlfn.XLOOKUP(A258,Checked_Deals!A:A,Checked_Deals!A:A,0)),1,0)</f>
        <v>0</v>
      </c>
    </row>
    <row r="259" spans="1:25" x14ac:dyDescent="0.25">
      <c r="A259" s="26" t="s">
        <v>1051</v>
      </c>
      <c r="B259" s="27">
        <v>42767</v>
      </c>
      <c r="C259" s="26" t="s">
        <v>1051</v>
      </c>
      <c r="D259" s="26" t="s">
        <v>47</v>
      </c>
      <c r="E259" s="26" t="s">
        <v>350</v>
      </c>
      <c r="F259" s="26" t="s">
        <v>351</v>
      </c>
      <c r="G259" s="26" t="s">
        <v>352</v>
      </c>
      <c r="H259" s="59">
        <v>180000000</v>
      </c>
      <c r="I259" s="26" t="s">
        <v>51</v>
      </c>
      <c r="J259" s="26" t="s">
        <v>52</v>
      </c>
      <c r="K259" s="26" t="s">
        <v>54</v>
      </c>
      <c r="L259" s="26" t="s">
        <v>53</v>
      </c>
      <c r="M259" s="26" t="s">
        <v>118</v>
      </c>
      <c r="N259" s="26" t="s">
        <v>55</v>
      </c>
      <c r="O259" s="26" t="s">
        <v>56</v>
      </c>
      <c r="P259" s="26">
        <v>12</v>
      </c>
      <c r="Q259" s="40" t="e">
        <f>Table2[[#This Row],[Spread]]/Table2[[#This Row],[Expected Loss]]</f>
        <v>#VALUE!</v>
      </c>
      <c r="R259" s="26">
        <v>1</v>
      </c>
      <c r="S259" s="26">
        <v>0</v>
      </c>
      <c r="T259" s="26" t="s">
        <v>1052</v>
      </c>
      <c r="U259" s="26" t="s">
        <v>1053</v>
      </c>
      <c r="Y259" s="26">
        <f>IF(ISTEXT(_xlfn.XLOOKUP(A259,Checked_Deals!A:A,Checked_Deals!A:A,0)),1,0)</f>
        <v>0</v>
      </c>
    </row>
    <row r="260" spans="1:25" x14ac:dyDescent="0.25">
      <c r="A260" s="26" t="s">
        <v>1054</v>
      </c>
      <c r="B260" s="27">
        <v>42795</v>
      </c>
      <c r="C260" s="26" t="s">
        <v>1054</v>
      </c>
      <c r="D260" s="26" t="s">
        <v>396</v>
      </c>
      <c r="E260" s="26" t="s">
        <v>1055</v>
      </c>
      <c r="F260" s="26" t="s">
        <v>76</v>
      </c>
      <c r="G260" s="26" t="s">
        <v>225</v>
      </c>
      <c r="H260" s="59">
        <v>125000000</v>
      </c>
      <c r="I260" s="26" t="s">
        <v>51</v>
      </c>
      <c r="J260" s="26" t="s">
        <v>52</v>
      </c>
      <c r="K260" s="26" t="s">
        <v>54</v>
      </c>
      <c r="L260" s="26">
        <v>5.33</v>
      </c>
      <c r="M260" s="26" t="s">
        <v>206</v>
      </c>
      <c r="N260" s="26" t="s">
        <v>55</v>
      </c>
      <c r="O260" s="26">
        <v>3.08</v>
      </c>
      <c r="P260" s="26">
        <v>6</v>
      </c>
      <c r="Q260" s="40">
        <f>Table2[[#This Row],[Spread]]/Table2[[#This Row],[Expected Loss]]</f>
        <v>1.948051948051948</v>
      </c>
      <c r="R260" s="26">
        <v>1</v>
      </c>
      <c r="S260" s="26">
        <v>0</v>
      </c>
      <c r="T260" s="26" t="s">
        <v>1056</v>
      </c>
      <c r="U260" s="26" t="s">
        <v>1057</v>
      </c>
      <c r="Y260" s="26">
        <f>IF(ISTEXT(_xlfn.XLOOKUP(A260,Checked_Deals!A:A,Checked_Deals!A:A,0)),1,0)</f>
        <v>0</v>
      </c>
    </row>
    <row r="261" spans="1:25" x14ac:dyDescent="0.25">
      <c r="A261" s="26" t="s">
        <v>1058</v>
      </c>
      <c r="B261" s="27">
        <v>42795</v>
      </c>
      <c r="C261" s="26" t="s">
        <v>1059</v>
      </c>
      <c r="D261" s="26" t="s">
        <v>1060</v>
      </c>
      <c r="E261" s="26" t="s">
        <v>1061</v>
      </c>
      <c r="F261" s="26" t="s">
        <v>91</v>
      </c>
      <c r="G261" s="26" t="s">
        <v>913</v>
      </c>
      <c r="H261" s="59">
        <v>105000000</v>
      </c>
      <c r="I261" s="26" t="s">
        <v>51</v>
      </c>
      <c r="J261" s="26" t="s">
        <v>52</v>
      </c>
      <c r="K261" s="26" t="s">
        <v>54</v>
      </c>
      <c r="L261" s="26">
        <v>2.29</v>
      </c>
      <c r="M261" s="26" t="s">
        <v>54</v>
      </c>
      <c r="N261" s="26" t="s">
        <v>68</v>
      </c>
      <c r="O261" s="26">
        <v>1.18</v>
      </c>
      <c r="P261" s="26">
        <v>3.25</v>
      </c>
      <c r="Q261" s="40">
        <f>Table2[[#This Row],[Spread]]/Table2[[#This Row],[Expected Loss]]</f>
        <v>2.7542372881355934</v>
      </c>
      <c r="R261" s="26">
        <v>1</v>
      </c>
      <c r="S261" s="26">
        <v>0</v>
      </c>
      <c r="T261" s="26" t="s">
        <v>1062</v>
      </c>
      <c r="U261" s="26" t="s">
        <v>1063</v>
      </c>
      <c r="Y261" s="26">
        <f>IF(ISTEXT(_xlfn.XLOOKUP(A261,Checked_Deals!A:A,Checked_Deals!A:A,0)),1,0)</f>
        <v>0</v>
      </c>
    </row>
    <row r="262" spans="1:25" x14ac:dyDescent="0.25">
      <c r="A262" s="26" t="s">
        <v>1064</v>
      </c>
      <c r="B262" s="27">
        <v>42795</v>
      </c>
      <c r="C262" s="26" t="s">
        <v>1059</v>
      </c>
      <c r="D262" s="26" t="s">
        <v>1060</v>
      </c>
      <c r="E262" s="26" t="s">
        <v>1061</v>
      </c>
      <c r="F262" s="26" t="s">
        <v>91</v>
      </c>
      <c r="G262" s="26" t="s">
        <v>913</v>
      </c>
      <c r="H262" s="59">
        <v>59500000</v>
      </c>
      <c r="I262" s="26" t="s">
        <v>51</v>
      </c>
      <c r="J262" s="26" t="s">
        <v>52</v>
      </c>
      <c r="K262" s="26" t="s">
        <v>54</v>
      </c>
      <c r="L262" s="26">
        <v>6.98</v>
      </c>
      <c r="M262" s="26" t="s">
        <v>54</v>
      </c>
      <c r="N262" s="26" t="s">
        <v>68</v>
      </c>
      <c r="O262" s="26">
        <v>4.09</v>
      </c>
      <c r="P262" s="26">
        <v>6.75</v>
      </c>
      <c r="Q262" s="40">
        <f>Table2[[#This Row],[Spread]]/Table2[[#This Row],[Expected Loss]]</f>
        <v>1.6503667481662592</v>
      </c>
      <c r="R262" s="26">
        <v>1</v>
      </c>
      <c r="S262" s="26">
        <v>0</v>
      </c>
      <c r="T262" s="26" t="s">
        <v>1062</v>
      </c>
      <c r="U262" s="26" t="s">
        <v>1063</v>
      </c>
      <c r="Y262" s="26">
        <f>IF(ISTEXT(_xlfn.XLOOKUP(A262,Checked_Deals!A:A,Checked_Deals!A:A,0)),1,0)</f>
        <v>0</v>
      </c>
    </row>
    <row r="263" spans="1:25" x14ac:dyDescent="0.25">
      <c r="A263" s="26" t="s">
        <v>1065</v>
      </c>
      <c r="B263" s="27">
        <v>42795</v>
      </c>
      <c r="C263" s="26" t="s">
        <v>1065</v>
      </c>
      <c r="D263" s="26" t="s">
        <v>1066</v>
      </c>
      <c r="E263" s="26" t="s">
        <v>474</v>
      </c>
      <c r="F263" s="26" t="s">
        <v>76</v>
      </c>
      <c r="G263" s="26" t="s">
        <v>447</v>
      </c>
      <c r="H263" s="59">
        <v>480000000</v>
      </c>
      <c r="I263" s="26" t="s">
        <v>51</v>
      </c>
      <c r="J263" s="26" t="s">
        <v>52</v>
      </c>
      <c r="K263" s="26" t="s">
        <v>54</v>
      </c>
      <c r="L263" s="26">
        <v>1.65</v>
      </c>
      <c r="M263" s="26" t="s">
        <v>54</v>
      </c>
      <c r="N263" s="26" t="s">
        <v>55</v>
      </c>
      <c r="O263" s="26">
        <v>1.1399999999999999</v>
      </c>
      <c r="P263" s="26">
        <v>2</v>
      </c>
      <c r="Q263" s="40">
        <f>Table2[[#This Row],[Spread]]/Table2[[#This Row],[Expected Loss]]</f>
        <v>1.7543859649122808</v>
      </c>
      <c r="R263" s="26">
        <v>1</v>
      </c>
      <c r="S263" s="26">
        <v>0</v>
      </c>
      <c r="T263" s="26" t="s">
        <v>1067</v>
      </c>
      <c r="U263" s="26" t="s">
        <v>1068</v>
      </c>
      <c r="Y263" s="26">
        <f>IF(ISTEXT(_xlfn.XLOOKUP(A263,Checked_Deals!A:A,Checked_Deals!A:A,0)),1,0)</f>
        <v>0</v>
      </c>
    </row>
    <row r="264" spans="1:25" x14ac:dyDescent="0.25">
      <c r="A264" s="26" t="s">
        <v>1069</v>
      </c>
      <c r="B264" s="27">
        <v>42795</v>
      </c>
      <c r="C264" s="26" t="s">
        <v>1069</v>
      </c>
      <c r="D264" s="26" t="s">
        <v>110</v>
      </c>
      <c r="E264" s="26" t="s">
        <v>1070</v>
      </c>
      <c r="F264" s="26" t="s">
        <v>76</v>
      </c>
      <c r="G264" s="26" t="s">
        <v>1071</v>
      </c>
      <c r="H264" s="59">
        <v>375000000</v>
      </c>
      <c r="I264" s="26" t="s">
        <v>51</v>
      </c>
      <c r="J264" s="26" t="s">
        <v>52</v>
      </c>
      <c r="K264" s="26" t="s">
        <v>54</v>
      </c>
      <c r="L264" s="26">
        <v>1.1200000000000001</v>
      </c>
      <c r="M264" s="26" t="s">
        <v>54</v>
      </c>
      <c r="N264" s="26" t="s">
        <v>55</v>
      </c>
      <c r="O264" s="26">
        <v>0.86</v>
      </c>
      <c r="P264" s="26">
        <v>3</v>
      </c>
      <c r="Q264" s="40">
        <f>Table2[[#This Row],[Spread]]/Table2[[#This Row],[Expected Loss]]</f>
        <v>3.4883720930232558</v>
      </c>
      <c r="R264" s="26">
        <v>1</v>
      </c>
      <c r="S264" s="26">
        <v>0</v>
      </c>
      <c r="T264" s="26" t="s">
        <v>1072</v>
      </c>
      <c r="U264" s="26" t="s">
        <v>1073</v>
      </c>
      <c r="Y264" s="26">
        <f>IF(ISTEXT(_xlfn.XLOOKUP(A264,Checked_Deals!A:A,Checked_Deals!A:A,0)),1,0)</f>
        <v>0</v>
      </c>
    </row>
    <row r="265" spans="1:25" x14ac:dyDescent="0.25">
      <c r="A265" s="30" t="s">
        <v>1074</v>
      </c>
      <c r="B265" s="31">
        <v>42795</v>
      </c>
      <c r="C265" s="30" t="s">
        <v>1074</v>
      </c>
      <c r="D265" s="30" t="s">
        <v>89</v>
      </c>
      <c r="E265" s="30" t="s">
        <v>54</v>
      </c>
      <c r="F265" s="30" t="s">
        <v>54</v>
      </c>
      <c r="G265" s="30" t="s">
        <v>324</v>
      </c>
      <c r="H265" s="37">
        <v>300000000</v>
      </c>
      <c r="I265" s="30" t="s">
        <v>51</v>
      </c>
      <c r="J265" s="30" t="s">
        <v>52</v>
      </c>
      <c r="K265" s="30" t="s">
        <v>54</v>
      </c>
      <c r="L265" s="30" t="s">
        <v>53</v>
      </c>
      <c r="M265" s="30" t="s">
        <v>54</v>
      </c>
      <c r="N265" s="30" t="s">
        <v>55</v>
      </c>
      <c r="O265" s="30" t="s">
        <v>56</v>
      </c>
      <c r="P265" s="30" t="s">
        <v>56</v>
      </c>
      <c r="Q265" s="40" t="e">
        <f>Table2[[#This Row],[Spread]]/Table2[[#This Row],[Expected Loss]]</f>
        <v>#VALUE!</v>
      </c>
      <c r="R265" s="30">
        <v>1</v>
      </c>
      <c r="S265" s="30">
        <v>0</v>
      </c>
      <c r="T265" s="30" t="s">
        <v>1075</v>
      </c>
      <c r="U265" s="30" t="s">
        <v>1076</v>
      </c>
      <c r="Y265" s="26">
        <f>IF(ISTEXT(_xlfn.XLOOKUP(A265,Checked_Deals!A:A,Checked_Deals!A:A,0)),1,0)</f>
        <v>1</v>
      </c>
    </row>
    <row r="266" spans="1:25" x14ac:dyDescent="0.25">
      <c r="A266" s="26" t="s">
        <v>1077</v>
      </c>
      <c r="B266" s="27">
        <v>42826</v>
      </c>
      <c r="C266" s="26" t="s">
        <v>1077</v>
      </c>
      <c r="D266" s="26" t="s">
        <v>54</v>
      </c>
      <c r="E266" s="26" t="s">
        <v>1078</v>
      </c>
      <c r="F266" s="26" t="s">
        <v>54</v>
      </c>
      <c r="G266" s="26" t="s">
        <v>966</v>
      </c>
      <c r="H266" s="59">
        <v>20000000</v>
      </c>
      <c r="I266" s="26" t="s">
        <v>54</v>
      </c>
      <c r="J266" s="26" t="s">
        <v>52</v>
      </c>
      <c r="K266" s="26" t="s">
        <v>54</v>
      </c>
      <c r="L266" s="26" t="s">
        <v>53</v>
      </c>
      <c r="M266" s="26" t="s">
        <v>54</v>
      </c>
      <c r="N266" s="26" t="s">
        <v>55</v>
      </c>
      <c r="O266" s="26" t="s">
        <v>56</v>
      </c>
      <c r="P266" s="26" t="s">
        <v>56</v>
      </c>
      <c r="Q266" s="40" t="e">
        <f>Table2[[#This Row],[Spread]]/Table2[[#This Row],[Expected Loss]]</f>
        <v>#VALUE!</v>
      </c>
      <c r="R266" s="26">
        <v>1</v>
      </c>
      <c r="S266" s="26">
        <v>0</v>
      </c>
      <c r="T266" s="26" t="s">
        <v>1079</v>
      </c>
      <c r="U266" s="26" t="s">
        <v>1080</v>
      </c>
      <c r="Y266" s="26">
        <f>IF(ISTEXT(_xlfn.XLOOKUP(A266,Checked_Deals!A:A,Checked_Deals!A:A,0)),1,0)</f>
        <v>0</v>
      </c>
    </row>
    <row r="267" spans="1:25" x14ac:dyDescent="0.25">
      <c r="A267" s="26" t="s">
        <v>1081</v>
      </c>
      <c r="B267" s="27">
        <v>42826</v>
      </c>
      <c r="C267" s="26" t="s">
        <v>1081</v>
      </c>
      <c r="D267" s="26" t="s">
        <v>120</v>
      </c>
      <c r="E267" s="26" t="s">
        <v>446</v>
      </c>
      <c r="F267" s="26" t="s">
        <v>76</v>
      </c>
      <c r="G267" s="26" t="s">
        <v>658</v>
      </c>
      <c r="H267" s="59">
        <v>100000000</v>
      </c>
      <c r="I267" s="26" t="s">
        <v>51</v>
      </c>
      <c r="J267" s="26" t="s">
        <v>52</v>
      </c>
      <c r="K267" s="26" t="s">
        <v>54</v>
      </c>
      <c r="L267" s="26">
        <v>1</v>
      </c>
      <c r="M267" s="26" t="s">
        <v>54</v>
      </c>
      <c r="N267" s="26" t="s">
        <v>55</v>
      </c>
      <c r="O267" s="26">
        <v>0.86</v>
      </c>
      <c r="P267" s="26">
        <v>2.25</v>
      </c>
      <c r="Q267" s="40">
        <f>Table2[[#This Row],[Spread]]/Table2[[#This Row],[Expected Loss]]</f>
        <v>2.6162790697674421</v>
      </c>
      <c r="R267" s="26">
        <v>1</v>
      </c>
      <c r="S267" s="26">
        <v>0</v>
      </c>
      <c r="T267" s="26" t="s">
        <v>1082</v>
      </c>
      <c r="U267" s="26" t="s">
        <v>1083</v>
      </c>
      <c r="Y267" s="26">
        <f>IF(ISTEXT(_xlfn.XLOOKUP(A267,Checked_Deals!A:A,Checked_Deals!A:A,0)),1,0)</f>
        <v>0</v>
      </c>
    </row>
    <row r="268" spans="1:25" x14ac:dyDescent="0.25">
      <c r="A268" s="26" t="s">
        <v>1084</v>
      </c>
      <c r="B268" s="27">
        <v>42826</v>
      </c>
      <c r="C268" s="26" t="s">
        <v>903</v>
      </c>
      <c r="D268" s="26" t="s">
        <v>904</v>
      </c>
      <c r="E268" s="26" t="s">
        <v>1085</v>
      </c>
      <c r="F268" s="26" t="s">
        <v>76</v>
      </c>
      <c r="G268" s="26" t="s">
        <v>906</v>
      </c>
      <c r="H268" s="59">
        <v>175000000</v>
      </c>
      <c r="I268" s="26" t="s">
        <v>51</v>
      </c>
      <c r="J268" s="26" t="s">
        <v>52</v>
      </c>
      <c r="K268" s="26" t="s">
        <v>54</v>
      </c>
      <c r="L268" s="26">
        <v>2.31</v>
      </c>
      <c r="M268" s="26" t="s">
        <v>54</v>
      </c>
      <c r="N268" s="26" t="s">
        <v>55</v>
      </c>
      <c r="O268" s="26">
        <v>1.75</v>
      </c>
      <c r="P268" s="26">
        <v>4.25</v>
      </c>
      <c r="Q268" s="40">
        <f>Table2[[#This Row],[Spread]]/Table2[[#This Row],[Expected Loss]]</f>
        <v>2.4285714285714284</v>
      </c>
      <c r="R268" s="26">
        <v>1</v>
      </c>
      <c r="S268" s="26">
        <v>0</v>
      </c>
      <c r="T268" s="26" t="s">
        <v>1086</v>
      </c>
      <c r="U268" s="26" t="s">
        <v>1087</v>
      </c>
      <c r="Y268" s="26">
        <f>IF(ISTEXT(_xlfn.XLOOKUP(A268,Checked_Deals!A:A,Checked_Deals!A:A,0)),1,0)</f>
        <v>0</v>
      </c>
    </row>
    <row r="269" spans="1:25" x14ac:dyDescent="0.25">
      <c r="A269" s="26" t="s">
        <v>1088</v>
      </c>
      <c r="B269" s="27">
        <v>42826</v>
      </c>
      <c r="C269" s="26" t="s">
        <v>1088</v>
      </c>
      <c r="D269" s="26" t="s">
        <v>54</v>
      </c>
      <c r="E269" s="26" t="s">
        <v>812</v>
      </c>
      <c r="F269" s="26" t="s">
        <v>166</v>
      </c>
      <c r="G269" s="26" t="s">
        <v>529</v>
      </c>
      <c r="H269" s="59">
        <v>173000000</v>
      </c>
      <c r="I269" s="26" t="s">
        <v>54</v>
      </c>
      <c r="J269" s="26" t="s">
        <v>52</v>
      </c>
      <c r="K269" s="26">
        <v>1</v>
      </c>
      <c r="L269" s="26" t="s">
        <v>53</v>
      </c>
      <c r="M269" s="26" t="s">
        <v>54</v>
      </c>
      <c r="N269" s="26" t="s">
        <v>55</v>
      </c>
      <c r="O269" s="26" t="s">
        <v>56</v>
      </c>
      <c r="P269" s="26" t="s">
        <v>56</v>
      </c>
      <c r="Q269" s="40" t="e">
        <f>Table2[[#This Row],[Spread]]/Table2[[#This Row],[Expected Loss]]</f>
        <v>#VALUE!</v>
      </c>
      <c r="R269" s="26">
        <v>1</v>
      </c>
      <c r="S269" s="26">
        <v>0</v>
      </c>
      <c r="T269" s="26" t="s">
        <v>1089</v>
      </c>
      <c r="U269" s="26" t="s">
        <v>1090</v>
      </c>
      <c r="Y269" s="26">
        <f>IF(ISTEXT(_xlfn.XLOOKUP(A269,Checked_Deals!A:A,Checked_Deals!A:A,0)),1,0)</f>
        <v>0</v>
      </c>
    </row>
    <row r="270" spans="1:25" x14ac:dyDescent="0.25">
      <c r="A270" s="26" t="s">
        <v>1091</v>
      </c>
      <c r="B270" s="27">
        <v>42826</v>
      </c>
      <c r="C270" s="26" t="s">
        <v>1091</v>
      </c>
      <c r="D270" s="26" t="s">
        <v>54</v>
      </c>
      <c r="E270" s="26" t="s">
        <v>166</v>
      </c>
      <c r="F270" s="26" t="s">
        <v>166</v>
      </c>
      <c r="G270" s="26" t="s">
        <v>599</v>
      </c>
      <c r="H270" s="59">
        <v>9631000</v>
      </c>
      <c r="I270" s="26" t="s">
        <v>113</v>
      </c>
      <c r="J270" s="26" t="s">
        <v>52</v>
      </c>
      <c r="K270" s="26" t="s">
        <v>54</v>
      </c>
      <c r="L270" s="26" t="s">
        <v>53</v>
      </c>
      <c r="M270" s="26" t="s">
        <v>54</v>
      </c>
      <c r="N270" s="26" t="s">
        <v>55</v>
      </c>
      <c r="O270" s="26" t="s">
        <v>56</v>
      </c>
      <c r="P270" s="26" t="s">
        <v>56</v>
      </c>
      <c r="Q270" s="40" t="e">
        <f>Table2[[#This Row],[Spread]]/Table2[[#This Row],[Expected Loss]]</f>
        <v>#VALUE!</v>
      </c>
      <c r="R270" s="26">
        <v>1</v>
      </c>
      <c r="S270" s="26">
        <v>0</v>
      </c>
      <c r="T270" s="26" t="s">
        <v>1092</v>
      </c>
      <c r="U270" s="26" t="s">
        <v>1093</v>
      </c>
      <c r="Y270" s="26">
        <f>IF(ISTEXT(_xlfn.XLOOKUP(A270,Checked_Deals!A:A,Checked_Deals!A:A,0)),1,0)</f>
        <v>0</v>
      </c>
    </row>
    <row r="271" spans="1:25" x14ac:dyDescent="0.25">
      <c r="A271" s="26" t="s">
        <v>1094</v>
      </c>
      <c r="B271" s="27">
        <v>42856</v>
      </c>
      <c r="C271" s="26" t="s">
        <v>1095</v>
      </c>
      <c r="D271" s="26" t="s">
        <v>1096</v>
      </c>
      <c r="E271" s="26" t="s">
        <v>474</v>
      </c>
      <c r="F271" s="26" t="s">
        <v>76</v>
      </c>
      <c r="G271" s="26" t="s">
        <v>1097</v>
      </c>
      <c r="H271" s="59">
        <v>100000000</v>
      </c>
      <c r="I271" s="26" t="s">
        <v>51</v>
      </c>
      <c r="J271" s="26" t="s">
        <v>52</v>
      </c>
      <c r="K271" s="26">
        <v>3</v>
      </c>
      <c r="L271" s="26">
        <v>2.64</v>
      </c>
      <c r="M271" s="26" t="s">
        <v>54</v>
      </c>
      <c r="N271" s="26" t="s">
        <v>68</v>
      </c>
      <c r="O271" s="26">
        <v>0.73</v>
      </c>
      <c r="P271" s="26">
        <v>3.25</v>
      </c>
      <c r="Q271" s="40">
        <f>Table2[[#This Row],[Spread]]/Table2[[#This Row],[Expected Loss]]</f>
        <v>4.4520547945205484</v>
      </c>
      <c r="R271" s="26">
        <v>1</v>
      </c>
      <c r="S271" s="26">
        <v>0</v>
      </c>
      <c r="T271" s="26" t="s">
        <v>1098</v>
      </c>
      <c r="U271" s="26" t="s">
        <v>1099</v>
      </c>
      <c r="Y271" s="26">
        <f>IF(ISTEXT(_xlfn.XLOOKUP(A271,Checked_Deals!A:A,Checked_Deals!A:A,0)),1,0)</f>
        <v>0</v>
      </c>
    </row>
    <row r="272" spans="1:25" x14ac:dyDescent="0.25">
      <c r="A272" s="26" t="s">
        <v>1100</v>
      </c>
      <c r="B272" s="27">
        <v>42856</v>
      </c>
      <c r="C272" s="26" t="s">
        <v>1095</v>
      </c>
      <c r="D272" s="26" t="s">
        <v>1096</v>
      </c>
      <c r="E272" s="26" t="s">
        <v>474</v>
      </c>
      <c r="F272" s="26" t="s">
        <v>76</v>
      </c>
      <c r="G272" s="26" t="s">
        <v>1097</v>
      </c>
      <c r="H272" s="59">
        <v>35000000</v>
      </c>
      <c r="I272" s="26" t="s">
        <v>51</v>
      </c>
      <c r="J272" s="26" t="s">
        <v>52</v>
      </c>
      <c r="K272" s="26">
        <v>3</v>
      </c>
      <c r="L272" s="26">
        <v>10.41</v>
      </c>
      <c r="M272" s="26" t="s">
        <v>54</v>
      </c>
      <c r="N272" s="26" t="s">
        <v>68</v>
      </c>
      <c r="O272" s="26">
        <v>9.84</v>
      </c>
      <c r="P272" s="26">
        <v>14.5</v>
      </c>
      <c r="Q272" s="40">
        <f>Table2[[#This Row],[Spread]]/Table2[[#This Row],[Expected Loss]]</f>
        <v>1.4735772357723578</v>
      </c>
      <c r="R272" s="26">
        <v>1</v>
      </c>
      <c r="S272" s="26">
        <v>0</v>
      </c>
      <c r="T272" s="26" t="s">
        <v>1098</v>
      </c>
      <c r="U272" s="26" t="s">
        <v>1099</v>
      </c>
      <c r="Y272" s="26">
        <f>IF(ISTEXT(_xlfn.XLOOKUP(A272,Checked_Deals!A:A,Checked_Deals!A:A,0)),1,0)</f>
        <v>0</v>
      </c>
    </row>
    <row r="273" spans="1:25" x14ac:dyDescent="0.25">
      <c r="A273" s="26" t="s">
        <v>1101</v>
      </c>
      <c r="B273" s="27">
        <v>42856</v>
      </c>
      <c r="C273" s="26" t="s">
        <v>1095</v>
      </c>
      <c r="D273" s="26" t="s">
        <v>1096</v>
      </c>
      <c r="E273" s="26" t="s">
        <v>474</v>
      </c>
      <c r="F273" s="26" t="s">
        <v>76</v>
      </c>
      <c r="G273" s="26" t="s">
        <v>1097</v>
      </c>
      <c r="H273" s="59">
        <v>72000000</v>
      </c>
      <c r="I273" s="26" t="s">
        <v>51</v>
      </c>
      <c r="J273" s="26" t="s">
        <v>52</v>
      </c>
      <c r="K273" s="26">
        <v>3</v>
      </c>
      <c r="L273" s="26">
        <v>1.64</v>
      </c>
      <c r="M273" s="26" t="s">
        <v>54</v>
      </c>
      <c r="N273" s="26" t="s">
        <v>68</v>
      </c>
      <c r="O273" s="26">
        <v>1.39</v>
      </c>
      <c r="P273" s="26">
        <v>4</v>
      </c>
      <c r="Q273" s="40">
        <f>Table2[[#This Row],[Spread]]/Table2[[#This Row],[Expected Loss]]</f>
        <v>2.877697841726619</v>
      </c>
      <c r="R273" s="26">
        <v>1</v>
      </c>
      <c r="S273" s="26">
        <v>0</v>
      </c>
      <c r="T273" s="26" t="s">
        <v>1098</v>
      </c>
      <c r="U273" s="26" t="s">
        <v>1099</v>
      </c>
      <c r="Y273" s="26">
        <f>IF(ISTEXT(_xlfn.XLOOKUP(A273,Checked_Deals!A:A,Checked_Deals!A:A,0)),1,0)</f>
        <v>0</v>
      </c>
    </row>
    <row r="274" spans="1:25" x14ac:dyDescent="0.25">
      <c r="A274" s="26" t="s">
        <v>1102</v>
      </c>
      <c r="B274" s="27">
        <v>42856</v>
      </c>
      <c r="C274" s="26" t="s">
        <v>1095</v>
      </c>
      <c r="D274" s="26" t="s">
        <v>1096</v>
      </c>
      <c r="E274" s="26" t="s">
        <v>474</v>
      </c>
      <c r="F274" s="26" t="s">
        <v>76</v>
      </c>
      <c r="G274" s="26" t="s">
        <v>1097</v>
      </c>
      <c r="H274" s="59">
        <v>3000000</v>
      </c>
      <c r="I274" s="26" t="s">
        <v>51</v>
      </c>
      <c r="J274" s="26" t="s">
        <v>52</v>
      </c>
      <c r="K274" s="26">
        <v>3</v>
      </c>
      <c r="L274" s="26">
        <v>1.74</v>
      </c>
      <c r="M274" s="26" t="s">
        <v>54</v>
      </c>
      <c r="N274" s="26" t="s">
        <v>68</v>
      </c>
      <c r="O274" s="26">
        <v>1.67</v>
      </c>
      <c r="P274" s="26">
        <v>4.25</v>
      </c>
      <c r="Q274" s="40">
        <f>Table2[[#This Row],[Spread]]/Table2[[#This Row],[Expected Loss]]</f>
        <v>2.5449101796407185</v>
      </c>
      <c r="R274" s="26">
        <v>1</v>
      </c>
      <c r="S274" s="26">
        <v>0</v>
      </c>
      <c r="T274" s="26" t="s">
        <v>1098</v>
      </c>
      <c r="U274" s="26" t="s">
        <v>1099</v>
      </c>
      <c r="Y274" s="26">
        <f>IF(ISTEXT(_xlfn.XLOOKUP(A274,Checked_Deals!A:A,Checked_Deals!A:A,0)),1,0)</f>
        <v>0</v>
      </c>
    </row>
    <row r="275" spans="1:25" x14ac:dyDescent="0.25">
      <c r="A275" s="26" t="s">
        <v>1103</v>
      </c>
      <c r="B275" s="27">
        <v>42856</v>
      </c>
      <c r="C275" s="26" t="s">
        <v>1104</v>
      </c>
      <c r="D275" s="26" t="s">
        <v>1105</v>
      </c>
      <c r="E275" s="26" t="s">
        <v>1106</v>
      </c>
      <c r="F275" s="26" t="s">
        <v>54</v>
      </c>
      <c r="G275" s="26" t="s">
        <v>1107</v>
      </c>
      <c r="H275" s="59">
        <v>98616000</v>
      </c>
      <c r="I275" s="26" t="s">
        <v>51</v>
      </c>
      <c r="J275" s="26" t="s">
        <v>52</v>
      </c>
      <c r="K275" s="26" t="s">
        <v>54</v>
      </c>
      <c r="L275" s="26" t="s">
        <v>53</v>
      </c>
      <c r="M275" s="26" t="s">
        <v>54</v>
      </c>
      <c r="N275" s="26" t="s">
        <v>68</v>
      </c>
      <c r="O275" s="26" t="s">
        <v>56</v>
      </c>
      <c r="P275" s="26">
        <v>2.25</v>
      </c>
      <c r="Q275" s="40" t="e">
        <f>Table2[[#This Row],[Spread]]/Table2[[#This Row],[Expected Loss]]</f>
        <v>#VALUE!</v>
      </c>
      <c r="R275" s="26">
        <v>1</v>
      </c>
      <c r="S275" s="26">
        <v>0</v>
      </c>
      <c r="T275" s="26" t="s">
        <v>1108</v>
      </c>
      <c r="U275" s="26" t="s">
        <v>1109</v>
      </c>
      <c r="Y275" s="26">
        <f>IF(ISTEXT(_xlfn.XLOOKUP(A275,Checked_Deals!A:A,Checked_Deals!A:A,0)),1,0)</f>
        <v>0</v>
      </c>
    </row>
    <row r="276" spans="1:25" x14ac:dyDescent="0.25">
      <c r="A276" s="26" t="s">
        <v>1110</v>
      </c>
      <c r="B276" s="27">
        <v>42856</v>
      </c>
      <c r="C276" s="26" t="s">
        <v>1104</v>
      </c>
      <c r="D276" s="26" t="s">
        <v>1105</v>
      </c>
      <c r="E276" s="26" t="s">
        <v>1106</v>
      </c>
      <c r="F276" s="26" t="s">
        <v>54</v>
      </c>
      <c r="G276" s="26" t="s">
        <v>1107</v>
      </c>
      <c r="H276" s="59">
        <v>98616000</v>
      </c>
      <c r="I276" s="26" t="s">
        <v>51</v>
      </c>
      <c r="J276" s="26" t="s">
        <v>52</v>
      </c>
      <c r="K276" s="26" t="s">
        <v>54</v>
      </c>
      <c r="L276" s="26" t="s">
        <v>53</v>
      </c>
      <c r="M276" s="26" t="s">
        <v>54</v>
      </c>
      <c r="N276" s="26" t="s">
        <v>68</v>
      </c>
      <c r="O276" s="26" t="s">
        <v>56</v>
      </c>
      <c r="P276" s="26" t="s">
        <v>56</v>
      </c>
      <c r="Q276" s="40" t="e">
        <f>Table2[[#This Row],[Spread]]/Table2[[#This Row],[Expected Loss]]</f>
        <v>#VALUE!</v>
      </c>
      <c r="R276" s="26">
        <v>1</v>
      </c>
      <c r="S276" s="26">
        <v>0</v>
      </c>
      <c r="T276" s="26" t="s">
        <v>1108</v>
      </c>
      <c r="U276" s="26" t="s">
        <v>1109</v>
      </c>
      <c r="Y276" s="26">
        <f>IF(ISTEXT(_xlfn.XLOOKUP(A276,Checked_Deals!A:A,Checked_Deals!A:A,0)),1,0)</f>
        <v>0</v>
      </c>
    </row>
    <row r="277" spans="1:25" x14ac:dyDescent="0.25">
      <c r="A277" s="26" t="s">
        <v>1111</v>
      </c>
      <c r="B277" s="27">
        <v>42856</v>
      </c>
      <c r="C277" s="26" t="s">
        <v>1104</v>
      </c>
      <c r="D277" s="26" t="s">
        <v>1105</v>
      </c>
      <c r="E277" s="26" t="s">
        <v>1106</v>
      </c>
      <c r="F277" s="26" t="s">
        <v>54</v>
      </c>
      <c r="G277" s="26" t="s">
        <v>1107</v>
      </c>
      <c r="H277" s="59">
        <v>14088000</v>
      </c>
      <c r="I277" s="26" t="s">
        <v>51</v>
      </c>
      <c r="J277" s="26" t="s">
        <v>52</v>
      </c>
      <c r="K277" s="26" t="s">
        <v>54</v>
      </c>
      <c r="L277" s="26" t="s">
        <v>53</v>
      </c>
      <c r="M277" s="26" t="s">
        <v>54</v>
      </c>
      <c r="N277" s="26" t="s">
        <v>68</v>
      </c>
      <c r="O277" s="26" t="s">
        <v>56</v>
      </c>
      <c r="P277" s="26" t="s">
        <v>56</v>
      </c>
      <c r="Q277" s="40" t="e">
        <f>Table2[[#This Row],[Spread]]/Table2[[#This Row],[Expected Loss]]</f>
        <v>#VALUE!</v>
      </c>
      <c r="R277" s="26">
        <v>1</v>
      </c>
      <c r="S277" s="26">
        <v>0</v>
      </c>
      <c r="T277" s="26" t="s">
        <v>1108</v>
      </c>
      <c r="U277" s="26" t="s">
        <v>1109</v>
      </c>
      <c r="Y277" s="26">
        <f>IF(ISTEXT(_xlfn.XLOOKUP(A277,Checked_Deals!A:A,Checked_Deals!A:A,0)),1,0)</f>
        <v>0</v>
      </c>
    </row>
    <row r="278" spans="1:25" x14ac:dyDescent="0.25">
      <c r="A278" s="26" t="s">
        <v>1112</v>
      </c>
      <c r="B278" s="27">
        <v>42856</v>
      </c>
      <c r="C278" s="26" t="s">
        <v>1113</v>
      </c>
      <c r="D278" s="26" t="s">
        <v>154</v>
      </c>
      <c r="E278" s="26" t="s">
        <v>1114</v>
      </c>
      <c r="F278" s="26" t="s">
        <v>76</v>
      </c>
      <c r="G278" s="26" t="s">
        <v>873</v>
      </c>
      <c r="H278" s="59">
        <v>225000000</v>
      </c>
      <c r="I278" s="26" t="s">
        <v>51</v>
      </c>
      <c r="J278" s="26" t="s">
        <v>1115</v>
      </c>
      <c r="K278" s="26">
        <v>1</v>
      </c>
      <c r="L278" s="26">
        <v>16.22</v>
      </c>
      <c r="M278" s="26" t="s">
        <v>1116</v>
      </c>
      <c r="N278" s="26" t="s">
        <v>68</v>
      </c>
      <c r="O278" s="26">
        <v>4.0599999999999996</v>
      </c>
      <c r="P278" s="26">
        <v>17.5</v>
      </c>
      <c r="Q278" s="40">
        <f>Table2[[#This Row],[Spread]]/Table2[[#This Row],[Expected Loss]]</f>
        <v>4.3103448275862073</v>
      </c>
      <c r="R278" s="26">
        <v>1</v>
      </c>
      <c r="S278" s="26">
        <v>0</v>
      </c>
      <c r="T278" s="26" t="s">
        <v>1117</v>
      </c>
      <c r="U278" s="26" t="s">
        <v>1118</v>
      </c>
      <c r="Y278" s="26">
        <f>IF(ISTEXT(_xlfn.XLOOKUP(A278,Checked_Deals!A:A,Checked_Deals!A:A,0)),1,0)</f>
        <v>0</v>
      </c>
    </row>
    <row r="279" spans="1:25" x14ac:dyDescent="0.25">
      <c r="A279" s="26" t="s">
        <v>1119</v>
      </c>
      <c r="B279" s="27">
        <v>42856</v>
      </c>
      <c r="C279" s="26" t="s">
        <v>1113</v>
      </c>
      <c r="D279" s="26" t="s">
        <v>154</v>
      </c>
      <c r="E279" s="26" t="s">
        <v>1114</v>
      </c>
      <c r="F279" s="26" t="s">
        <v>76</v>
      </c>
      <c r="G279" s="26" t="s">
        <v>873</v>
      </c>
      <c r="H279" s="59">
        <v>150000000</v>
      </c>
      <c r="I279" s="26" t="s">
        <v>51</v>
      </c>
      <c r="J279" s="26" t="s">
        <v>1115</v>
      </c>
      <c r="K279" s="26">
        <v>1</v>
      </c>
      <c r="L279" s="26">
        <v>4.5599999999999996</v>
      </c>
      <c r="M279" s="26" t="s">
        <v>54</v>
      </c>
      <c r="N279" s="26" t="s">
        <v>68</v>
      </c>
      <c r="O279" s="26">
        <v>2.11</v>
      </c>
      <c r="P279" s="26">
        <v>4.75</v>
      </c>
      <c r="Q279" s="40">
        <f>Table2[[#This Row],[Spread]]/Table2[[#This Row],[Expected Loss]]</f>
        <v>2.2511848341232228</v>
      </c>
      <c r="R279" s="26">
        <v>1</v>
      </c>
      <c r="S279" s="26">
        <v>0</v>
      </c>
      <c r="T279" s="26" t="s">
        <v>1117</v>
      </c>
      <c r="U279" s="26" t="s">
        <v>1118</v>
      </c>
      <c r="Y279" s="26">
        <f>IF(ISTEXT(_xlfn.XLOOKUP(A279,Checked_Deals!A:A,Checked_Deals!A:A,0)),1,0)</f>
        <v>0</v>
      </c>
    </row>
    <row r="280" spans="1:25" x14ac:dyDescent="0.25">
      <c r="A280" s="26" t="s">
        <v>1120</v>
      </c>
      <c r="B280" s="27">
        <v>42856</v>
      </c>
      <c r="C280" s="26" t="s">
        <v>1113</v>
      </c>
      <c r="D280" s="26" t="s">
        <v>154</v>
      </c>
      <c r="E280" s="26" t="s">
        <v>1114</v>
      </c>
      <c r="F280" s="26" t="s">
        <v>76</v>
      </c>
      <c r="G280" s="26" t="s">
        <v>873</v>
      </c>
      <c r="H280" s="59">
        <v>50000000</v>
      </c>
      <c r="I280" s="26" t="s">
        <v>51</v>
      </c>
      <c r="J280" s="26" t="s">
        <v>1115</v>
      </c>
      <c r="K280" s="26">
        <v>1</v>
      </c>
      <c r="L280" s="26">
        <v>0.99</v>
      </c>
      <c r="M280" s="26" t="s">
        <v>54</v>
      </c>
      <c r="N280" s="26" t="s">
        <v>68</v>
      </c>
      <c r="O280" s="26">
        <v>0.59</v>
      </c>
      <c r="P280" s="26">
        <v>3</v>
      </c>
      <c r="Q280" s="40">
        <f>Table2[[#This Row],[Spread]]/Table2[[#This Row],[Expected Loss]]</f>
        <v>5.0847457627118651</v>
      </c>
      <c r="R280" s="26">
        <v>1</v>
      </c>
      <c r="S280" s="26">
        <v>0</v>
      </c>
      <c r="T280" s="26" t="s">
        <v>1117</v>
      </c>
      <c r="U280" s="26" t="s">
        <v>1118</v>
      </c>
      <c r="Y280" s="26">
        <f>IF(ISTEXT(_xlfn.XLOOKUP(A280,Checked_Deals!A:A,Checked_Deals!A:A,0)),1,0)</f>
        <v>0</v>
      </c>
    </row>
    <row r="281" spans="1:25" x14ac:dyDescent="0.25">
      <c r="A281" s="26" t="s">
        <v>1121</v>
      </c>
      <c r="B281" s="27">
        <v>42856</v>
      </c>
      <c r="C281" s="26" t="s">
        <v>1122</v>
      </c>
      <c r="D281" s="26" t="s">
        <v>74</v>
      </c>
      <c r="E281" s="26" t="s">
        <v>1123</v>
      </c>
      <c r="F281" s="26" t="s">
        <v>76</v>
      </c>
      <c r="G281" s="26" t="s">
        <v>1124</v>
      </c>
      <c r="H281" s="59">
        <v>150000000</v>
      </c>
      <c r="I281" s="26" t="s">
        <v>51</v>
      </c>
      <c r="J281" s="26" t="s">
        <v>52</v>
      </c>
      <c r="K281" s="26" t="s">
        <v>54</v>
      </c>
      <c r="L281" s="26">
        <v>1.01</v>
      </c>
      <c r="M281" s="26" t="s">
        <v>54</v>
      </c>
      <c r="N281" s="26" t="s">
        <v>68</v>
      </c>
      <c r="O281" s="26">
        <v>0.78</v>
      </c>
      <c r="P281" s="26">
        <v>3.25</v>
      </c>
      <c r="Q281" s="40">
        <f>Table2[[#This Row],[Spread]]/Table2[[#This Row],[Expected Loss]]</f>
        <v>4.166666666666667</v>
      </c>
      <c r="R281" s="26">
        <v>1</v>
      </c>
      <c r="S281" s="26">
        <v>0</v>
      </c>
      <c r="T281" s="26" t="s">
        <v>1125</v>
      </c>
      <c r="U281" s="26" t="s">
        <v>1126</v>
      </c>
      <c r="Y281" s="26">
        <f>IF(ISTEXT(_xlfn.XLOOKUP(A281,Checked_Deals!A:A,Checked_Deals!A:A,0)),1,0)</f>
        <v>0</v>
      </c>
    </row>
    <row r="282" spans="1:25" x14ac:dyDescent="0.25">
      <c r="A282" s="26" t="s">
        <v>1127</v>
      </c>
      <c r="B282" s="27">
        <v>42856</v>
      </c>
      <c r="C282" s="26" t="s">
        <v>1122</v>
      </c>
      <c r="D282" s="26" t="s">
        <v>74</v>
      </c>
      <c r="E282" s="26" t="s">
        <v>1123</v>
      </c>
      <c r="F282" s="26" t="s">
        <v>76</v>
      </c>
      <c r="G282" s="26" t="s">
        <v>1124</v>
      </c>
      <c r="H282" s="59">
        <v>41900000</v>
      </c>
      <c r="I282" s="26" t="s">
        <v>51</v>
      </c>
      <c r="J282" s="26" t="s">
        <v>52</v>
      </c>
      <c r="K282" s="26" t="s">
        <v>54</v>
      </c>
      <c r="L282" s="26">
        <v>2.33</v>
      </c>
      <c r="M282" s="26" t="s">
        <v>54</v>
      </c>
      <c r="N282" s="26" t="s">
        <v>68</v>
      </c>
      <c r="O282" s="26">
        <v>1.58</v>
      </c>
      <c r="P282" s="26">
        <v>75</v>
      </c>
      <c r="Q282" s="40">
        <f>Table2[[#This Row],[Spread]]/Table2[[#This Row],[Expected Loss]]</f>
        <v>47.468354430379748</v>
      </c>
      <c r="R282" s="26">
        <v>1</v>
      </c>
      <c r="S282" s="26">
        <v>0</v>
      </c>
      <c r="T282" s="26" t="s">
        <v>1125</v>
      </c>
      <c r="U282" s="26" t="s">
        <v>1126</v>
      </c>
      <c r="Y282" s="26">
        <f>IF(ISTEXT(_xlfn.XLOOKUP(A282,Checked_Deals!A:A,Checked_Deals!A:A,0)),1,0)</f>
        <v>0</v>
      </c>
    </row>
    <row r="283" spans="1:25" x14ac:dyDescent="0.25">
      <c r="A283" s="26" t="s">
        <v>1128</v>
      </c>
      <c r="B283" s="27">
        <v>42856</v>
      </c>
      <c r="C283" s="26" t="s">
        <v>1122</v>
      </c>
      <c r="D283" s="26" t="s">
        <v>74</v>
      </c>
      <c r="E283" s="26" t="s">
        <v>1123</v>
      </c>
      <c r="F283" s="26" t="s">
        <v>76</v>
      </c>
      <c r="G283" s="26" t="s">
        <v>1124</v>
      </c>
      <c r="H283" s="59">
        <v>150000000</v>
      </c>
      <c r="I283" s="26" t="s">
        <v>51</v>
      </c>
      <c r="J283" s="26" t="s">
        <v>52</v>
      </c>
      <c r="K283" s="26" t="s">
        <v>54</v>
      </c>
      <c r="L283" s="26">
        <v>3.58</v>
      </c>
      <c r="M283" s="26" t="s">
        <v>54</v>
      </c>
      <c r="N283" s="26" t="s">
        <v>68</v>
      </c>
      <c r="O283" s="26">
        <v>2.98</v>
      </c>
      <c r="P283" s="26">
        <v>6.5</v>
      </c>
      <c r="Q283" s="40">
        <f>Table2[[#This Row],[Spread]]/Table2[[#This Row],[Expected Loss]]</f>
        <v>2.1812080536912752</v>
      </c>
      <c r="R283" s="26">
        <v>1</v>
      </c>
      <c r="S283" s="26">
        <v>0</v>
      </c>
      <c r="T283" s="26" t="s">
        <v>1125</v>
      </c>
      <c r="U283" s="26" t="s">
        <v>1126</v>
      </c>
      <c r="Y283" s="26">
        <f>IF(ISTEXT(_xlfn.XLOOKUP(A283,Checked_Deals!A:A,Checked_Deals!A:A,0)),1,0)</f>
        <v>0</v>
      </c>
    </row>
    <row r="284" spans="1:25" x14ac:dyDescent="0.25">
      <c r="A284" s="26" t="s">
        <v>1129</v>
      </c>
      <c r="B284" s="27">
        <v>42856</v>
      </c>
      <c r="C284" s="26" t="s">
        <v>1122</v>
      </c>
      <c r="D284" s="26" t="s">
        <v>74</v>
      </c>
      <c r="E284" s="26" t="s">
        <v>1123</v>
      </c>
      <c r="F284" s="26" t="s">
        <v>76</v>
      </c>
      <c r="G284" s="26" t="s">
        <v>1124</v>
      </c>
      <c r="H284" s="59">
        <v>33130000</v>
      </c>
      <c r="I284" s="26" t="s">
        <v>51</v>
      </c>
      <c r="J284" s="26" t="s">
        <v>52</v>
      </c>
      <c r="K284" s="26" t="s">
        <v>54</v>
      </c>
      <c r="L284" s="26">
        <v>6.32</v>
      </c>
      <c r="M284" s="26" t="s">
        <v>54</v>
      </c>
      <c r="N284" s="26" t="s">
        <v>68</v>
      </c>
      <c r="O284" s="26">
        <v>4.8600000000000003</v>
      </c>
      <c r="P284" s="26">
        <v>9.25</v>
      </c>
      <c r="Q284" s="40">
        <f>Table2[[#This Row],[Spread]]/Table2[[#This Row],[Expected Loss]]</f>
        <v>1.9032921810699588</v>
      </c>
      <c r="R284" s="26">
        <v>1</v>
      </c>
      <c r="S284" s="26">
        <v>0</v>
      </c>
      <c r="T284" s="26" t="s">
        <v>1125</v>
      </c>
      <c r="U284" s="26" t="s">
        <v>1126</v>
      </c>
      <c r="Y284" s="26">
        <f>IF(ISTEXT(_xlfn.XLOOKUP(A284,Checked_Deals!A:A,Checked_Deals!A:A,0)),1,0)</f>
        <v>0</v>
      </c>
    </row>
    <row r="285" spans="1:25" x14ac:dyDescent="0.25">
      <c r="A285" s="26" t="s">
        <v>1130</v>
      </c>
      <c r="B285" s="27">
        <v>42856</v>
      </c>
      <c r="C285" s="26" t="s">
        <v>1130</v>
      </c>
      <c r="D285" s="26" t="s">
        <v>83</v>
      </c>
      <c r="E285" s="26" t="s">
        <v>420</v>
      </c>
      <c r="F285" s="26" t="s">
        <v>76</v>
      </c>
      <c r="G285" s="26" t="s">
        <v>439</v>
      </c>
      <c r="H285" s="59">
        <v>300000000</v>
      </c>
      <c r="I285" s="26" t="s">
        <v>51</v>
      </c>
      <c r="J285" s="26" t="s">
        <v>52</v>
      </c>
      <c r="K285" s="26" t="s">
        <v>54</v>
      </c>
      <c r="L285" s="26" t="s">
        <v>53</v>
      </c>
      <c r="M285" s="26" t="s">
        <v>54</v>
      </c>
      <c r="N285" s="26" t="s">
        <v>55</v>
      </c>
      <c r="O285" s="26">
        <v>1.95</v>
      </c>
      <c r="P285" s="26">
        <v>5</v>
      </c>
      <c r="Q285" s="40">
        <f>Table2[[#This Row],[Spread]]/Table2[[#This Row],[Expected Loss]]</f>
        <v>2.5641025641025643</v>
      </c>
      <c r="R285" s="26">
        <v>1</v>
      </c>
      <c r="S285" s="26">
        <v>0</v>
      </c>
      <c r="T285" s="26" t="s">
        <v>1131</v>
      </c>
      <c r="U285" s="26" t="s">
        <v>1132</v>
      </c>
      <c r="Y285" s="26">
        <f>IF(ISTEXT(_xlfn.XLOOKUP(A285,Checked_Deals!A:A,Checked_Deals!A:A,0)),1,0)</f>
        <v>0</v>
      </c>
    </row>
    <row r="286" spans="1:25" x14ac:dyDescent="0.25">
      <c r="A286" s="26" t="s">
        <v>1133</v>
      </c>
      <c r="B286" s="27">
        <v>42856</v>
      </c>
      <c r="C286" s="26" t="s">
        <v>1133</v>
      </c>
      <c r="D286" s="26" t="s">
        <v>396</v>
      </c>
      <c r="E286" s="26" t="s">
        <v>166</v>
      </c>
      <c r="F286" s="26" t="s">
        <v>166</v>
      </c>
      <c r="G286" s="26" t="s">
        <v>225</v>
      </c>
      <c r="H286" s="59">
        <v>35000000</v>
      </c>
      <c r="I286" s="26" t="s">
        <v>51</v>
      </c>
      <c r="J286" s="26" t="s">
        <v>52</v>
      </c>
      <c r="K286" s="26" t="s">
        <v>54</v>
      </c>
      <c r="L286" s="26" t="s">
        <v>53</v>
      </c>
      <c r="M286" s="26" t="s">
        <v>54</v>
      </c>
      <c r="N286" s="26" t="s">
        <v>55</v>
      </c>
      <c r="O286" s="26" t="s">
        <v>56</v>
      </c>
      <c r="P286" s="26" t="s">
        <v>56</v>
      </c>
      <c r="Q286" s="40" t="e">
        <f>Table2[[#This Row],[Spread]]/Table2[[#This Row],[Expected Loss]]</f>
        <v>#VALUE!</v>
      </c>
      <c r="R286" s="26">
        <v>1</v>
      </c>
      <c r="S286" s="26">
        <v>0</v>
      </c>
      <c r="T286" s="26" t="s">
        <v>1134</v>
      </c>
      <c r="U286" s="26" t="s">
        <v>1135</v>
      </c>
      <c r="Y286" s="26">
        <f>IF(ISTEXT(_xlfn.XLOOKUP(A286,Checked_Deals!A:A,Checked_Deals!A:A,0)),1,0)</f>
        <v>0</v>
      </c>
    </row>
    <row r="287" spans="1:25" x14ac:dyDescent="0.25">
      <c r="A287" s="33" t="s">
        <v>1136</v>
      </c>
      <c r="B287" s="34">
        <v>42856</v>
      </c>
      <c r="C287" s="33" t="s">
        <v>1137</v>
      </c>
      <c r="D287" s="33" t="s">
        <v>540</v>
      </c>
      <c r="E287" s="33" t="s">
        <v>1138</v>
      </c>
      <c r="F287" s="33" t="s">
        <v>264</v>
      </c>
      <c r="G287" s="33" t="s">
        <v>542</v>
      </c>
      <c r="H287" s="37">
        <v>425000000</v>
      </c>
      <c r="I287" s="33" t="s">
        <v>51</v>
      </c>
      <c r="J287" s="33" t="s">
        <v>52</v>
      </c>
      <c r="K287" s="33" t="s">
        <v>54</v>
      </c>
      <c r="L287" s="33">
        <v>1.19</v>
      </c>
      <c r="M287" s="33" t="s">
        <v>54</v>
      </c>
      <c r="N287" s="33" t="s">
        <v>68</v>
      </c>
      <c r="O287" s="33">
        <v>1.1100000000000001</v>
      </c>
      <c r="P287" s="33">
        <v>3.5</v>
      </c>
      <c r="Q287" s="40">
        <f>Table2[[#This Row],[Spread]]/Table2[[#This Row],[Expected Loss]]</f>
        <v>3.1531531531531529</v>
      </c>
      <c r="R287" s="33">
        <v>1</v>
      </c>
      <c r="S287" s="33">
        <v>0</v>
      </c>
      <c r="T287" s="33" t="s">
        <v>1140</v>
      </c>
      <c r="U287" s="33" t="s">
        <v>1141</v>
      </c>
      <c r="Y287" s="26">
        <f>IF(ISTEXT(_xlfn.XLOOKUP(A287,Checked_Deals!A:A,Checked_Deals!A:A,0)),1,0)</f>
        <v>1</v>
      </c>
    </row>
    <row r="288" spans="1:25" x14ac:dyDescent="0.25">
      <c r="A288" s="33" t="s">
        <v>1142</v>
      </c>
      <c r="B288" s="34">
        <v>42856</v>
      </c>
      <c r="C288" s="33" t="s">
        <v>1137</v>
      </c>
      <c r="D288" s="33" t="s">
        <v>540</v>
      </c>
      <c r="E288" s="33" t="s">
        <v>1138</v>
      </c>
      <c r="F288" s="33" t="s">
        <v>264</v>
      </c>
      <c r="G288" s="33" t="s">
        <v>542</v>
      </c>
      <c r="H288" s="37">
        <v>500000000</v>
      </c>
      <c r="I288" s="33" t="s">
        <v>51</v>
      </c>
      <c r="J288" s="33" t="s">
        <v>52</v>
      </c>
      <c r="K288" s="33" t="s">
        <v>54</v>
      </c>
      <c r="L288" s="33">
        <v>3.72</v>
      </c>
      <c r="M288" s="33" t="s">
        <v>54</v>
      </c>
      <c r="N288" s="33" t="s">
        <v>68</v>
      </c>
      <c r="O288" s="33">
        <v>3.33</v>
      </c>
      <c r="P288" s="33">
        <v>6</v>
      </c>
      <c r="Q288" s="40">
        <f>Table2[[#This Row],[Spread]]/Table2[[#This Row],[Expected Loss]]</f>
        <v>1.8018018018018018</v>
      </c>
      <c r="R288" s="33">
        <v>1</v>
      </c>
      <c r="S288" s="33">
        <v>0</v>
      </c>
      <c r="T288" s="33" t="s">
        <v>1140</v>
      </c>
      <c r="U288" s="33" t="s">
        <v>1141</v>
      </c>
      <c r="Y288" s="26">
        <f>IF(ISTEXT(_xlfn.XLOOKUP(A288,Checked_Deals!A:A,Checked_Deals!A:A,0)),1,0)</f>
        <v>1</v>
      </c>
    </row>
    <row r="289" spans="1:25" x14ac:dyDescent="0.25">
      <c r="A289" s="28" t="s">
        <v>1143</v>
      </c>
      <c r="B289" s="29">
        <v>42856</v>
      </c>
      <c r="C289" s="28" t="s">
        <v>1137</v>
      </c>
      <c r="D289" s="28" t="s">
        <v>540</v>
      </c>
      <c r="E289" s="28" t="s">
        <v>1138</v>
      </c>
      <c r="F289" s="28" t="s">
        <v>264</v>
      </c>
      <c r="G289" s="28" t="s">
        <v>542</v>
      </c>
      <c r="H289" s="32" t="s">
        <v>65</v>
      </c>
      <c r="I289" s="28" t="s">
        <v>51</v>
      </c>
      <c r="J289" s="28" t="s">
        <v>52</v>
      </c>
      <c r="K289" s="28" t="s">
        <v>54</v>
      </c>
      <c r="L289" s="28" t="s">
        <v>53</v>
      </c>
      <c r="M289" s="28" t="s">
        <v>54</v>
      </c>
      <c r="N289" s="28" t="s">
        <v>68</v>
      </c>
      <c r="O289" s="28" t="s">
        <v>56</v>
      </c>
      <c r="P289" s="28" t="s">
        <v>56</v>
      </c>
      <c r="Q289" s="40" t="e">
        <f>Table2[[#This Row],[Spread]]/Table2[[#This Row],[Expected Loss]]</f>
        <v>#VALUE!</v>
      </c>
      <c r="R289" s="28">
        <v>1</v>
      </c>
      <c r="S289" s="28">
        <v>0</v>
      </c>
      <c r="T289" s="28" t="s">
        <v>1140</v>
      </c>
      <c r="U289" s="28" t="s">
        <v>1141</v>
      </c>
      <c r="Y289" s="26">
        <f>IF(ISTEXT(_xlfn.XLOOKUP(A289,Checked_Deals!A:A,Checked_Deals!A:A,0)),1,0)</f>
        <v>0</v>
      </c>
    </row>
    <row r="290" spans="1:25" x14ac:dyDescent="0.25">
      <c r="A290" s="28" t="s">
        <v>1144</v>
      </c>
      <c r="B290" s="29">
        <v>42856</v>
      </c>
      <c r="C290" s="28" t="s">
        <v>1137</v>
      </c>
      <c r="D290" s="28" t="s">
        <v>540</v>
      </c>
      <c r="E290" s="28" t="s">
        <v>1138</v>
      </c>
      <c r="F290" s="28" t="s">
        <v>264</v>
      </c>
      <c r="G290" s="28" t="s">
        <v>542</v>
      </c>
      <c r="H290" s="32" t="s">
        <v>65</v>
      </c>
      <c r="I290" s="28" t="s">
        <v>51</v>
      </c>
      <c r="J290" s="28" t="s">
        <v>52</v>
      </c>
      <c r="K290" s="28" t="s">
        <v>54</v>
      </c>
      <c r="L290" s="28" t="s">
        <v>53</v>
      </c>
      <c r="M290" s="28" t="s">
        <v>54</v>
      </c>
      <c r="N290" s="28" t="s">
        <v>68</v>
      </c>
      <c r="O290" s="28" t="s">
        <v>56</v>
      </c>
      <c r="P290" s="28" t="s">
        <v>56</v>
      </c>
      <c r="Q290" s="40" t="e">
        <f>Table2[[#This Row],[Spread]]/Table2[[#This Row],[Expected Loss]]</f>
        <v>#VALUE!</v>
      </c>
      <c r="R290" s="28">
        <v>1</v>
      </c>
      <c r="S290" s="28">
        <v>0</v>
      </c>
      <c r="T290" s="28" t="s">
        <v>1140</v>
      </c>
      <c r="U290" s="28" t="s">
        <v>1141</v>
      </c>
      <c r="Y290" s="26">
        <f>IF(ISTEXT(_xlfn.XLOOKUP(A290,Checked_Deals!A:A,Checked_Deals!A:A,0)),1,0)</f>
        <v>0</v>
      </c>
    </row>
    <row r="291" spans="1:25" x14ac:dyDescent="0.25">
      <c r="A291" s="26" t="s">
        <v>1145</v>
      </c>
      <c r="B291" s="27">
        <v>42856</v>
      </c>
      <c r="C291" s="26" t="s">
        <v>1145</v>
      </c>
      <c r="D291" s="26" t="s">
        <v>230</v>
      </c>
      <c r="E291" s="26" t="s">
        <v>1146</v>
      </c>
      <c r="F291" s="26" t="s">
        <v>91</v>
      </c>
      <c r="G291" s="26" t="s">
        <v>1147</v>
      </c>
      <c r="H291" s="59">
        <v>125000000</v>
      </c>
      <c r="I291" s="26" t="s">
        <v>104</v>
      </c>
      <c r="J291" s="26" t="s">
        <v>166</v>
      </c>
      <c r="K291" s="26" t="s">
        <v>54</v>
      </c>
      <c r="L291" s="26">
        <v>2.25</v>
      </c>
      <c r="M291" s="26" t="s">
        <v>54</v>
      </c>
      <c r="N291" s="26" t="s">
        <v>55</v>
      </c>
      <c r="O291" s="26">
        <v>2.25</v>
      </c>
      <c r="P291" s="26">
        <v>3.7</v>
      </c>
      <c r="Q291" s="40">
        <f>Table2[[#This Row],[Spread]]/Table2[[#This Row],[Expected Loss]]</f>
        <v>1.6444444444444446</v>
      </c>
      <c r="R291" s="26">
        <v>1</v>
      </c>
      <c r="S291" s="26">
        <v>0</v>
      </c>
      <c r="T291" s="26" t="s">
        <v>1148</v>
      </c>
      <c r="U291" s="26" t="s">
        <v>1149</v>
      </c>
      <c r="Y291" s="26">
        <f>IF(ISTEXT(_xlfn.XLOOKUP(A291,Checked_Deals!A:A,Checked_Deals!A:A,0)),1,0)</f>
        <v>0</v>
      </c>
    </row>
    <row r="292" spans="1:25" x14ac:dyDescent="0.25">
      <c r="A292" s="26" t="s">
        <v>1150</v>
      </c>
      <c r="B292" s="27">
        <v>42856</v>
      </c>
      <c r="C292" s="26" t="s">
        <v>1150</v>
      </c>
      <c r="D292" s="26" t="s">
        <v>389</v>
      </c>
      <c r="E292" s="26" t="s">
        <v>1151</v>
      </c>
      <c r="F292" s="26" t="s">
        <v>91</v>
      </c>
      <c r="G292" s="26" t="s">
        <v>1152</v>
      </c>
      <c r="H292" s="59">
        <v>190000000</v>
      </c>
      <c r="I292" s="26" t="s">
        <v>51</v>
      </c>
      <c r="J292" s="26" t="s">
        <v>52</v>
      </c>
      <c r="K292" s="26" t="s">
        <v>54</v>
      </c>
      <c r="L292" s="26">
        <v>1.88</v>
      </c>
      <c r="M292" s="26" t="s">
        <v>54</v>
      </c>
      <c r="N292" s="26" t="s">
        <v>55</v>
      </c>
      <c r="O292" s="26">
        <v>1.08</v>
      </c>
      <c r="P292" s="26">
        <v>6.25</v>
      </c>
      <c r="Q292" s="40">
        <f>Table2[[#This Row],[Spread]]/Table2[[#This Row],[Expected Loss]]</f>
        <v>5.7870370370370363</v>
      </c>
      <c r="R292" s="26">
        <v>1</v>
      </c>
      <c r="S292" s="26">
        <v>0</v>
      </c>
      <c r="T292" s="26" t="s">
        <v>1153</v>
      </c>
      <c r="U292" s="26" t="s">
        <v>1154</v>
      </c>
      <c r="Y292" s="26">
        <f>IF(ISTEXT(_xlfn.XLOOKUP(A292,Checked_Deals!A:A,Checked_Deals!A:A,0)),1,0)</f>
        <v>0</v>
      </c>
    </row>
    <row r="293" spans="1:25" x14ac:dyDescent="0.25">
      <c r="A293" s="26" t="s">
        <v>1155</v>
      </c>
      <c r="B293" s="27">
        <v>42856</v>
      </c>
      <c r="C293" s="26" t="s">
        <v>1155</v>
      </c>
      <c r="D293" s="26" t="s">
        <v>110</v>
      </c>
      <c r="E293" s="26" t="s">
        <v>1156</v>
      </c>
      <c r="F293" s="26" t="s">
        <v>76</v>
      </c>
      <c r="G293" s="26" t="s">
        <v>1157</v>
      </c>
      <c r="H293" s="59">
        <v>200000000</v>
      </c>
      <c r="I293" s="26" t="s">
        <v>51</v>
      </c>
      <c r="J293" s="26" t="s">
        <v>52</v>
      </c>
      <c r="K293" s="26">
        <v>3</v>
      </c>
      <c r="L293" s="26">
        <v>1.04</v>
      </c>
      <c r="M293" s="26" t="s">
        <v>54</v>
      </c>
      <c r="N293" s="26" t="s">
        <v>55</v>
      </c>
      <c r="O293" s="26">
        <v>0.73</v>
      </c>
      <c r="P293" s="26">
        <v>3.25</v>
      </c>
      <c r="Q293" s="40">
        <f>Table2[[#This Row],[Spread]]/Table2[[#This Row],[Expected Loss]]</f>
        <v>4.4520547945205484</v>
      </c>
      <c r="R293" s="26">
        <v>1</v>
      </c>
      <c r="S293" s="26">
        <v>0</v>
      </c>
      <c r="T293" s="26" t="s">
        <v>1158</v>
      </c>
      <c r="U293" s="26" t="s">
        <v>1159</v>
      </c>
      <c r="Y293" s="26">
        <f>IF(ISTEXT(_xlfn.XLOOKUP(A293,Checked_Deals!A:A,Checked_Deals!A:A,0)),1,0)</f>
        <v>0</v>
      </c>
    </row>
    <row r="294" spans="1:25" x14ac:dyDescent="0.25">
      <c r="A294" s="26" t="s">
        <v>1160</v>
      </c>
      <c r="B294" s="27">
        <v>42856</v>
      </c>
      <c r="C294" s="26" t="s">
        <v>1160</v>
      </c>
      <c r="D294" s="26" t="s">
        <v>473</v>
      </c>
      <c r="E294" s="26" t="s">
        <v>474</v>
      </c>
      <c r="F294" s="26" t="s">
        <v>76</v>
      </c>
      <c r="G294" s="26" t="s">
        <v>1161</v>
      </c>
      <c r="H294" s="59">
        <v>400000000</v>
      </c>
      <c r="I294" s="26" t="s">
        <v>51</v>
      </c>
      <c r="J294" s="26" t="s">
        <v>52</v>
      </c>
      <c r="K294" s="26" t="s">
        <v>54</v>
      </c>
      <c r="L294" s="26" t="s">
        <v>53</v>
      </c>
      <c r="M294" s="26" t="s">
        <v>1162</v>
      </c>
      <c r="N294" s="26" t="s">
        <v>55</v>
      </c>
      <c r="O294" s="26">
        <v>1.71</v>
      </c>
      <c r="P294" s="26">
        <v>3.75</v>
      </c>
      <c r="Q294" s="40">
        <f>Table2[[#This Row],[Spread]]/Table2[[#This Row],[Expected Loss]]</f>
        <v>2.192982456140351</v>
      </c>
      <c r="R294" s="26">
        <v>1</v>
      </c>
      <c r="S294" s="26">
        <v>0</v>
      </c>
      <c r="T294" s="26" t="s">
        <v>1163</v>
      </c>
      <c r="U294" s="26" t="s">
        <v>1164</v>
      </c>
      <c r="Y294" s="26">
        <f>IF(ISTEXT(_xlfn.XLOOKUP(A294,Checked_Deals!A:A,Checked_Deals!A:A,0)),1,0)</f>
        <v>0</v>
      </c>
    </row>
    <row r="295" spans="1:25" x14ac:dyDescent="0.25">
      <c r="A295" s="26" t="s">
        <v>1165</v>
      </c>
      <c r="B295" s="27">
        <v>42887</v>
      </c>
      <c r="C295" s="26" t="s">
        <v>1166</v>
      </c>
      <c r="D295" s="26" t="s">
        <v>1167</v>
      </c>
      <c r="E295" s="26" t="s">
        <v>1168</v>
      </c>
      <c r="F295" s="26" t="s">
        <v>76</v>
      </c>
      <c r="G295" s="26" t="s">
        <v>1169</v>
      </c>
      <c r="H295" s="59">
        <v>66950000</v>
      </c>
      <c r="I295" s="26" t="s">
        <v>51</v>
      </c>
      <c r="J295" s="26" t="s">
        <v>52</v>
      </c>
      <c r="K295" s="26">
        <v>3</v>
      </c>
      <c r="L295" s="26">
        <v>1.1299999999999999</v>
      </c>
      <c r="M295" s="26" t="s">
        <v>54</v>
      </c>
      <c r="N295" s="26" t="s">
        <v>68</v>
      </c>
      <c r="O295" s="26">
        <v>0.8</v>
      </c>
      <c r="P295" s="26">
        <v>3.75</v>
      </c>
      <c r="Q295" s="40">
        <f>Table2[[#This Row],[Spread]]/Table2[[#This Row],[Expected Loss]]</f>
        <v>4.6875</v>
      </c>
      <c r="R295" s="26">
        <v>1</v>
      </c>
      <c r="S295" s="26">
        <v>0</v>
      </c>
      <c r="T295" s="26" t="s">
        <v>1170</v>
      </c>
      <c r="U295" s="26" t="s">
        <v>1171</v>
      </c>
      <c r="Y295" s="26">
        <f>IF(ISTEXT(_xlfn.XLOOKUP(A295,Checked_Deals!A:A,Checked_Deals!A:A,0)),1,0)</f>
        <v>0</v>
      </c>
    </row>
    <row r="296" spans="1:25" x14ac:dyDescent="0.25">
      <c r="A296" s="26" t="s">
        <v>1172</v>
      </c>
      <c r="B296" s="27">
        <v>42887</v>
      </c>
      <c r="C296" s="26" t="s">
        <v>1166</v>
      </c>
      <c r="D296" s="26" t="s">
        <v>1167</v>
      </c>
      <c r="E296" s="26" t="s">
        <v>1168</v>
      </c>
      <c r="F296" s="26" t="s">
        <v>76</v>
      </c>
      <c r="G296" s="26" t="s">
        <v>1169</v>
      </c>
      <c r="H296" s="59">
        <v>26300000</v>
      </c>
      <c r="I296" s="26" t="s">
        <v>51</v>
      </c>
      <c r="J296" s="26" t="s">
        <v>52</v>
      </c>
      <c r="K296" s="26">
        <v>3</v>
      </c>
      <c r="L296" s="26">
        <v>4.13</v>
      </c>
      <c r="M296" s="26" t="s">
        <v>54</v>
      </c>
      <c r="N296" s="26" t="s">
        <v>68</v>
      </c>
      <c r="O296" s="26">
        <v>1.77</v>
      </c>
      <c r="P296" s="26">
        <v>5.25</v>
      </c>
      <c r="Q296" s="40">
        <f>Table2[[#This Row],[Spread]]/Table2[[#This Row],[Expected Loss]]</f>
        <v>2.9661016949152543</v>
      </c>
      <c r="R296" s="26">
        <v>1</v>
      </c>
      <c r="S296" s="26">
        <v>0</v>
      </c>
      <c r="T296" s="26" t="s">
        <v>1170</v>
      </c>
      <c r="U296" s="26" t="s">
        <v>1171</v>
      </c>
      <c r="Y296" s="26">
        <f>IF(ISTEXT(_xlfn.XLOOKUP(A296,Checked_Deals!A:A,Checked_Deals!A:A,0)),1,0)</f>
        <v>0</v>
      </c>
    </row>
    <row r="297" spans="1:25" x14ac:dyDescent="0.25">
      <c r="A297" s="26" t="s">
        <v>1173</v>
      </c>
      <c r="B297" s="27">
        <v>42887</v>
      </c>
      <c r="C297" s="26" t="s">
        <v>1166</v>
      </c>
      <c r="D297" s="26" t="s">
        <v>1167</v>
      </c>
      <c r="E297" s="26" t="s">
        <v>1168</v>
      </c>
      <c r="F297" s="26" t="s">
        <v>76</v>
      </c>
      <c r="G297" s="26" t="s">
        <v>1169</v>
      </c>
      <c r="H297" s="59">
        <v>6750000</v>
      </c>
      <c r="I297" s="26" t="s">
        <v>51</v>
      </c>
      <c r="J297" s="26" t="s">
        <v>52</v>
      </c>
      <c r="K297" s="26">
        <v>3</v>
      </c>
      <c r="L297" s="26">
        <v>17.260000000000002</v>
      </c>
      <c r="M297" s="26" t="s">
        <v>54</v>
      </c>
      <c r="N297" s="26" t="s">
        <v>68</v>
      </c>
      <c r="O297" s="26">
        <v>9.93</v>
      </c>
      <c r="P297" s="26">
        <v>16</v>
      </c>
      <c r="Q297" s="40">
        <f>Table2[[#This Row],[Spread]]/Table2[[#This Row],[Expected Loss]]</f>
        <v>1.6112789526686808</v>
      </c>
      <c r="R297" s="26">
        <v>1</v>
      </c>
      <c r="S297" s="26">
        <v>0</v>
      </c>
      <c r="T297" s="26" t="s">
        <v>1170</v>
      </c>
      <c r="U297" s="26" t="s">
        <v>1171</v>
      </c>
      <c r="Y297" s="26">
        <f>IF(ISTEXT(_xlfn.XLOOKUP(A297,Checked_Deals!A:A,Checked_Deals!A:A,0)),1,0)</f>
        <v>0</v>
      </c>
    </row>
    <row r="298" spans="1:25" x14ac:dyDescent="0.25">
      <c r="A298" s="26" t="s">
        <v>1174</v>
      </c>
      <c r="B298" s="27">
        <v>42887</v>
      </c>
      <c r="C298" s="26" t="s">
        <v>1174</v>
      </c>
      <c r="D298" s="26" t="s">
        <v>662</v>
      </c>
      <c r="E298" s="26" t="s">
        <v>474</v>
      </c>
      <c r="F298" s="26" t="s">
        <v>76</v>
      </c>
      <c r="G298" s="26" t="s">
        <v>663</v>
      </c>
      <c r="H298" s="59">
        <v>350000000</v>
      </c>
      <c r="I298" s="26" t="s">
        <v>51</v>
      </c>
      <c r="J298" s="26" t="s">
        <v>52</v>
      </c>
      <c r="K298" s="26" t="s">
        <v>54</v>
      </c>
      <c r="L298" s="26">
        <v>0.53200000000000003</v>
      </c>
      <c r="M298" s="26" t="s">
        <v>1176</v>
      </c>
      <c r="N298" s="26" t="s">
        <v>55</v>
      </c>
      <c r="O298" s="26">
        <v>0.46400000000000002</v>
      </c>
      <c r="P298" s="26">
        <v>2</v>
      </c>
      <c r="Q298" s="40">
        <f>Table2[[#This Row],[Spread]]/Table2[[#This Row],[Expected Loss]]</f>
        <v>4.3103448275862064</v>
      </c>
      <c r="R298" s="26">
        <v>1</v>
      </c>
      <c r="S298" s="26">
        <v>0</v>
      </c>
      <c r="T298" s="26" t="s">
        <v>1177</v>
      </c>
      <c r="U298" s="26" t="s">
        <v>1178</v>
      </c>
      <c r="Y298" s="26">
        <f>IF(ISTEXT(_xlfn.XLOOKUP(A298,Checked_Deals!A:A,Checked_Deals!A:A,0)),1,0)</f>
        <v>0</v>
      </c>
    </row>
    <row r="299" spans="1:25" x14ac:dyDescent="0.25">
      <c r="A299" s="26" t="s">
        <v>1179</v>
      </c>
      <c r="B299" s="27">
        <v>42887</v>
      </c>
      <c r="C299" s="26" t="s">
        <v>1179</v>
      </c>
      <c r="D299" s="26" t="s">
        <v>54</v>
      </c>
      <c r="E299" s="26" t="s">
        <v>1180</v>
      </c>
      <c r="F299" s="26" t="s">
        <v>166</v>
      </c>
      <c r="G299" s="26" t="s">
        <v>529</v>
      </c>
      <c r="H299" s="59">
        <v>37000000</v>
      </c>
      <c r="I299" s="26" t="s">
        <v>54</v>
      </c>
      <c r="J299" s="26" t="s">
        <v>52</v>
      </c>
      <c r="K299" s="26">
        <v>1</v>
      </c>
      <c r="L299" s="26" t="s">
        <v>53</v>
      </c>
      <c r="M299" s="26" t="s">
        <v>54</v>
      </c>
      <c r="N299" s="26" t="s">
        <v>55</v>
      </c>
      <c r="O299" s="26" t="s">
        <v>56</v>
      </c>
      <c r="P299" s="26" t="s">
        <v>56</v>
      </c>
      <c r="Q299" s="40" t="e">
        <f>Table2[[#This Row],[Spread]]/Table2[[#This Row],[Expected Loss]]</f>
        <v>#VALUE!</v>
      </c>
      <c r="R299" s="26">
        <v>1</v>
      </c>
      <c r="S299" s="26">
        <v>0</v>
      </c>
      <c r="T299" s="26" t="s">
        <v>1181</v>
      </c>
      <c r="U299" s="26" t="s">
        <v>1182</v>
      </c>
      <c r="Y299" s="26">
        <f>IF(ISTEXT(_xlfn.XLOOKUP(A299,Checked_Deals!A:A,Checked_Deals!A:A,0)),1,0)</f>
        <v>0</v>
      </c>
    </row>
    <row r="300" spans="1:25" x14ac:dyDescent="0.25">
      <c r="A300" s="26" t="s">
        <v>1183</v>
      </c>
      <c r="B300" s="27">
        <v>42887</v>
      </c>
      <c r="C300" s="26" t="s">
        <v>1183</v>
      </c>
      <c r="D300" s="26" t="s">
        <v>54</v>
      </c>
      <c r="E300" s="26" t="s">
        <v>350</v>
      </c>
      <c r="F300" s="26" t="s">
        <v>224</v>
      </c>
      <c r="G300" s="26" t="s">
        <v>439</v>
      </c>
      <c r="H300" s="59">
        <v>65100000</v>
      </c>
      <c r="I300" s="26" t="s">
        <v>51</v>
      </c>
      <c r="J300" s="26" t="s">
        <v>52</v>
      </c>
      <c r="K300" s="26">
        <v>1</v>
      </c>
      <c r="L300" s="26" t="s">
        <v>53</v>
      </c>
      <c r="M300" s="26" t="s">
        <v>54</v>
      </c>
      <c r="N300" s="26" t="s">
        <v>55</v>
      </c>
      <c r="O300" s="26" t="s">
        <v>56</v>
      </c>
      <c r="P300" s="26" t="s">
        <v>56</v>
      </c>
      <c r="Q300" s="40" t="e">
        <f>Table2[[#This Row],[Spread]]/Table2[[#This Row],[Expected Loss]]</f>
        <v>#VALUE!</v>
      </c>
      <c r="R300" s="26">
        <v>1</v>
      </c>
      <c r="S300" s="26">
        <v>0</v>
      </c>
      <c r="T300" s="26" t="s">
        <v>1184</v>
      </c>
      <c r="U300" s="26" t="s">
        <v>1185</v>
      </c>
      <c r="Y300" s="26">
        <f>IF(ISTEXT(_xlfn.XLOOKUP(A300,Checked_Deals!A:A,Checked_Deals!A:A,0)),1,0)</f>
        <v>0</v>
      </c>
    </row>
    <row r="301" spans="1:25" x14ac:dyDescent="0.25">
      <c r="A301" s="28" t="s">
        <v>1186</v>
      </c>
      <c r="B301" s="29">
        <v>42887</v>
      </c>
      <c r="C301" s="28" t="s">
        <v>1187</v>
      </c>
      <c r="D301" s="28" t="s">
        <v>165</v>
      </c>
      <c r="E301" s="28" t="s">
        <v>350</v>
      </c>
      <c r="F301" s="28" t="s">
        <v>351</v>
      </c>
      <c r="G301" s="28" t="s">
        <v>439</v>
      </c>
      <c r="H301" s="32" t="s">
        <v>65</v>
      </c>
      <c r="I301" s="28" t="s">
        <v>51</v>
      </c>
      <c r="J301" s="28" t="s">
        <v>52</v>
      </c>
      <c r="K301" s="28">
        <v>1</v>
      </c>
      <c r="L301" s="28" t="s">
        <v>53</v>
      </c>
      <c r="M301" s="28" t="s">
        <v>54</v>
      </c>
      <c r="N301" s="28" t="s">
        <v>68</v>
      </c>
      <c r="O301" s="28" t="s">
        <v>56</v>
      </c>
      <c r="P301" s="28" t="s">
        <v>56</v>
      </c>
      <c r="Q301" s="40" t="e">
        <f>Table2[[#This Row],[Spread]]/Table2[[#This Row],[Expected Loss]]</f>
        <v>#VALUE!</v>
      </c>
      <c r="R301" s="28">
        <v>1</v>
      </c>
      <c r="S301" s="28">
        <v>0</v>
      </c>
      <c r="T301" s="28" t="s">
        <v>1188</v>
      </c>
      <c r="U301" s="28" t="s">
        <v>1189</v>
      </c>
      <c r="Y301" s="26">
        <f>IF(ISTEXT(_xlfn.XLOOKUP(A301,Checked_Deals!A:A,Checked_Deals!A:A,0)),1,0)</f>
        <v>0</v>
      </c>
    </row>
    <row r="302" spans="1:25" x14ac:dyDescent="0.25">
      <c r="A302" s="28" t="s">
        <v>1190</v>
      </c>
      <c r="B302" s="29">
        <v>42887</v>
      </c>
      <c r="C302" s="28" t="s">
        <v>1187</v>
      </c>
      <c r="D302" s="28" t="s">
        <v>165</v>
      </c>
      <c r="E302" s="28" t="s">
        <v>350</v>
      </c>
      <c r="F302" s="28" t="s">
        <v>351</v>
      </c>
      <c r="G302" s="28" t="s">
        <v>439</v>
      </c>
      <c r="H302" s="32" t="s">
        <v>65</v>
      </c>
      <c r="I302" s="28" t="s">
        <v>51</v>
      </c>
      <c r="J302" s="28" t="s">
        <v>52</v>
      </c>
      <c r="K302" s="28">
        <v>1</v>
      </c>
      <c r="L302" s="28" t="s">
        <v>53</v>
      </c>
      <c r="M302" s="28" t="s">
        <v>54</v>
      </c>
      <c r="N302" s="28" t="s">
        <v>68</v>
      </c>
      <c r="O302" s="28" t="s">
        <v>56</v>
      </c>
      <c r="P302" s="28" t="s">
        <v>56</v>
      </c>
      <c r="Q302" s="40" t="e">
        <f>Table2[[#This Row],[Spread]]/Table2[[#This Row],[Expected Loss]]</f>
        <v>#VALUE!</v>
      </c>
      <c r="R302" s="28">
        <v>1</v>
      </c>
      <c r="S302" s="28">
        <v>0</v>
      </c>
      <c r="T302" s="28" t="s">
        <v>1188</v>
      </c>
      <c r="U302" s="28" t="s">
        <v>1189</v>
      </c>
      <c r="Y302" s="26">
        <f>IF(ISTEXT(_xlfn.XLOOKUP(A302,Checked_Deals!A:A,Checked_Deals!A:A,0)),1,0)</f>
        <v>0</v>
      </c>
    </row>
    <row r="303" spans="1:25" x14ac:dyDescent="0.25">
      <c r="A303" s="28" t="s">
        <v>1191</v>
      </c>
      <c r="B303" s="29">
        <v>42887</v>
      </c>
      <c r="C303" s="28" t="s">
        <v>1187</v>
      </c>
      <c r="D303" s="28" t="s">
        <v>165</v>
      </c>
      <c r="E303" s="28" t="s">
        <v>350</v>
      </c>
      <c r="F303" s="28" t="s">
        <v>351</v>
      </c>
      <c r="G303" s="28" t="s">
        <v>439</v>
      </c>
      <c r="H303" s="32" t="s">
        <v>65</v>
      </c>
      <c r="I303" s="28" t="s">
        <v>51</v>
      </c>
      <c r="J303" s="28" t="s">
        <v>52</v>
      </c>
      <c r="K303" s="28">
        <v>1</v>
      </c>
      <c r="L303" s="28" t="s">
        <v>53</v>
      </c>
      <c r="M303" s="28" t="s">
        <v>54</v>
      </c>
      <c r="N303" s="28" t="s">
        <v>68</v>
      </c>
      <c r="O303" s="28" t="s">
        <v>56</v>
      </c>
      <c r="P303" s="28" t="s">
        <v>56</v>
      </c>
      <c r="Q303" s="40" t="e">
        <f>Table2[[#This Row],[Spread]]/Table2[[#This Row],[Expected Loss]]</f>
        <v>#VALUE!</v>
      </c>
      <c r="R303" s="28">
        <v>1</v>
      </c>
      <c r="S303" s="28">
        <v>0</v>
      </c>
      <c r="T303" s="28" t="s">
        <v>1188</v>
      </c>
      <c r="U303" s="28" t="s">
        <v>1189</v>
      </c>
      <c r="Y303" s="26">
        <f>IF(ISTEXT(_xlfn.XLOOKUP(A303,Checked_Deals!A:A,Checked_Deals!A:A,0)),1,0)</f>
        <v>0</v>
      </c>
    </row>
    <row r="304" spans="1:25" x14ac:dyDescent="0.25">
      <c r="A304" s="28" t="s">
        <v>1192</v>
      </c>
      <c r="B304" s="29">
        <v>42887</v>
      </c>
      <c r="C304" s="28" t="s">
        <v>1187</v>
      </c>
      <c r="D304" s="28" t="s">
        <v>165</v>
      </c>
      <c r="E304" s="28" t="s">
        <v>350</v>
      </c>
      <c r="F304" s="28" t="s">
        <v>351</v>
      </c>
      <c r="G304" s="28" t="s">
        <v>439</v>
      </c>
      <c r="H304" s="32" t="s">
        <v>65</v>
      </c>
      <c r="I304" s="28" t="s">
        <v>51</v>
      </c>
      <c r="J304" s="28" t="s">
        <v>52</v>
      </c>
      <c r="K304" s="28">
        <v>1</v>
      </c>
      <c r="L304" s="28" t="s">
        <v>53</v>
      </c>
      <c r="M304" s="28" t="s">
        <v>54</v>
      </c>
      <c r="N304" s="28" t="s">
        <v>68</v>
      </c>
      <c r="O304" s="28" t="s">
        <v>56</v>
      </c>
      <c r="P304" s="28" t="s">
        <v>56</v>
      </c>
      <c r="Q304" s="40" t="e">
        <f>Table2[[#This Row],[Spread]]/Table2[[#This Row],[Expected Loss]]</f>
        <v>#VALUE!</v>
      </c>
      <c r="R304" s="28">
        <v>1</v>
      </c>
      <c r="S304" s="28">
        <v>0</v>
      </c>
      <c r="T304" s="28" t="s">
        <v>1188</v>
      </c>
      <c r="U304" s="28" t="s">
        <v>1189</v>
      </c>
      <c r="Y304" s="26">
        <f>IF(ISTEXT(_xlfn.XLOOKUP(A304,Checked_Deals!A:A,Checked_Deals!A:A,0)),1,0)</f>
        <v>0</v>
      </c>
    </row>
    <row r="305" spans="1:25" x14ac:dyDescent="0.25">
      <c r="A305" s="26" t="s">
        <v>1193</v>
      </c>
      <c r="B305" s="27">
        <v>42887</v>
      </c>
      <c r="C305" s="26" t="s">
        <v>1194</v>
      </c>
      <c r="D305" s="26" t="s">
        <v>1195</v>
      </c>
      <c r="E305" s="26" t="s">
        <v>1196</v>
      </c>
      <c r="F305" s="26" t="s">
        <v>76</v>
      </c>
      <c r="G305" s="26" t="s">
        <v>1197</v>
      </c>
      <c r="H305" s="59">
        <v>160000000</v>
      </c>
      <c r="I305" s="26" t="s">
        <v>113</v>
      </c>
      <c r="J305" s="26" t="s">
        <v>52</v>
      </c>
      <c r="K305" s="26" t="s">
        <v>392</v>
      </c>
      <c r="L305" s="26">
        <v>3.64</v>
      </c>
      <c r="M305" s="26" t="s">
        <v>54</v>
      </c>
      <c r="N305" s="26" t="s">
        <v>68</v>
      </c>
      <c r="O305" s="26">
        <v>2.72</v>
      </c>
      <c r="P305" s="26">
        <v>5.75</v>
      </c>
      <c r="Q305" s="40">
        <f>Table2[[#This Row],[Spread]]/Table2[[#This Row],[Expected Loss]]</f>
        <v>2.1139705882352939</v>
      </c>
      <c r="R305" s="26">
        <v>1</v>
      </c>
      <c r="S305" s="26">
        <v>0</v>
      </c>
      <c r="T305" s="26" t="s">
        <v>1198</v>
      </c>
      <c r="U305" s="26" t="s">
        <v>1199</v>
      </c>
      <c r="Y305" s="26">
        <f>IF(ISTEXT(_xlfn.XLOOKUP(A305,Checked_Deals!A:A,Checked_Deals!A:A,0)),1,0)</f>
        <v>0</v>
      </c>
    </row>
    <row r="306" spans="1:25" x14ac:dyDescent="0.25">
      <c r="A306" s="26" t="s">
        <v>1200</v>
      </c>
      <c r="B306" s="27">
        <v>42887</v>
      </c>
      <c r="C306" s="26" t="s">
        <v>1194</v>
      </c>
      <c r="D306" s="26" t="s">
        <v>1195</v>
      </c>
      <c r="E306" s="26" t="s">
        <v>1196</v>
      </c>
      <c r="F306" s="26" t="s">
        <v>76</v>
      </c>
      <c r="G306" s="26" t="s">
        <v>1197</v>
      </c>
      <c r="H306" s="59">
        <v>270000000</v>
      </c>
      <c r="I306" s="26" t="s">
        <v>113</v>
      </c>
      <c r="J306" s="26" t="s">
        <v>52</v>
      </c>
      <c r="K306" s="26" t="s">
        <v>392</v>
      </c>
      <c r="L306" s="26" t="s">
        <v>53</v>
      </c>
      <c r="M306" s="26" t="s">
        <v>54</v>
      </c>
      <c r="N306" s="26" t="s">
        <v>68</v>
      </c>
      <c r="O306" s="26">
        <v>0.69</v>
      </c>
      <c r="P306" s="26">
        <v>3.5</v>
      </c>
      <c r="Q306" s="40">
        <f>Table2[[#This Row],[Spread]]/Table2[[#This Row],[Expected Loss]]</f>
        <v>5.0724637681159424</v>
      </c>
      <c r="R306" s="26">
        <v>1</v>
      </c>
      <c r="S306" s="26">
        <v>0</v>
      </c>
      <c r="T306" s="26" t="s">
        <v>1198</v>
      </c>
      <c r="U306" s="26" t="s">
        <v>1199</v>
      </c>
      <c r="Y306" s="26">
        <f>IF(ISTEXT(_xlfn.XLOOKUP(A306,Checked_Deals!A:A,Checked_Deals!A:A,0)),1,0)</f>
        <v>0</v>
      </c>
    </row>
    <row r="307" spans="1:25" x14ac:dyDescent="0.25">
      <c r="A307" s="26" t="s">
        <v>1201</v>
      </c>
      <c r="B307" s="27">
        <v>42887</v>
      </c>
      <c r="C307" s="26" t="s">
        <v>1201</v>
      </c>
      <c r="D307" s="26" t="s">
        <v>402</v>
      </c>
      <c r="E307" s="26" t="s">
        <v>1202</v>
      </c>
      <c r="F307" s="26" t="s">
        <v>76</v>
      </c>
      <c r="G307" s="26" t="s">
        <v>1203</v>
      </c>
      <c r="H307" s="60">
        <v>200000000</v>
      </c>
      <c r="I307" s="26" t="s">
        <v>51</v>
      </c>
      <c r="J307" s="26" t="s">
        <v>52</v>
      </c>
      <c r="K307" s="26" t="s">
        <v>54</v>
      </c>
      <c r="L307" s="26">
        <v>3.21</v>
      </c>
      <c r="M307" s="26" t="s">
        <v>54</v>
      </c>
      <c r="N307" s="26" t="s">
        <v>55</v>
      </c>
      <c r="O307" s="26">
        <v>2.2400000000000002</v>
      </c>
      <c r="P307" s="26">
        <v>3</v>
      </c>
      <c r="Q307" s="40">
        <f>Table2[[#This Row],[Spread]]/Table2[[#This Row],[Expected Loss]]</f>
        <v>1.3392857142857142</v>
      </c>
      <c r="R307" s="26">
        <v>1</v>
      </c>
      <c r="S307" s="26">
        <v>0</v>
      </c>
      <c r="T307" s="26" t="s">
        <v>1204</v>
      </c>
      <c r="U307" s="26" t="s">
        <v>1205</v>
      </c>
      <c r="Y307" s="26">
        <f>IF(ISTEXT(_xlfn.XLOOKUP(A307,Checked_Deals!A:A,Checked_Deals!A:A,0)),1,0)</f>
        <v>0</v>
      </c>
    </row>
    <row r="308" spans="1:25" x14ac:dyDescent="0.25">
      <c r="A308" s="26" t="s">
        <v>1206</v>
      </c>
      <c r="B308" s="27">
        <v>42887</v>
      </c>
      <c r="C308" s="26" t="s">
        <v>1206</v>
      </c>
      <c r="D308" s="26" t="s">
        <v>236</v>
      </c>
      <c r="E308" s="26" t="s">
        <v>1207</v>
      </c>
      <c r="F308" s="26" t="s">
        <v>76</v>
      </c>
      <c r="G308" s="26" t="s">
        <v>1208</v>
      </c>
      <c r="H308" s="59">
        <v>350000000</v>
      </c>
      <c r="I308" s="26" t="s">
        <v>113</v>
      </c>
      <c r="J308" s="26" t="s">
        <v>52</v>
      </c>
      <c r="K308" s="26" t="s">
        <v>54</v>
      </c>
      <c r="L308" s="26">
        <v>6.35</v>
      </c>
      <c r="M308" s="26" t="s">
        <v>54</v>
      </c>
      <c r="N308" s="26" t="s">
        <v>55</v>
      </c>
      <c r="O308" s="26">
        <v>4.33</v>
      </c>
      <c r="P308" s="26" t="s">
        <v>56</v>
      </c>
      <c r="Q308" s="40" t="e">
        <f>Table2[[#This Row],[Spread]]/Table2[[#This Row],[Expected Loss]]</f>
        <v>#VALUE!</v>
      </c>
      <c r="R308" s="26">
        <v>1</v>
      </c>
      <c r="S308" s="26">
        <v>0</v>
      </c>
      <c r="T308" s="26" t="s">
        <v>1209</v>
      </c>
      <c r="U308" s="26" t="s">
        <v>1210</v>
      </c>
      <c r="Y308" s="26">
        <f>IF(ISTEXT(_xlfn.XLOOKUP(A308,Checked_Deals!A:A,Checked_Deals!A:A,0)),1,0)</f>
        <v>0</v>
      </c>
    </row>
    <row r="309" spans="1:25" x14ac:dyDescent="0.25">
      <c r="A309" s="26" t="s">
        <v>1211</v>
      </c>
      <c r="B309" s="27">
        <v>42887</v>
      </c>
      <c r="C309" s="26" t="s">
        <v>1211</v>
      </c>
      <c r="D309" s="26" t="s">
        <v>318</v>
      </c>
      <c r="E309" s="26" t="s">
        <v>1212</v>
      </c>
      <c r="F309" s="26" t="s">
        <v>54</v>
      </c>
      <c r="G309" s="26" t="s">
        <v>1213</v>
      </c>
      <c r="H309" s="60">
        <v>40000000</v>
      </c>
      <c r="I309" s="26" t="s">
        <v>51</v>
      </c>
      <c r="J309" s="26" t="s">
        <v>52</v>
      </c>
      <c r="K309" s="26" t="s">
        <v>54</v>
      </c>
      <c r="L309" s="26" t="s">
        <v>53</v>
      </c>
      <c r="M309" s="26" t="s">
        <v>54</v>
      </c>
      <c r="N309" s="26" t="s">
        <v>55</v>
      </c>
      <c r="O309" s="26" t="s">
        <v>56</v>
      </c>
      <c r="P309" s="26" t="s">
        <v>56</v>
      </c>
      <c r="Q309" s="40" t="e">
        <f>Table2[[#This Row],[Spread]]/Table2[[#This Row],[Expected Loss]]</f>
        <v>#VALUE!</v>
      </c>
      <c r="R309" s="26">
        <v>1</v>
      </c>
      <c r="S309" s="26">
        <v>0</v>
      </c>
      <c r="T309" s="26" t="s">
        <v>1214</v>
      </c>
      <c r="U309" s="26" t="s">
        <v>1215</v>
      </c>
      <c r="Y309" s="26">
        <f>IF(ISTEXT(_xlfn.XLOOKUP(A309,Checked_Deals!A:A,Checked_Deals!A:A,0)),1,0)</f>
        <v>0</v>
      </c>
    </row>
    <row r="310" spans="1:25" x14ac:dyDescent="0.25">
      <c r="A310" s="30" t="s">
        <v>1216</v>
      </c>
      <c r="B310" s="31">
        <v>42917</v>
      </c>
      <c r="C310" s="30" t="s">
        <v>1216</v>
      </c>
      <c r="D310" s="30" t="s">
        <v>343</v>
      </c>
      <c r="E310" s="30" t="s">
        <v>748</v>
      </c>
      <c r="F310" s="30" t="s">
        <v>54</v>
      </c>
      <c r="G310" s="30" t="s">
        <v>247</v>
      </c>
      <c r="H310" s="37">
        <v>70600000</v>
      </c>
      <c r="I310" s="30" t="s">
        <v>54</v>
      </c>
      <c r="J310" s="30" t="s">
        <v>52</v>
      </c>
      <c r="K310" s="30" t="s">
        <v>54</v>
      </c>
      <c r="L310" s="30" t="s">
        <v>53</v>
      </c>
      <c r="M310" s="30" t="s">
        <v>54</v>
      </c>
      <c r="N310" s="30" t="s">
        <v>55</v>
      </c>
      <c r="O310" s="30" t="s">
        <v>56</v>
      </c>
      <c r="P310" s="30" t="s">
        <v>56</v>
      </c>
      <c r="Q310" s="40" t="e">
        <f>Table2[[#This Row],[Spread]]/Table2[[#This Row],[Expected Loss]]</f>
        <v>#VALUE!</v>
      </c>
      <c r="R310" s="30">
        <v>1</v>
      </c>
      <c r="S310" s="30">
        <v>0</v>
      </c>
      <c r="T310" s="30" t="s">
        <v>1218</v>
      </c>
      <c r="U310" s="30" t="s">
        <v>1219</v>
      </c>
      <c r="Y310" s="26">
        <f>IF(ISTEXT(_xlfn.XLOOKUP(A310,Checked_Deals!A:A,Checked_Deals!A:A,0)),1,0)</f>
        <v>1</v>
      </c>
    </row>
    <row r="311" spans="1:25" x14ac:dyDescent="0.25">
      <c r="A311" s="26" t="s">
        <v>1220</v>
      </c>
      <c r="B311" s="27">
        <v>42917</v>
      </c>
      <c r="C311" s="26" t="s">
        <v>1221</v>
      </c>
      <c r="D311" s="26" t="s">
        <v>1222</v>
      </c>
      <c r="E311" s="26" t="s">
        <v>1223</v>
      </c>
      <c r="F311" s="26" t="s">
        <v>76</v>
      </c>
      <c r="G311" s="26" t="s">
        <v>1224</v>
      </c>
      <c r="H311" s="59">
        <v>225000000</v>
      </c>
      <c r="I311" s="26" t="s">
        <v>104</v>
      </c>
      <c r="J311" s="26" t="s">
        <v>52</v>
      </c>
      <c r="K311" s="26" t="s">
        <v>54</v>
      </c>
      <c r="L311" s="26">
        <v>4.92</v>
      </c>
      <c r="M311" s="26" t="s">
        <v>54</v>
      </c>
      <c r="N311" s="26" t="s">
        <v>68</v>
      </c>
      <c r="O311" s="26">
        <v>3.57</v>
      </c>
      <c r="P311" s="26">
        <v>6.9</v>
      </c>
      <c r="Q311" s="40">
        <f>Table2[[#This Row],[Spread]]/Table2[[#This Row],[Expected Loss]]</f>
        <v>1.9327731092436977</v>
      </c>
      <c r="R311" s="26">
        <v>1</v>
      </c>
      <c r="S311" s="26">
        <v>1</v>
      </c>
      <c r="T311" s="26" t="s">
        <v>1225</v>
      </c>
      <c r="U311" s="26" t="s">
        <v>1226</v>
      </c>
      <c r="Y311" s="26">
        <f>IF(ISTEXT(_xlfn.XLOOKUP(A311,Checked_Deals!A:A,Checked_Deals!A:A,0)),1,0)</f>
        <v>0</v>
      </c>
    </row>
    <row r="312" spans="1:25" x14ac:dyDescent="0.25">
      <c r="A312" s="26" t="s">
        <v>1227</v>
      </c>
      <c r="B312" s="27">
        <v>42917</v>
      </c>
      <c r="C312" s="26" t="s">
        <v>1221</v>
      </c>
      <c r="D312" s="26" t="s">
        <v>1222</v>
      </c>
      <c r="E312" s="26" t="s">
        <v>1223</v>
      </c>
      <c r="F312" s="26" t="s">
        <v>76</v>
      </c>
      <c r="G312" s="26" t="s">
        <v>1224</v>
      </c>
      <c r="H312" s="59">
        <v>95000000</v>
      </c>
      <c r="I312" s="26" t="s">
        <v>104</v>
      </c>
      <c r="J312" s="26" t="s">
        <v>52</v>
      </c>
      <c r="K312" s="26" t="s">
        <v>54</v>
      </c>
      <c r="L312" s="26">
        <v>9.44</v>
      </c>
      <c r="M312" s="26" t="s">
        <v>54</v>
      </c>
      <c r="N312" s="26" t="s">
        <v>68</v>
      </c>
      <c r="O312" s="26">
        <v>7.74</v>
      </c>
      <c r="P312" s="26">
        <v>11.5</v>
      </c>
      <c r="Q312" s="40">
        <f>Table2[[#This Row],[Spread]]/Table2[[#This Row],[Expected Loss]]</f>
        <v>1.4857881136950903</v>
      </c>
      <c r="R312" s="26">
        <v>1</v>
      </c>
      <c r="S312" s="26">
        <v>1</v>
      </c>
      <c r="T312" s="26" t="s">
        <v>1225</v>
      </c>
      <c r="U312" s="26" t="s">
        <v>1226</v>
      </c>
      <c r="Y312" s="26">
        <f>IF(ISTEXT(_xlfn.XLOOKUP(A312,Checked_Deals!A:A,Checked_Deals!A:A,0)),1,0)</f>
        <v>0</v>
      </c>
    </row>
    <row r="313" spans="1:25" x14ac:dyDescent="0.25">
      <c r="A313" s="26" t="s">
        <v>1228</v>
      </c>
      <c r="B313" s="27">
        <v>42917</v>
      </c>
      <c r="C313" s="26" t="s">
        <v>1228</v>
      </c>
      <c r="D313" s="26" t="s">
        <v>1229</v>
      </c>
      <c r="E313" s="26" t="s">
        <v>1230</v>
      </c>
      <c r="F313" s="26" t="s">
        <v>76</v>
      </c>
      <c r="G313" s="26" t="s">
        <v>1208</v>
      </c>
      <c r="H313" s="59">
        <v>100000000</v>
      </c>
      <c r="I313" s="26" t="s">
        <v>1231</v>
      </c>
      <c r="J313" s="26" t="s">
        <v>52</v>
      </c>
      <c r="K313" s="26" t="s">
        <v>54</v>
      </c>
      <c r="L313" s="26">
        <v>1.83</v>
      </c>
      <c r="M313" s="26" t="s">
        <v>54</v>
      </c>
      <c r="N313" s="26" t="s">
        <v>55</v>
      </c>
      <c r="O313" s="26">
        <v>1.1100000000000001</v>
      </c>
      <c r="P313" s="26">
        <v>3.75</v>
      </c>
      <c r="Q313" s="40">
        <f>Table2[[#This Row],[Spread]]/Table2[[#This Row],[Expected Loss]]</f>
        <v>3.3783783783783781</v>
      </c>
      <c r="R313" s="26">
        <v>1</v>
      </c>
      <c r="S313" s="26">
        <v>0</v>
      </c>
      <c r="T313" s="26" t="s">
        <v>1232</v>
      </c>
      <c r="U313" s="26" t="s">
        <v>1233</v>
      </c>
      <c r="Y313" s="26">
        <f>IF(ISTEXT(_xlfn.XLOOKUP(A313,Checked_Deals!A:A,Checked_Deals!A:A,0)),1,0)</f>
        <v>0</v>
      </c>
    </row>
    <row r="314" spans="1:25" x14ac:dyDescent="0.25">
      <c r="A314" s="26" t="s">
        <v>1234</v>
      </c>
      <c r="B314" s="27">
        <v>42917</v>
      </c>
      <c r="C314" s="26" t="s">
        <v>1234</v>
      </c>
      <c r="D314" s="26" t="s">
        <v>54</v>
      </c>
      <c r="E314" s="26" t="s">
        <v>54</v>
      </c>
      <c r="F314" s="26" t="s">
        <v>54</v>
      </c>
      <c r="G314" s="26" t="s">
        <v>966</v>
      </c>
      <c r="H314" s="59">
        <v>8311000</v>
      </c>
      <c r="I314" s="26" t="s">
        <v>54</v>
      </c>
      <c r="J314" s="26" t="s">
        <v>52</v>
      </c>
      <c r="K314" s="26" t="s">
        <v>54</v>
      </c>
      <c r="L314" s="26" t="s">
        <v>53</v>
      </c>
      <c r="M314" s="26" t="s">
        <v>54</v>
      </c>
      <c r="N314" s="26" t="s">
        <v>55</v>
      </c>
      <c r="O314" s="26" t="s">
        <v>56</v>
      </c>
      <c r="P314" s="26" t="s">
        <v>56</v>
      </c>
      <c r="Q314" s="40" t="e">
        <f>Table2[[#This Row],[Spread]]/Table2[[#This Row],[Expected Loss]]</f>
        <v>#VALUE!</v>
      </c>
      <c r="R314" s="26">
        <v>1</v>
      </c>
      <c r="S314" s="26">
        <v>0</v>
      </c>
      <c r="T314" s="26" t="s">
        <v>1235</v>
      </c>
      <c r="U314" s="26" t="s">
        <v>1236</v>
      </c>
      <c r="Y314" s="26">
        <f>IF(ISTEXT(_xlfn.XLOOKUP(A314,Checked_Deals!A:A,Checked_Deals!A:A,0)),1,0)</f>
        <v>0</v>
      </c>
    </row>
    <row r="315" spans="1:25" x14ac:dyDescent="0.25">
      <c r="A315" s="30" t="s">
        <v>1237</v>
      </c>
      <c r="B315" s="31">
        <v>42948</v>
      </c>
      <c r="C315" s="30" t="s">
        <v>1238</v>
      </c>
      <c r="D315" s="30" t="s">
        <v>1239</v>
      </c>
      <c r="E315" s="30" t="s">
        <v>1240</v>
      </c>
      <c r="F315" s="30" t="s">
        <v>76</v>
      </c>
      <c r="G315" s="30" t="s">
        <v>1241</v>
      </c>
      <c r="H315" s="37">
        <v>100000000</v>
      </c>
      <c r="I315" s="30" t="s">
        <v>104</v>
      </c>
      <c r="J315" s="30" t="s">
        <v>52</v>
      </c>
      <c r="K315" s="30" t="s">
        <v>54</v>
      </c>
      <c r="L315" s="30">
        <v>5.73</v>
      </c>
      <c r="M315" s="30" t="s">
        <v>54</v>
      </c>
      <c r="N315" s="30" t="s">
        <v>68</v>
      </c>
      <c r="O315" s="30">
        <v>5.56</v>
      </c>
      <c r="P315" s="30">
        <v>9.3000000000000007</v>
      </c>
      <c r="Q315" s="40">
        <f>Table2[[#This Row],[Spread]]/Table2[[#This Row],[Expected Loss]]</f>
        <v>1.6726618705035974</v>
      </c>
      <c r="R315" s="30">
        <v>1</v>
      </c>
      <c r="S315" s="30">
        <v>1</v>
      </c>
      <c r="T315" s="30" t="s">
        <v>1242</v>
      </c>
      <c r="U315" s="30" t="s">
        <v>1243</v>
      </c>
      <c r="Y315" s="26">
        <f>IF(ISTEXT(_xlfn.XLOOKUP(A315,Checked_Deals!A:A,Checked_Deals!A:A,0)),1,0)</f>
        <v>1</v>
      </c>
    </row>
    <row r="316" spans="1:25" x14ac:dyDescent="0.25">
      <c r="A316" s="30" t="s">
        <v>1244</v>
      </c>
      <c r="B316" s="31">
        <v>42948</v>
      </c>
      <c r="C316" s="30" t="s">
        <v>1238</v>
      </c>
      <c r="D316" s="30" t="s">
        <v>1239</v>
      </c>
      <c r="E316" s="30" t="s">
        <v>1240</v>
      </c>
      <c r="F316" s="30" t="s">
        <v>76</v>
      </c>
      <c r="G316" s="30" t="s">
        <v>1241</v>
      </c>
      <c r="H316" s="37">
        <v>150000000</v>
      </c>
      <c r="I316" s="30" t="s">
        <v>104</v>
      </c>
      <c r="J316" s="30" t="s">
        <v>52</v>
      </c>
      <c r="K316" s="30" t="s">
        <v>54</v>
      </c>
      <c r="L316" s="30">
        <v>7.97</v>
      </c>
      <c r="M316" s="30" t="s">
        <v>54</v>
      </c>
      <c r="N316" s="30" t="s">
        <v>68</v>
      </c>
      <c r="O316" s="30">
        <v>3.43</v>
      </c>
      <c r="P316" s="30">
        <v>4.5</v>
      </c>
      <c r="Q316" s="40">
        <f>Table2[[#This Row],[Spread]]/Table2[[#This Row],[Expected Loss]]</f>
        <v>1.3119533527696792</v>
      </c>
      <c r="R316" s="30">
        <v>1</v>
      </c>
      <c r="S316" s="30">
        <v>1</v>
      </c>
      <c r="T316" s="30" t="s">
        <v>1242</v>
      </c>
      <c r="U316" s="30" t="s">
        <v>1243</v>
      </c>
      <c r="Y316" s="26">
        <f>IF(ISTEXT(_xlfn.XLOOKUP(A316,Checked_Deals!A:A,Checked_Deals!A:A,0)),1,0)</f>
        <v>1</v>
      </c>
    </row>
    <row r="317" spans="1:25" x14ac:dyDescent="0.25">
      <c r="A317" s="30" t="s">
        <v>1245</v>
      </c>
      <c r="B317" s="31">
        <v>42948</v>
      </c>
      <c r="C317" s="30" t="s">
        <v>1238</v>
      </c>
      <c r="D317" s="30" t="s">
        <v>1239</v>
      </c>
      <c r="E317" s="30" t="s">
        <v>1240</v>
      </c>
      <c r="F317" s="30" t="s">
        <v>76</v>
      </c>
      <c r="G317" s="30" t="s">
        <v>1241</v>
      </c>
      <c r="H317" s="37">
        <v>110000000</v>
      </c>
      <c r="I317" s="30" t="s">
        <v>104</v>
      </c>
      <c r="J317" s="30" t="s">
        <v>52</v>
      </c>
      <c r="K317" s="30" t="s">
        <v>54</v>
      </c>
      <c r="L317" s="30">
        <v>5.8</v>
      </c>
      <c r="M317" s="30" t="s">
        <v>54</v>
      </c>
      <c r="N317" s="30" t="s">
        <v>68</v>
      </c>
      <c r="O317" s="30">
        <v>3.96</v>
      </c>
      <c r="P317" s="30">
        <v>5.9</v>
      </c>
      <c r="Q317" s="40">
        <f>Table2[[#This Row],[Spread]]/Table2[[#This Row],[Expected Loss]]</f>
        <v>1.4898989898989901</v>
      </c>
      <c r="R317" s="30">
        <v>1</v>
      </c>
      <c r="S317" s="30">
        <v>1</v>
      </c>
      <c r="T317" s="30" t="s">
        <v>1242</v>
      </c>
      <c r="U317" s="30" t="s">
        <v>1243</v>
      </c>
      <c r="Y317" s="26">
        <f>IF(ISTEXT(_xlfn.XLOOKUP(A317,Checked_Deals!A:A,Checked_Deals!A:A,0)),1,0)</f>
        <v>1</v>
      </c>
    </row>
    <row r="318" spans="1:25" x14ac:dyDescent="0.25">
      <c r="A318" s="26" t="s">
        <v>1246</v>
      </c>
      <c r="B318" s="27">
        <v>42948</v>
      </c>
      <c r="C318" s="26" t="s">
        <v>1246</v>
      </c>
      <c r="D318" s="26" t="s">
        <v>54</v>
      </c>
      <c r="E318" s="26" t="s">
        <v>1247</v>
      </c>
      <c r="F318" s="26" t="s">
        <v>54</v>
      </c>
      <c r="G318" s="26" t="s">
        <v>713</v>
      </c>
      <c r="H318" s="59">
        <v>14800000</v>
      </c>
      <c r="I318" s="26" t="s">
        <v>51</v>
      </c>
      <c r="J318" s="26" t="s">
        <v>52</v>
      </c>
      <c r="K318" s="26" t="s">
        <v>54</v>
      </c>
      <c r="L318" s="26" t="s">
        <v>53</v>
      </c>
      <c r="M318" s="26" t="s">
        <v>54</v>
      </c>
      <c r="N318" s="26" t="s">
        <v>55</v>
      </c>
      <c r="O318" s="26" t="s">
        <v>56</v>
      </c>
      <c r="P318" s="26" t="s">
        <v>56</v>
      </c>
      <c r="Q318" s="40" t="e">
        <f>Table2[[#This Row],[Spread]]/Table2[[#This Row],[Expected Loss]]</f>
        <v>#VALUE!</v>
      </c>
      <c r="R318" s="26">
        <v>1</v>
      </c>
      <c r="S318" s="26">
        <v>0</v>
      </c>
      <c r="T318" s="26" t="s">
        <v>1248</v>
      </c>
      <c r="U318" s="26" t="s">
        <v>1249</v>
      </c>
      <c r="Y318" s="26">
        <f>IF(ISTEXT(_xlfn.XLOOKUP(A318,Checked_Deals!A:A,Checked_Deals!A:A,0)),1,0)</f>
        <v>0</v>
      </c>
    </row>
    <row r="319" spans="1:25" x14ac:dyDescent="0.25">
      <c r="A319" s="28" t="s">
        <v>1250</v>
      </c>
      <c r="B319" s="29">
        <v>43009</v>
      </c>
      <c r="C319" s="28" t="s">
        <v>1251</v>
      </c>
      <c r="D319" s="28" t="s">
        <v>1252</v>
      </c>
      <c r="E319" s="28" t="s">
        <v>881</v>
      </c>
      <c r="F319" s="28" t="s">
        <v>224</v>
      </c>
      <c r="G319" s="28" t="s">
        <v>764</v>
      </c>
      <c r="H319" s="32" t="s">
        <v>65</v>
      </c>
      <c r="I319" s="28" t="s">
        <v>51</v>
      </c>
      <c r="J319" s="28" t="s">
        <v>1253</v>
      </c>
      <c r="K319" s="28">
        <v>10</v>
      </c>
      <c r="L319" s="28" t="s">
        <v>53</v>
      </c>
      <c r="M319" s="28" t="s">
        <v>54</v>
      </c>
      <c r="N319" s="28" t="s">
        <v>68</v>
      </c>
      <c r="O319" s="28" t="s">
        <v>56</v>
      </c>
      <c r="P319" s="28" t="s">
        <v>56</v>
      </c>
      <c r="Q319" s="40" t="e">
        <f>Table2[[#This Row],[Spread]]/Table2[[#This Row],[Expected Loss]]</f>
        <v>#VALUE!</v>
      </c>
      <c r="R319" s="28">
        <v>1</v>
      </c>
      <c r="S319" s="28">
        <v>0</v>
      </c>
      <c r="T319" s="28" t="s">
        <v>1254</v>
      </c>
      <c r="U319" s="28" t="s">
        <v>1255</v>
      </c>
      <c r="Y319" s="26">
        <f>IF(ISTEXT(_xlfn.XLOOKUP(A319,Checked_Deals!A:A,Checked_Deals!A:A,0)),1,0)</f>
        <v>0</v>
      </c>
    </row>
    <row r="320" spans="1:25" x14ac:dyDescent="0.25">
      <c r="A320" s="28" t="s">
        <v>1256</v>
      </c>
      <c r="B320" s="29">
        <v>43009</v>
      </c>
      <c r="C320" s="28" t="s">
        <v>1251</v>
      </c>
      <c r="D320" s="28" t="s">
        <v>1252</v>
      </c>
      <c r="E320" s="28" t="s">
        <v>881</v>
      </c>
      <c r="F320" s="28" t="s">
        <v>224</v>
      </c>
      <c r="G320" s="28" t="s">
        <v>764</v>
      </c>
      <c r="H320" s="32" t="s">
        <v>65</v>
      </c>
      <c r="I320" s="28" t="s">
        <v>51</v>
      </c>
      <c r="J320" s="28" t="s">
        <v>1253</v>
      </c>
      <c r="K320" s="28">
        <v>10</v>
      </c>
      <c r="L320" s="28" t="s">
        <v>53</v>
      </c>
      <c r="M320" s="28" t="s">
        <v>54</v>
      </c>
      <c r="N320" s="28" t="s">
        <v>68</v>
      </c>
      <c r="O320" s="28" t="s">
        <v>56</v>
      </c>
      <c r="P320" s="28" t="s">
        <v>56</v>
      </c>
      <c r="Q320" s="40" t="e">
        <f>Table2[[#This Row],[Spread]]/Table2[[#This Row],[Expected Loss]]</f>
        <v>#VALUE!</v>
      </c>
      <c r="R320" s="28">
        <v>1</v>
      </c>
      <c r="S320" s="28">
        <v>0</v>
      </c>
      <c r="T320" s="28" t="s">
        <v>1254</v>
      </c>
      <c r="U320" s="28" t="s">
        <v>1255</v>
      </c>
      <c r="Y320" s="26">
        <f>IF(ISTEXT(_xlfn.XLOOKUP(A320,Checked_Deals!A:A,Checked_Deals!A:A,0)),1,0)</f>
        <v>0</v>
      </c>
    </row>
    <row r="321" spans="1:25" x14ac:dyDescent="0.25">
      <c r="A321" s="28" t="s">
        <v>1257</v>
      </c>
      <c r="B321" s="29">
        <v>43009</v>
      </c>
      <c r="C321" s="28" t="s">
        <v>1251</v>
      </c>
      <c r="D321" s="28" t="s">
        <v>1252</v>
      </c>
      <c r="E321" s="28" t="s">
        <v>881</v>
      </c>
      <c r="F321" s="28" t="s">
        <v>224</v>
      </c>
      <c r="G321" s="28" t="s">
        <v>764</v>
      </c>
      <c r="H321" s="32" t="s">
        <v>65</v>
      </c>
      <c r="I321" s="28" t="s">
        <v>51</v>
      </c>
      <c r="J321" s="28" t="s">
        <v>1253</v>
      </c>
      <c r="K321" s="28">
        <v>10</v>
      </c>
      <c r="L321" s="28" t="s">
        <v>53</v>
      </c>
      <c r="M321" s="28" t="s">
        <v>54</v>
      </c>
      <c r="N321" s="28" t="s">
        <v>68</v>
      </c>
      <c r="O321" s="28" t="s">
        <v>56</v>
      </c>
      <c r="P321" s="28" t="s">
        <v>56</v>
      </c>
      <c r="Q321" s="40" t="e">
        <f>Table2[[#This Row],[Spread]]/Table2[[#This Row],[Expected Loss]]</f>
        <v>#VALUE!</v>
      </c>
      <c r="R321" s="28">
        <v>1</v>
      </c>
      <c r="S321" s="28">
        <v>0</v>
      </c>
      <c r="T321" s="28" t="s">
        <v>1254</v>
      </c>
      <c r="U321" s="28" t="s">
        <v>1255</v>
      </c>
      <c r="Y321" s="26">
        <f>IF(ISTEXT(_xlfn.XLOOKUP(A321,Checked_Deals!A:A,Checked_Deals!A:A,0)),1,0)</f>
        <v>0</v>
      </c>
    </row>
    <row r="322" spans="1:25" x14ac:dyDescent="0.25">
      <c r="A322" s="26" t="s">
        <v>1258</v>
      </c>
      <c r="B322" s="27">
        <v>43040</v>
      </c>
      <c r="C322" s="26" t="s">
        <v>1259</v>
      </c>
      <c r="D322" s="26" t="s">
        <v>1008</v>
      </c>
      <c r="E322" s="26" t="s">
        <v>1009</v>
      </c>
      <c r="F322" s="26" t="s">
        <v>76</v>
      </c>
      <c r="G322" s="26" t="s">
        <v>1260</v>
      </c>
      <c r="H322" s="59">
        <v>75000000</v>
      </c>
      <c r="I322" s="26" t="s">
        <v>113</v>
      </c>
      <c r="J322" s="26" t="s">
        <v>52</v>
      </c>
      <c r="K322" s="26" t="s">
        <v>54</v>
      </c>
      <c r="L322" s="26">
        <v>5.13</v>
      </c>
      <c r="M322" s="26" t="s">
        <v>54</v>
      </c>
      <c r="N322" s="26" t="s">
        <v>68</v>
      </c>
      <c r="O322" s="26">
        <v>3.37</v>
      </c>
      <c r="P322" s="26">
        <v>7.5</v>
      </c>
      <c r="Q322" s="40">
        <f>Table2[[#This Row],[Spread]]/Table2[[#This Row],[Expected Loss]]</f>
        <v>2.2255192878338277</v>
      </c>
      <c r="R322" s="26">
        <v>1</v>
      </c>
      <c r="S322" s="26">
        <v>0</v>
      </c>
      <c r="T322" s="26" t="s">
        <v>1261</v>
      </c>
      <c r="U322" s="26" t="s">
        <v>1262</v>
      </c>
      <c r="Y322" s="26">
        <f>IF(ISTEXT(_xlfn.XLOOKUP(A322,Checked_Deals!A:A,Checked_Deals!A:A,0)),1,0)</f>
        <v>0</v>
      </c>
    </row>
    <row r="323" spans="1:25" x14ac:dyDescent="0.25">
      <c r="A323" s="26" t="s">
        <v>1263</v>
      </c>
      <c r="B323" s="27">
        <v>43040</v>
      </c>
      <c r="C323" s="26" t="s">
        <v>1259</v>
      </c>
      <c r="D323" s="26" t="s">
        <v>1008</v>
      </c>
      <c r="E323" s="26" t="s">
        <v>1009</v>
      </c>
      <c r="F323" s="26" t="s">
        <v>76</v>
      </c>
      <c r="G323" s="26" t="s">
        <v>1260</v>
      </c>
      <c r="H323" s="59">
        <v>75000000</v>
      </c>
      <c r="I323" s="26" t="s">
        <v>113</v>
      </c>
      <c r="J323" s="26" t="s">
        <v>52</v>
      </c>
      <c r="K323" s="26" t="s">
        <v>54</v>
      </c>
      <c r="L323" s="26" t="s">
        <v>53</v>
      </c>
      <c r="M323" s="26" t="s">
        <v>54</v>
      </c>
      <c r="N323" s="26" t="s">
        <v>68</v>
      </c>
      <c r="O323" s="26" t="s">
        <v>56</v>
      </c>
      <c r="P323" s="26" t="s">
        <v>56</v>
      </c>
      <c r="Q323" s="40" t="e">
        <f>Table2[[#This Row],[Spread]]/Table2[[#This Row],[Expected Loss]]</f>
        <v>#VALUE!</v>
      </c>
      <c r="R323" s="26">
        <v>1</v>
      </c>
      <c r="S323" s="26">
        <v>0</v>
      </c>
      <c r="T323" s="26" t="s">
        <v>1261</v>
      </c>
      <c r="U323" s="26" t="s">
        <v>1262</v>
      </c>
      <c r="Y323" s="26">
        <f>IF(ISTEXT(_xlfn.XLOOKUP(A323,Checked_Deals!A:A,Checked_Deals!A:A,0)),1,0)</f>
        <v>0</v>
      </c>
    </row>
    <row r="324" spans="1:25" x14ac:dyDescent="0.25">
      <c r="A324" s="26" t="s">
        <v>1264</v>
      </c>
      <c r="B324" s="27">
        <v>43040</v>
      </c>
      <c r="C324" s="26" t="s">
        <v>1265</v>
      </c>
      <c r="D324" s="26" t="s">
        <v>154</v>
      </c>
      <c r="E324" s="26" t="s">
        <v>1114</v>
      </c>
      <c r="F324" s="26" t="s">
        <v>76</v>
      </c>
      <c r="G324" s="26" t="s">
        <v>1266</v>
      </c>
      <c r="H324" s="59">
        <v>110000000</v>
      </c>
      <c r="I324" s="26" t="s">
        <v>51</v>
      </c>
      <c r="J324" s="26" t="s">
        <v>166</v>
      </c>
      <c r="K324" s="26">
        <v>4</v>
      </c>
      <c r="L324" s="26">
        <v>23.17</v>
      </c>
      <c r="M324" s="26" t="s">
        <v>54</v>
      </c>
      <c r="N324" s="26" t="s">
        <v>68</v>
      </c>
      <c r="O324" s="26">
        <v>5.75</v>
      </c>
      <c r="P324" s="26">
        <v>20</v>
      </c>
      <c r="Q324" s="40">
        <f>Table2[[#This Row],[Spread]]/Table2[[#This Row],[Expected Loss]]</f>
        <v>3.4782608695652173</v>
      </c>
      <c r="R324" s="26">
        <v>1</v>
      </c>
      <c r="S324" s="26">
        <v>0</v>
      </c>
      <c r="T324" s="26" t="s">
        <v>1267</v>
      </c>
      <c r="U324" s="26" t="s">
        <v>1268</v>
      </c>
      <c r="Y324" s="26">
        <f>IF(ISTEXT(_xlfn.XLOOKUP(A324,Checked_Deals!A:A,Checked_Deals!A:A,0)),1,0)</f>
        <v>0</v>
      </c>
    </row>
    <row r="325" spans="1:25" x14ac:dyDescent="0.25">
      <c r="A325" s="26" t="s">
        <v>1269</v>
      </c>
      <c r="B325" s="27">
        <v>43040</v>
      </c>
      <c r="C325" s="26" t="s">
        <v>1265</v>
      </c>
      <c r="D325" s="26" t="s">
        <v>154</v>
      </c>
      <c r="E325" s="26" t="s">
        <v>1114</v>
      </c>
      <c r="F325" s="26" t="s">
        <v>76</v>
      </c>
      <c r="G325" s="26" t="s">
        <v>1266</v>
      </c>
      <c r="H325" s="59">
        <v>130000000</v>
      </c>
      <c r="I325" s="26" t="s">
        <v>51</v>
      </c>
      <c r="J325" s="26" t="s">
        <v>166</v>
      </c>
      <c r="K325" s="26">
        <v>4</v>
      </c>
      <c r="L325" s="26">
        <v>13.14</v>
      </c>
      <c r="M325" s="26" t="s">
        <v>54</v>
      </c>
      <c r="N325" s="26" t="s">
        <v>68</v>
      </c>
      <c r="O325" s="26">
        <v>7.33</v>
      </c>
      <c r="P325" s="26">
        <v>12.5</v>
      </c>
      <c r="Q325" s="40">
        <f>Table2[[#This Row],[Spread]]/Table2[[#This Row],[Expected Loss]]</f>
        <v>1.7053206002728514</v>
      </c>
      <c r="R325" s="26">
        <v>1</v>
      </c>
      <c r="S325" s="26">
        <v>0</v>
      </c>
      <c r="T325" s="26" t="s">
        <v>1267</v>
      </c>
      <c r="U325" s="26" t="s">
        <v>1268</v>
      </c>
      <c r="Y325" s="26">
        <f>IF(ISTEXT(_xlfn.XLOOKUP(A325,Checked_Deals!A:A,Checked_Deals!A:A,0)),1,0)</f>
        <v>0</v>
      </c>
    </row>
    <row r="326" spans="1:25" x14ac:dyDescent="0.25">
      <c r="A326" s="26" t="s">
        <v>1270</v>
      </c>
      <c r="B326" s="27">
        <v>43040</v>
      </c>
      <c r="C326" s="26" t="s">
        <v>1265</v>
      </c>
      <c r="D326" s="26" t="s">
        <v>154</v>
      </c>
      <c r="E326" s="26" t="s">
        <v>1114</v>
      </c>
      <c r="F326" s="26" t="s">
        <v>76</v>
      </c>
      <c r="G326" s="26" t="s">
        <v>1266</v>
      </c>
      <c r="H326" s="59">
        <v>55000000</v>
      </c>
      <c r="I326" s="26" t="s">
        <v>51</v>
      </c>
      <c r="J326" s="26" t="s">
        <v>166</v>
      </c>
      <c r="K326" s="26">
        <v>4</v>
      </c>
      <c r="L326" s="26">
        <v>4.04</v>
      </c>
      <c r="M326" s="26" t="s">
        <v>54</v>
      </c>
      <c r="N326" s="26" t="s">
        <v>68</v>
      </c>
      <c r="O326" s="26">
        <v>2.84</v>
      </c>
      <c r="P326" s="26">
        <v>5.5</v>
      </c>
      <c r="Q326" s="40">
        <f>Table2[[#This Row],[Spread]]/Table2[[#This Row],[Expected Loss]]</f>
        <v>1.9366197183098592</v>
      </c>
      <c r="R326" s="26">
        <v>1</v>
      </c>
      <c r="S326" s="26">
        <v>0</v>
      </c>
      <c r="T326" s="26" t="s">
        <v>1267</v>
      </c>
      <c r="U326" s="26" t="s">
        <v>1268</v>
      </c>
      <c r="Y326" s="26">
        <f>IF(ISTEXT(_xlfn.XLOOKUP(A326,Checked_Deals!A:A,Checked_Deals!A:A,0)),1,0)</f>
        <v>0</v>
      </c>
    </row>
    <row r="327" spans="1:25" x14ac:dyDescent="0.25">
      <c r="A327" s="30" t="s">
        <v>1271</v>
      </c>
      <c r="B327" s="31">
        <v>43040</v>
      </c>
      <c r="C327" s="30" t="s">
        <v>1272</v>
      </c>
      <c r="D327" s="30" t="s">
        <v>540</v>
      </c>
      <c r="E327" s="30" t="s">
        <v>1273</v>
      </c>
      <c r="F327" s="30" t="s">
        <v>264</v>
      </c>
      <c r="G327" s="30" t="s">
        <v>542</v>
      </c>
      <c r="H327" s="37">
        <v>400000000</v>
      </c>
      <c r="I327" s="30" t="s">
        <v>51</v>
      </c>
      <c r="J327" s="30" t="s">
        <v>52</v>
      </c>
      <c r="K327" s="30" t="s">
        <v>54</v>
      </c>
      <c r="L327" s="30">
        <v>1.39</v>
      </c>
      <c r="M327" s="30" t="s">
        <v>54</v>
      </c>
      <c r="N327" s="30" t="s">
        <v>68</v>
      </c>
      <c r="O327" s="30">
        <v>1.32</v>
      </c>
      <c r="P327" s="30">
        <v>4</v>
      </c>
      <c r="Q327" s="40">
        <f>Table2[[#This Row],[Spread]]/Table2[[#This Row],[Expected Loss]]</f>
        <v>3.0303030303030303</v>
      </c>
      <c r="R327" s="30">
        <v>1</v>
      </c>
      <c r="S327" s="30">
        <v>0</v>
      </c>
      <c r="T327" s="30" t="s">
        <v>1274</v>
      </c>
      <c r="U327" s="30" t="s">
        <v>1275</v>
      </c>
      <c r="Y327" s="26">
        <f>IF(ISTEXT(_xlfn.XLOOKUP(A327,Checked_Deals!A:A,Checked_Deals!A:A,0)),1,0)</f>
        <v>1</v>
      </c>
    </row>
    <row r="328" spans="1:25" x14ac:dyDescent="0.25">
      <c r="A328" s="30" t="s">
        <v>1276</v>
      </c>
      <c r="B328" s="31">
        <v>43040</v>
      </c>
      <c r="C328" s="30" t="s">
        <v>1272</v>
      </c>
      <c r="D328" s="30" t="s">
        <v>540</v>
      </c>
      <c r="E328" s="30" t="s">
        <v>1273</v>
      </c>
      <c r="F328" s="30" t="s">
        <v>264</v>
      </c>
      <c r="G328" s="30" t="s">
        <v>542</v>
      </c>
      <c r="H328" s="37">
        <v>500000000</v>
      </c>
      <c r="I328" s="30" t="s">
        <v>51</v>
      </c>
      <c r="J328" s="30" t="s">
        <v>52</v>
      </c>
      <c r="K328" s="30" t="s">
        <v>54</v>
      </c>
      <c r="L328" s="30">
        <v>3.05</v>
      </c>
      <c r="M328" s="30" t="s">
        <v>54</v>
      </c>
      <c r="N328" s="30" t="s">
        <v>68</v>
      </c>
      <c r="O328" s="30">
        <v>2.79</v>
      </c>
      <c r="P328" s="30">
        <v>5.25</v>
      </c>
      <c r="Q328" s="40">
        <f>Table2[[#This Row],[Spread]]/Table2[[#This Row],[Expected Loss]]</f>
        <v>1.8817204301075268</v>
      </c>
      <c r="R328" s="30">
        <v>1</v>
      </c>
      <c r="S328" s="30">
        <v>0</v>
      </c>
      <c r="T328" s="30" t="s">
        <v>1274</v>
      </c>
      <c r="U328" s="30" t="s">
        <v>1275</v>
      </c>
      <c r="Y328" s="26">
        <f>IF(ISTEXT(_xlfn.XLOOKUP(A328,Checked_Deals!A:A,Checked_Deals!A:A,0)),1,0)</f>
        <v>1</v>
      </c>
    </row>
    <row r="329" spans="1:25" x14ac:dyDescent="0.25">
      <c r="A329" s="28" t="s">
        <v>1277</v>
      </c>
      <c r="B329" s="29">
        <v>43070</v>
      </c>
      <c r="C329" s="28" t="s">
        <v>1278</v>
      </c>
      <c r="D329" s="28" t="s">
        <v>1279</v>
      </c>
      <c r="E329" s="28" t="s">
        <v>1280</v>
      </c>
      <c r="F329" s="28" t="s">
        <v>76</v>
      </c>
      <c r="G329" s="28" t="s">
        <v>265</v>
      </c>
      <c r="H329" s="32" t="s">
        <v>65</v>
      </c>
      <c r="I329" s="28" t="s">
        <v>51</v>
      </c>
      <c r="J329" s="28" t="s">
        <v>52</v>
      </c>
      <c r="K329" s="28" t="s">
        <v>54</v>
      </c>
      <c r="L329" s="28">
        <v>7.57</v>
      </c>
      <c r="M329" s="28" t="s">
        <v>54</v>
      </c>
      <c r="N329" s="28" t="s">
        <v>68</v>
      </c>
      <c r="O329" s="28">
        <v>6.75</v>
      </c>
      <c r="P329" s="28">
        <v>8</v>
      </c>
      <c r="Q329" s="40">
        <f>Table2[[#This Row],[Spread]]/Table2[[#This Row],[Expected Loss]]</f>
        <v>1.1851851851851851</v>
      </c>
      <c r="R329" s="28">
        <v>1</v>
      </c>
      <c r="S329" s="28">
        <v>0</v>
      </c>
      <c r="T329" s="28" t="s">
        <v>1281</v>
      </c>
      <c r="U329" s="28" t="s">
        <v>1282</v>
      </c>
      <c r="Y329" s="26">
        <f>IF(ISTEXT(_xlfn.XLOOKUP(A329,Checked_Deals!A:A,Checked_Deals!A:A,0)),1,0)</f>
        <v>0</v>
      </c>
    </row>
    <row r="330" spans="1:25" x14ac:dyDescent="0.25">
      <c r="A330" s="28" t="s">
        <v>1283</v>
      </c>
      <c r="B330" s="29">
        <v>43070</v>
      </c>
      <c r="C330" s="28" t="s">
        <v>1278</v>
      </c>
      <c r="D330" s="28" t="s">
        <v>1279</v>
      </c>
      <c r="E330" s="28" t="s">
        <v>1280</v>
      </c>
      <c r="F330" s="28" t="s">
        <v>76</v>
      </c>
      <c r="G330" s="28" t="s">
        <v>265</v>
      </c>
      <c r="H330" s="32" t="s">
        <v>65</v>
      </c>
      <c r="I330" s="28" t="s">
        <v>51</v>
      </c>
      <c r="J330" s="28" t="s">
        <v>52</v>
      </c>
      <c r="K330" s="28" t="s">
        <v>54</v>
      </c>
      <c r="L330" s="28">
        <v>6.06</v>
      </c>
      <c r="M330" s="28" t="s">
        <v>54</v>
      </c>
      <c r="N330" s="28" t="s">
        <v>68</v>
      </c>
      <c r="O330" s="28">
        <v>5.52</v>
      </c>
      <c r="P330" s="28">
        <v>6.5</v>
      </c>
      <c r="Q330" s="40">
        <f>Table2[[#This Row],[Spread]]/Table2[[#This Row],[Expected Loss]]</f>
        <v>1.1775362318840581</v>
      </c>
      <c r="R330" s="28">
        <v>1</v>
      </c>
      <c r="S330" s="28">
        <v>0</v>
      </c>
      <c r="T330" s="28" t="s">
        <v>1281</v>
      </c>
      <c r="U330" s="28" t="s">
        <v>1282</v>
      </c>
      <c r="Y330" s="26">
        <f>IF(ISTEXT(_xlfn.XLOOKUP(A330,Checked_Deals!A:A,Checked_Deals!A:A,0)),1,0)</f>
        <v>0</v>
      </c>
    </row>
    <row r="331" spans="1:25" x14ac:dyDescent="0.25">
      <c r="A331" s="26" t="s">
        <v>1284</v>
      </c>
      <c r="B331" s="27">
        <v>43070</v>
      </c>
      <c r="C331" s="26" t="s">
        <v>1284</v>
      </c>
      <c r="D331" s="26" t="s">
        <v>924</v>
      </c>
      <c r="E331" s="26" t="s">
        <v>350</v>
      </c>
      <c r="F331" s="26" t="s">
        <v>224</v>
      </c>
      <c r="G331" s="26" t="s">
        <v>971</v>
      </c>
      <c r="H331" s="59">
        <v>14500000</v>
      </c>
      <c r="I331" s="26" t="s">
        <v>104</v>
      </c>
      <c r="J331" s="26" t="s">
        <v>52</v>
      </c>
      <c r="K331" s="26">
        <v>20</v>
      </c>
      <c r="L331" s="26" t="s">
        <v>53</v>
      </c>
      <c r="M331" s="26" t="s">
        <v>54</v>
      </c>
      <c r="N331" s="26" t="s">
        <v>55</v>
      </c>
      <c r="O331" s="26" t="s">
        <v>56</v>
      </c>
      <c r="P331" s="26" t="s">
        <v>56</v>
      </c>
      <c r="Q331" s="40" t="e">
        <f>Table2[[#This Row],[Spread]]/Table2[[#This Row],[Expected Loss]]</f>
        <v>#VALUE!</v>
      </c>
      <c r="R331" s="26">
        <v>1</v>
      </c>
      <c r="S331" s="26">
        <v>0</v>
      </c>
      <c r="T331" s="26" t="s">
        <v>1285</v>
      </c>
      <c r="U331" s="26" t="s">
        <v>1286</v>
      </c>
      <c r="Y331" s="26">
        <f>IF(ISTEXT(_xlfn.XLOOKUP(A331,Checked_Deals!A:A,Checked_Deals!A:A,0)),1,0)</f>
        <v>0</v>
      </c>
    </row>
    <row r="332" spans="1:25" x14ac:dyDescent="0.25">
      <c r="A332" s="26" t="s">
        <v>1287</v>
      </c>
      <c r="B332" s="27">
        <v>43070</v>
      </c>
      <c r="C332" s="26" t="s">
        <v>1287</v>
      </c>
      <c r="D332" s="26" t="s">
        <v>54</v>
      </c>
      <c r="E332" s="26" t="s">
        <v>166</v>
      </c>
      <c r="F332" s="26" t="s">
        <v>166</v>
      </c>
      <c r="G332" s="26" t="s">
        <v>599</v>
      </c>
      <c r="H332" s="59">
        <v>20000000</v>
      </c>
      <c r="I332" s="26" t="s">
        <v>54</v>
      </c>
      <c r="J332" s="26" t="s">
        <v>52</v>
      </c>
      <c r="K332" s="26">
        <v>1</v>
      </c>
      <c r="L332" s="26" t="s">
        <v>53</v>
      </c>
      <c r="M332" s="26" t="s">
        <v>54</v>
      </c>
      <c r="N332" s="26" t="s">
        <v>55</v>
      </c>
      <c r="O332" s="26" t="s">
        <v>56</v>
      </c>
      <c r="P332" s="26" t="s">
        <v>56</v>
      </c>
      <c r="Q332" s="40" t="e">
        <f>Table2[[#This Row],[Spread]]/Table2[[#This Row],[Expected Loss]]</f>
        <v>#VALUE!</v>
      </c>
      <c r="R332" s="26">
        <v>1</v>
      </c>
      <c r="S332" s="26">
        <v>0</v>
      </c>
      <c r="T332" s="26" t="s">
        <v>1288</v>
      </c>
      <c r="U332" s="26" t="s">
        <v>1289</v>
      </c>
      <c r="Y332" s="26">
        <f>IF(ISTEXT(_xlfn.XLOOKUP(A332,Checked_Deals!A:A,Checked_Deals!A:A,0)),1,0)</f>
        <v>0</v>
      </c>
    </row>
    <row r="333" spans="1:25" x14ac:dyDescent="0.25">
      <c r="A333" s="26" t="s">
        <v>1290</v>
      </c>
      <c r="B333" s="27">
        <v>43070</v>
      </c>
      <c r="C333" s="26" t="s">
        <v>1290</v>
      </c>
      <c r="D333" s="26" t="s">
        <v>54</v>
      </c>
      <c r="E333" s="26" t="s">
        <v>166</v>
      </c>
      <c r="F333" s="26" t="s">
        <v>166</v>
      </c>
      <c r="G333" s="26" t="s">
        <v>599</v>
      </c>
      <c r="H333" s="59">
        <v>27000000</v>
      </c>
      <c r="I333" s="26" t="s">
        <v>54</v>
      </c>
      <c r="J333" s="26" t="s">
        <v>52</v>
      </c>
      <c r="K333" s="26">
        <v>1</v>
      </c>
      <c r="L333" s="26" t="s">
        <v>53</v>
      </c>
      <c r="M333" s="26" t="s">
        <v>54</v>
      </c>
      <c r="N333" s="26" t="s">
        <v>55</v>
      </c>
      <c r="O333" s="26" t="s">
        <v>56</v>
      </c>
      <c r="P333" s="26" t="s">
        <v>56</v>
      </c>
      <c r="Q333" s="40" t="e">
        <f>Table2[[#This Row],[Spread]]/Table2[[#This Row],[Expected Loss]]</f>
        <v>#VALUE!</v>
      </c>
      <c r="R333" s="26">
        <v>1</v>
      </c>
      <c r="S333" s="26">
        <v>0</v>
      </c>
      <c r="T333" s="26" t="s">
        <v>1291</v>
      </c>
      <c r="U333" s="26" t="s">
        <v>1292</v>
      </c>
      <c r="Y333" s="26">
        <f>IF(ISTEXT(_xlfn.XLOOKUP(A333,Checked_Deals!A:A,Checked_Deals!A:A,0)),1,0)</f>
        <v>0</v>
      </c>
    </row>
    <row r="334" spans="1:25" x14ac:dyDescent="0.25">
      <c r="A334" s="30" t="s">
        <v>1293</v>
      </c>
      <c r="B334" s="31">
        <v>43070</v>
      </c>
      <c r="C334" s="30" t="s">
        <v>1293</v>
      </c>
      <c r="D334" s="30" t="s">
        <v>54</v>
      </c>
      <c r="E334" s="30" t="s">
        <v>166</v>
      </c>
      <c r="F334" s="30" t="s">
        <v>166</v>
      </c>
      <c r="G334" s="30" t="s">
        <v>542</v>
      </c>
      <c r="H334" s="37">
        <v>10000000</v>
      </c>
      <c r="I334" s="30" t="s">
        <v>54</v>
      </c>
      <c r="J334" s="30" t="s">
        <v>52</v>
      </c>
      <c r="K334" s="30">
        <v>1</v>
      </c>
      <c r="L334" s="30" t="s">
        <v>53</v>
      </c>
      <c r="M334" s="30" t="s">
        <v>54</v>
      </c>
      <c r="N334" s="30" t="s">
        <v>55</v>
      </c>
      <c r="O334" s="30" t="s">
        <v>56</v>
      </c>
      <c r="P334" s="30" t="s">
        <v>56</v>
      </c>
      <c r="Q334" s="40" t="e">
        <f>Table2[[#This Row],[Spread]]/Table2[[#This Row],[Expected Loss]]</f>
        <v>#VALUE!</v>
      </c>
      <c r="R334" s="30">
        <v>1</v>
      </c>
      <c r="S334" s="30">
        <v>0</v>
      </c>
      <c r="T334" s="30" t="s">
        <v>1294</v>
      </c>
      <c r="U334" s="30" t="s">
        <v>1295</v>
      </c>
      <c r="Y334" s="26">
        <f>IF(ISTEXT(_xlfn.XLOOKUP(A334,Checked_Deals!A:A,Checked_Deals!A:A,0)),1,0)</f>
        <v>1</v>
      </c>
    </row>
    <row r="335" spans="1:25" x14ac:dyDescent="0.25">
      <c r="A335" s="26" t="s">
        <v>1296</v>
      </c>
      <c r="B335" s="27">
        <v>43070</v>
      </c>
      <c r="C335" s="26" t="s">
        <v>1297</v>
      </c>
      <c r="D335" s="26" t="s">
        <v>1298</v>
      </c>
      <c r="E335" s="26" t="s">
        <v>785</v>
      </c>
      <c r="F335" s="26" t="s">
        <v>76</v>
      </c>
      <c r="G335" s="26" t="s">
        <v>1299</v>
      </c>
      <c r="H335" s="59">
        <v>150000000</v>
      </c>
      <c r="I335" s="26" t="s">
        <v>113</v>
      </c>
      <c r="J335" s="26" t="s">
        <v>52</v>
      </c>
      <c r="K335" s="26" t="s">
        <v>54</v>
      </c>
      <c r="L335" s="26" t="s">
        <v>53</v>
      </c>
      <c r="M335" s="26" t="s">
        <v>54</v>
      </c>
      <c r="N335" s="26" t="s">
        <v>68</v>
      </c>
      <c r="O335" s="26">
        <v>3.41</v>
      </c>
      <c r="P335" s="26">
        <v>7.25</v>
      </c>
      <c r="Q335" s="40">
        <f>Table2[[#This Row],[Spread]]/Table2[[#This Row],[Expected Loss]]</f>
        <v>2.1260997067448679</v>
      </c>
      <c r="R335" s="26">
        <v>1</v>
      </c>
      <c r="S335" s="26">
        <v>0</v>
      </c>
      <c r="T335" s="26" t="s">
        <v>1300</v>
      </c>
      <c r="U335" s="26" t="s">
        <v>1301</v>
      </c>
      <c r="Y335" s="26">
        <f>IF(ISTEXT(_xlfn.XLOOKUP(A335,Checked_Deals!A:A,Checked_Deals!A:A,0)),1,0)</f>
        <v>0</v>
      </c>
    </row>
    <row r="336" spans="1:25" x14ac:dyDescent="0.25">
      <c r="A336" s="26" t="s">
        <v>1302</v>
      </c>
      <c r="B336" s="27">
        <v>43070</v>
      </c>
      <c r="C336" s="26" t="s">
        <v>1297</v>
      </c>
      <c r="D336" s="26" t="s">
        <v>1298</v>
      </c>
      <c r="E336" s="26" t="s">
        <v>785</v>
      </c>
      <c r="F336" s="26" t="s">
        <v>76</v>
      </c>
      <c r="G336" s="26" t="s">
        <v>1299</v>
      </c>
      <c r="H336" s="59">
        <v>150000000</v>
      </c>
      <c r="I336" s="26" t="s">
        <v>113</v>
      </c>
      <c r="J336" s="26" t="s">
        <v>52</v>
      </c>
      <c r="K336" s="26" t="s">
        <v>54</v>
      </c>
      <c r="L336" s="26" t="s">
        <v>53</v>
      </c>
      <c r="M336" s="26" t="s">
        <v>54</v>
      </c>
      <c r="N336" s="26" t="s">
        <v>68</v>
      </c>
      <c r="O336" s="26">
        <v>4.43</v>
      </c>
      <c r="P336" s="26">
        <v>9</v>
      </c>
      <c r="Q336" s="40">
        <f>Table2[[#This Row],[Spread]]/Table2[[#This Row],[Expected Loss]]</f>
        <v>2.0316027088036117</v>
      </c>
      <c r="R336" s="26">
        <v>1</v>
      </c>
      <c r="S336" s="26">
        <v>0</v>
      </c>
      <c r="T336" s="26" t="s">
        <v>1300</v>
      </c>
      <c r="U336" s="26" t="s">
        <v>1301</v>
      </c>
      <c r="Y336" s="26">
        <f>IF(ISTEXT(_xlfn.XLOOKUP(A336,Checked_Deals!A:A,Checked_Deals!A:A,0)),1,0)</f>
        <v>0</v>
      </c>
    </row>
    <row r="337" spans="1:25" x14ac:dyDescent="0.25">
      <c r="A337" s="26" t="s">
        <v>1303</v>
      </c>
      <c r="B337" s="27">
        <v>43070</v>
      </c>
      <c r="C337" s="26" t="s">
        <v>1297</v>
      </c>
      <c r="D337" s="26" t="s">
        <v>1298</v>
      </c>
      <c r="E337" s="26" t="s">
        <v>785</v>
      </c>
      <c r="F337" s="26" t="s">
        <v>76</v>
      </c>
      <c r="G337" s="26" t="s">
        <v>1299</v>
      </c>
      <c r="H337" s="59">
        <v>100000000</v>
      </c>
      <c r="I337" s="26" t="s">
        <v>113</v>
      </c>
      <c r="J337" s="26" t="s">
        <v>52</v>
      </c>
      <c r="K337" s="26" t="s">
        <v>54</v>
      </c>
      <c r="L337" s="26" t="s">
        <v>53</v>
      </c>
      <c r="M337" s="26" t="s">
        <v>54</v>
      </c>
      <c r="N337" s="26" t="s">
        <v>68</v>
      </c>
      <c r="O337" s="26">
        <v>5.64</v>
      </c>
      <c r="P337" s="26">
        <v>11</v>
      </c>
      <c r="Q337" s="40">
        <f>Table2[[#This Row],[Spread]]/Table2[[#This Row],[Expected Loss]]</f>
        <v>1.9503546099290781</v>
      </c>
      <c r="R337" s="26">
        <v>1</v>
      </c>
      <c r="S337" s="26">
        <v>0</v>
      </c>
      <c r="T337" s="26" t="s">
        <v>1300</v>
      </c>
      <c r="U337" s="26" t="s">
        <v>1301</v>
      </c>
      <c r="Y337" s="26">
        <f>IF(ISTEXT(_xlfn.XLOOKUP(A337,Checked_Deals!A:A,Checked_Deals!A:A,0)),1,0)</f>
        <v>0</v>
      </c>
    </row>
    <row r="338" spans="1:25" x14ac:dyDescent="0.25">
      <c r="A338" s="26" t="s">
        <v>1304</v>
      </c>
      <c r="B338" s="27">
        <v>43070</v>
      </c>
      <c r="C338" s="26" t="s">
        <v>1304</v>
      </c>
      <c r="D338" s="26" t="s">
        <v>54</v>
      </c>
      <c r="E338" s="26" t="s">
        <v>54</v>
      </c>
      <c r="F338" s="26" t="s">
        <v>54</v>
      </c>
      <c r="G338" s="26" t="s">
        <v>966</v>
      </c>
      <c r="H338" s="59">
        <v>50228000</v>
      </c>
      <c r="I338" s="26" t="s">
        <v>54</v>
      </c>
      <c r="J338" s="26" t="s">
        <v>52</v>
      </c>
      <c r="K338" s="26" t="s">
        <v>54</v>
      </c>
      <c r="L338" s="26" t="s">
        <v>53</v>
      </c>
      <c r="M338" s="26" t="s">
        <v>54</v>
      </c>
      <c r="N338" s="26" t="s">
        <v>55</v>
      </c>
      <c r="O338" s="26" t="s">
        <v>56</v>
      </c>
      <c r="P338" s="26" t="s">
        <v>56</v>
      </c>
      <c r="Q338" s="40" t="e">
        <f>Table2[[#This Row],[Spread]]/Table2[[#This Row],[Expected Loss]]</f>
        <v>#VALUE!</v>
      </c>
      <c r="R338" s="26">
        <v>1</v>
      </c>
      <c r="S338" s="26">
        <v>0</v>
      </c>
      <c r="T338" s="26" t="s">
        <v>1305</v>
      </c>
      <c r="U338" s="26" t="s">
        <v>1306</v>
      </c>
      <c r="Y338" s="26">
        <f>IF(ISTEXT(_xlfn.XLOOKUP(A338,Checked_Deals!A:A,Checked_Deals!A:A,0)),1,0)</f>
        <v>0</v>
      </c>
    </row>
    <row r="339" spans="1:25" x14ac:dyDescent="0.25">
      <c r="A339" s="26" t="s">
        <v>1307</v>
      </c>
      <c r="B339" s="27">
        <v>43070</v>
      </c>
      <c r="C339" s="26" t="s">
        <v>1307</v>
      </c>
      <c r="D339" s="26" t="s">
        <v>54</v>
      </c>
      <c r="E339" s="26" t="s">
        <v>54</v>
      </c>
      <c r="F339" s="26" t="s">
        <v>166</v>
      </c>
      <c r="G339" s="26" t="s">
        <v>599</v>
      </c>
      <c r="H339" s="59">
        <v>50000000</v>
      </c>
      <c r="I339" s="26" t="s">
        <v>54</v>
      </c>
      <c r="J339" s="26" t="s">
        <v>52</v>
      </c>
      <c r="K339" s="26">
        <v>1</v>
      </c>
      <c r="L339" s="26" t="s">
        <v>53</v>
      </c>
      <c r="M339" s="26" t="s">
        <v>54</v>
      </c>
      <c r="N339" s="26" t="s">
        <v>55</v>
      </c>
      <c r="O339" s="26" t="s">
        <v>56</v>
      </c>
      <c r="P339" s="26" t="s">
        <v>56</v>
      </c>
      <c r="Q339" s="40" t="e">
        <f>Table2[[#This Row],[Spread]]/Table2[[#This Row],[Expected Loss]]</f>
        <v>#VALUE!</v>
      </c>
      <c r="R339" s="26">
        <v>1</v>
      </c>
      <c r="S339" s="26">
        <v>0</v>
      </c>
      <c r="T339" s="26" t="s">
        <v>1308</v>
      </c>
      <c r="U339" s="26" t="s">
        <v>1309</v>
      </c>
      <c r="Y339" s="26">
        <f>IF(ISTEXT(_xlfn.XLOOKUP(A339,Checked_Deals!A:A,Checked_Deals!A:A,0)),1,0)</f>
        <v>0</v>
      </c>
    </row>
    <row r="340" spans="1:25" x14ac:dyDescent="0.25">
      <c r="A340" s="26" t="s">
        <v>1310</v>
      </c>
      <c r="B340" s="27">
        <v>43070</v>
      </c>
      <c r="C340" s="26" t="s">
        <v>1310</v>
      </c>
      <c r="D340" s="26" t="s">
        <v>54</v>
      </c>
      <c r="E340" s="26" t="s">
        <v>54</v>
      </c>
      <c r="F340" s="26" t="s">
        <v>224</v>
      </c>
      <c r="G340" s="26" t="s">
        <v>599</v>
      </c>
      <c r="H340" s="59">
        <v>33583000</v>
      </c>
      <c r="I340" s="26" t="s">
        <v>113</v>
      </c>
      <c r="J340" s="26" t="s">
        <v>52</v>
      </c>
      <c r="K340" s="26" t="s">
        <v>54</v>
      </c>
      <c r="L340" s="26" t="s">
        <v>53</v>
      </c>
      <c r="M340" s="26" t="s">
        <v>54</v>
      </c>
      <c r="N340" s="26" t="s">
        <v>55</v>
      </c>
      <c r="O340" s="26" t="s">
        <v>56</v>
      </c>
      <c r="P340" s="26" t="s">
        <v>56</v>
      </c>
      <c r="Q340" s="40" t="e">
        <f>Table2[[#This Row],[Spread]]/Table2[[#This Row],[Expected Loss]]</f>
        <v>#VALUE!</v>
      </c>
      <c r="R340" s="26">
        <v>1</v>
      </c>
      <c r="S340" s="26">
        <v>0</v>
      </c>
      <c r="T340" s="26" t="s">
        <v>1311</v>
      </c>
      <c r="U340" s="26" t="s">
        <v>1312</v>
      </c>
      <c r="Y340" s="26">
        <f>IF(ISTEXT(_xlfn.XLOOKUP(A340,Checked_Deals!A:A,Checked_Deals!A:A,0)),1,0)</f>
        <v>0</v>
      </c>
    </row>
    <row r="341" spans="1:25" x14ac:dyDescent="0.25">
      <c r="A341" s="26" t="s">
        <v>1313</v>
      </c>
      <c r="B341" s="27">
        <v>43101</v>
      </c>
      <c r="C341" s="26" t="s">
        <v>1313</v>
      </c>
      <c r="D341" s="26" t="s">
        <v>1044</v>
      </c>
      <c r="E341" s="26" t="s">
        <v>166</v>
      </c>
      <c r="F341" s="26" t="s">
        <v>166</v>
      </c>
      <c r="G341" s="26" t="s">
        <v>1045</v>
      </c>
      <c r="H341" s="59">
        <v>5000000</v>
      </c>
      <c r="I341" s="26" t="s">
        <v>51</v>
      </c>
      <c r="J341" s="26" t="s">
        <v>52</v>
      </c>
      <c r="K341" s="26" t="s">
        <v>54</v>
      </c>
      <c r="L341" s="26" t="s">
        <v>53</v>
      </c>
      <c r="M341" s="26" t="s">
        <v>54</v>
      </c>
      <c r="N341" s="26" t="s">
        <v>55</v>
      </c>
      <c r="O341" s="26" t="s">
        <v>56</v>
      </c>
      <c r="P341" s="26" t="s">
        <v>56</v>
      </c>
      <c r="Q341" s="40" t="e">
        <f>Table2[[#This Row],[Spread]]/Table2[[#This Row],[Expected Loss]]</f>
        <v>#VALUE!</v>
      </c>
      <c r="R341" s="26">
        <v>1</v>
      </c>
      <c r="S341" s="26">
        <v>0</v>
      </c>
      <c r="T341" s="26" t="s">
        <v>1314</v>
      </c>
      <c r="U341" s="26" t="s">
        <v>1315</v>
      </c>
      <c r="Y341" s="26">
        <f>IF(ISTEXT(_xlfn.XLOOKUP(A341,Checked_Deals!A:A,Checked_Deals!A:A,0)),1,0)</f>
        <v>0</v>
      </c>
    </row>
    <row r="342" spans="1:25" x14ac:dyDescent="0.25">
      <c r="A342" s="26" t="s">
        <v>1316</v>
      </c>
      <c r="B342" s="27">
        <v>43101</v>
      </c>
      <c r="C342" s="26" t="s">
        <v>1317</v>
      </c>
      <c r="D342" s="26" t="s">
        <v>61</v>
      </c>
      <c r="E342" s="26" t="s">
        <v>1318</v>
      </c>
      <c r="F342" s="26" t="s">
        <v>63</v>
      </c>
      <c r="G342" s="26" t="s">
        <v>64</v>
      </c>
      <c r="H342" s="59">
        <v>140000000</v>
      </c>
      <c r="I342" s="26" t="s">
        <v>331</v>
      </c>
      <c r="J342" s="26" t="s">
        <v>166</v>
      </c>
      <c r="K342" s="26" t="s">
        <v>54</v>
      </c>
      <c r="L342" s="26" t="s">
        <v>53</v>
      </c>
      <c r="M342" s="26" t="s">
        <v>54</v>
      </c>
      <c r="N342" s="26" t="s">
        <v>68</v>
      </c>
      <c r="O342" s="26">
        <v>0.01</v>
      </c>
      <c r="P342" s="26">
        <v>1.6</v>
      </c>
      <c r="Q342" s="40">
        <f>Table2[[#This Row],[Spread]]/Table2[[#This Row],[Expected Loss]]</f>
        <v>160</v>
      </c>
      <c r="R342" s="26">
        <v>1</v>
      </c>
      <c r="S342" s="26">
        <v>0</v>
      </c>
      <c r="T342" s="26" t="s">
        <v>1319</v>
      </c>
      <c r="U342" s="26" t="s">
        <v>1320</v>
      </c>
      <c r="Y342" s="26">
        <f>IF(ISTEXT(_xlfn.XLOOKUP(A342,Checked_Deals!A:A,Checked_Deals!A:A,0)),1,0)</f>
        <v>0</v>
      </c>
    </row>
    <row r="343" spans="1:25" x14ac:dyDescent="0.25">
      <c r="A343" s="26" t="s">
        <v>1321</v>
      </c>
      <c r="B343" s="27">
        <v>43101</v>
      </c>
      <c r="C343" s="26" t="s">
        <v>1317</v>
      </c>
      <c r="D343" s="26" t="s">
        <v>61</v>
      </c>
      <c r="E343" s="26" t="s">
        <v>1318</v>
      </c>
      <c r="F343" s="26" t="s">
        <v>63</v>
      </c>
      <c r="G343" s="26" t="s">
        <v>64</v>
      </c>
      <c r="H343" s="59">
        <v>60000000</v>
      </c>
      <c r="I343" s="26" t="s">
        <v>331</v>
      </c>
      <c r="J343" s="26" t="s">
        <v>166</v>
      </c>
      <c r="K343" s="26" t="s">
        <v>54</v>
      </c>
      <c r="L343" s="26" t="s">
        <v>53</v>
      </c>
      <c r="M343" s="26" t="s">
        <v>54</v>
      </c>
      <c r="N343" s="26" t="s">
        <v>68</v>
      </c>
      <c r="O343" s="26">
        <v>0.16</v>
      </c>
      <c r="P343" s="26">
        <v>1.75</v>
      </c>
      <c r="Q343" s="40">
        <f>Table2[[#This Row],[Spread]]/Table2[[#This Row],[Expected Loss]]</f>
        <v>10.9375</v>
      </c>
      <c r="R343" s="26">
        <v>1</v>
      </c>
      <c r="S343" s="26">
        <v>0</v>
      </c>
      <c r="T343" s="26" t="s">
        <v>1319</v>
      </c>
      <c r="U343" s="26" t="s">
        <v>1320</v>
      </c>
      <c r="Y343" s="26">
        <f>IF(ISTEXT(_xlfn.XLOOKUP(A343,Checked_Deals!A:A,Checked_Deals!A:A,0)),1,0)</f>
        <v>0</v>
      </c>
    </row>
    <row r="344" spans="1:25" x14ac:dyDescent="0.25">
      <c r="A344" s="26" t="s">
        <v>1322</v>
      </c>
      <c r="B344" s="27">
        <v>43132</v>
      </c>
      <c r="C344" s="26" t="s">
        <v>1323</v>
      </c>
      <c r="D344" s="26" t="s">
        <v>1324</v>
      </c>
      <c r="E344" s="26" t="s">
        <v>1325</v>
      </c>
      <c r="F344" s="26" t="s">
        <v>76</v>
      </c>
      <c r="G344" s="26" t="s">
        <v>1326</v>
      </c>
      <c r="H344" s="59">
        <v>500000000</v>
      </c>
      <c r="I344" s="26" t="s">
        <v>104</v>
      </c>
      <c r="J344" s="26" t="s">
        <v>52</v>
      </c>
      <c r="K344" s="26">
        <v>3</v>
      </c>
      <c r="L344" s="26">
        <v>1.35</v>
      </c>
      <c r="M344" s="26" t="s">
        <v>54</v>
      </c>
      <c r="N344" s="26" t="s">
        <v>68</v>
      </c>
      <c r="O344" s="26">
        <v>0.86</v>
      </c>
      <c r="P344" s="26">
        <v>2.5</v>
      </c>
      <c r="Q344" s="40">
        <f>Table2[[#This Row],[Spread]]/Table2[[#This Row],[Expected Loss]]</f>
        <v>2.9069767441860463</v>
      </c>
      <c r="R344" s="26">
        <v>1</v>
      </c>
      <c r="S344" s="26">
        <v>1</v>
      </c>
      <c r="T344" s="26" t="s">
        <v>1327</v>
      </c>
      <c r="U344" s="26" t="s">
        <v>1328</v>
      </c>
      <c r="Y344" s="26">
        <f>IF(ISTEXT(_xlfn.XLOOKUP(A344,Checked_Deals!A:A,Checked_Deals!A:A,0)),1,0)</f>
        <v>0</v>
      </c>
    </row>
    <row r="345" spans="1:25" x14ac:dyDescent="0.25">
      <c r="A345" s="26" t="s">
        <v>1329</v>
      </c>
      <c r="B345" s="27">
        <v>43132</v>
      </c>
      <c r="C345" s="26" t="s">
        <v>1330</v>
      </c>
      <c r="D345" s="26" t="s">
        <v>1331</v>
      </c>
      <c r="E345" s="26" t="s">
        <v>1325</v>
      </c>
      <c r="F345" s="26" t="s">
        <v>76</v>
      </c>
      <c r="G345" s="26" t="s">
        <v>1332</v>
      </c>
      <c r="H345" s="59">
        <v>400000000</v>
      </c>
      <c r="I345" s="26" t="s">
        <v>104</v>
      </c>
      <c r="J345" s="26" t="s">
        <v>52</v>
      </c>
      <c r="K345" s="26">
        <v>3</v>
      </c>
      <c r="L345" s="26">
        <v>2.78</v>
      </c>
      <c r="M345" s="26" t="s">
        <v>54</v>
      </c>
      <c r="N345" s="26" t="s">
        <v>68</v>
      </c>
      <c r="O345" s="26">
        <v>1.56</v>
      </c>
      <c r="P345" s="26">
        <v>3</v>
      </c>
      <c r="Q345" s="40">
        <f>Table2[[#This Row],[Spread]]/Table2[[#This Row],[Expected Loss]]</f>
        <v>1.9230769230769229</v>
      </c>
      <c r="R345" s="26">
        <v>1</v>
      </c>
      <c r="S345" s="26">
        <v>1</v>
      </c>
      <c r="T345" s="26" t="s">
        <v>1333</v>
      </c>
      <c r="U345" s="26" t="s">
        <v>1334</v>
      </c>
      <c r="Y345" s="26">
        <f>IF(ISTEXT(_xlfn.XLOOKUP(A345,Checked_Deals!A:A,Checked_Deals!A:A,0)),1,0)</f>
        <v>0</v>
      </c>
    </row>
    <row r="346" spans="1:25" x14ac:dyDescent="0.25">
      <c r="A346" s="26" t="s">
        <v>1335</v>
      </c>
      <c r="B346" s="27">
        <v>43132</v>
      </c>
      <c r="C346" s="26" t="s">
        <v>1336</v>
      </c>
      <c r="D346" s="26" t="s">
        <v>1337</v>
      </c>
      <c r="E346" s="26" t="s">
        <v>1325</v>
      </c>
      <c r="F346" s="26" t="s">
        <v>76</v>
      </c>
      <c r="G346" s="26" t="s">
        <v>1338</v>
      </c>
      <c r="H346" s="59">
        <v>160000000</v>
      </c>
      <c r="I346" s="26" t="s">
        <v>104</v>
      </c>
      <c r="J346" s="26" t="s">
        <v>52</v>
      </c>
      <c r="K346" s="26">
        <v>2</v>
      </c>
      <c r="L346" s="26">
        <v>1.0900000000000001</v>
      </c>
      <c r="M346" s="26" t="s">
        <v>54</v>
      </c>
      <c r="N346" s="26" t="s">
        <v>68</v>
      </c>
      <c r="O346" s="26">
        <v>0.79</v>
      </c>
      <c r="P346" s="26">
        <v>2.5</v>
      </c>
      <c r="Q346" s="40">
        <f>Table2[[#This Row],[Spread]]/Table2[[#This Row],[Expected Loss]]</f>
        <v>3.1645569620253164</v>
      </c>
      <c r="R346" s="26">
        <v>1</v>
      </c>
      <c r="S346" s="26">
        <v>1</v>
      </c>
      <c r="T346" s="26" t="s">
        <v>1339</v>
      </c>
      <c r="U346" s="26" t="s">
        <v>1340</v>
      </c>
      <c r="Y346" s="26">
        <f>IF(ISTEXT(_xlfn.XLOOKUP(A346,Checked_Deals!A:A,Checked_Deals!A:A,0)),1,0)</f>
        <v>0</v>
      </c>
    </row>
    <row r="347" spans="1:25" x14ac:dyDescent="0.25">
      <c r="A347" s="26" t="s">
        <v>1341</v>
      </c>
      <c r="B347" s="27">
        <v>43132</v>
      </c>
      <c r="C347" s="26" t="s">
        <v>1336</v>
      </c>
      <c r="D347" s="26" t="s">
        <v>1337</v>
      </c>
      <c r="E347" s="26" t="s">
        <v>1325</v>
      </c>
      <c r="F347" s="26" t="s">
        <v>76</v>
      </c>
      <c r="G347" s="26" t="s">
        <v>1338</v>
      </c>
      <c r="H347" s="59">
        <v>100000000</v>
      </c>
      <c r="I347" s="26" t="s">
        <v>104</v>
      </c>
      <c r="J347" s="26" t="s">
        <v>52</v>
      </c>
      <c r="K347" s="26">
        <v>2</v>
      </c>
      <c r="L347" s="26">
        <v>8.25</v>
      </c>
      <c r="M347" s="26" t="s">
        <v>54</v>
      </c>
      <c r="N347" s="26" t="s">
        <v>68</v>
      </c>
      <c r="O347" s="26">
        <v>6.54</v>
      </c>
      <c r="P347" s="26" t="s">
        <v>56</v>
      </c>
      <c r="Q347" s="40" t="e">
        <f>Table2[[#This Row],[Spread]]/Table2[[#This Row],[Expected Loss]]</f>
        <v>#VALUE!</v>
      </c>
      <c r="R347" s="26">
        <v>1</v>
      </c>
      <c r="S347" s="26">
        <v>1</v>
      </c>
      <c r="T347" s="26" t="s">
        <v>1339</v>
      </c>
      <c r="U347" s="26" t="s">
        <v>1340</v>
      </c>
      <c r="Y347" s="26">
        <f>IF(ISTEXT(_xlfn.XLOOKUP(A347,Checked_Deals!A:A,Checked_Deals!A:A,0)),1,0)</f>
        <v>0</v>
      </c>
    </row>
    <row r="348" spans="1:25" x14ac:dyDescent="0.25">
      <c r="A348" s="26" t="s">
        <v>1342</v>
      </c>
      <c r="B348" s="27">
        <v>43132</v>
      </c>
      <c r="C348" s="26" t="s">
        <v>1343</v>
      </c>
      <c r="D348" s="26" t="s">
        <v>1344</v>
      </c>
      <c r="E348" s="26" t="s">
        <v>1325</v>
      </c>
      <c r="F348" s="26" t="s">
        <v>76</v>
      </c>
      <c r="G348" s="26" t="s">
        <v>1345</v>
      </c>
      <c r="H348" s="59">
        <v>200000000</v>
      </c>
      <c r="I348" s="26" t="s">
        <v>104</v>
      </c>
      <c r="J348" s="26" t="s">
        <v>52</v>
      </c>
      <c r="K348" s="26">
        <v>3</v>
      </c>
      <c r="L348" s="26">
        <v>7.14</v>
      </c>
      <c r="M348" s="26" t="s">
        <v>54</v>
      </c>
      <c r="N348" s="26" t="s">
        <v>68</v>
      </c>
      <c r="O348" s="26">
        <v>5</v>
      </c>
      <c r="P348" s="26">
        <v>6</v>
      </c>
      <c r="Q348" s="40">
        <f>Table2[[#This Row],[Spread]]/Table2[[#This Row],[Expected Loss]]</f>
        <v>1.2</v>
      </c>
      <c r="R348" s="26">
        <v>1</v>
      </c>
      <c r="S348" s="26">
        <v>1</v>
      </c>
      <c r="T348" s="26" t="s">
        <v>1346</v>
      </c>
      <c r="U348" s="26" t="s">
        <v>1347</v>
      </c>
      <c r="Y348" s="26">
        <f>IF(ISTEXT(_xlfn.XLOOKUP(A348,Checked_Deals!A:A,Checked_Deals!A:A,0)),1,0)</f>
        <v>0</v>
      </c>
    </row>
    <row r="349" spans="1:25" x14ac:dyDescent="0.25">
      <c r="A349" s="26" t="s">
        <v>1348</v>
      </c>
      <c r="B349" s="27">
        <v>43132</v>
      </c>
      <c r="C349" s="26" t="s">
        <v>1348</v>
      </c>
      <c r="D349" s="26" t="s">
        <v>54</v>
      </c>
      <c r="E349" s="26" t="s">
        <v>54</v>
      </c>
      <c r="F349" s="26" t="s">
        <v>54</v>
      </c>
      <c r="G349" s="26" t="s">
        <v>529</v>
      </c>
      <c r="H349" s="59">
        <v>100000000</v>
      </c>
      <c r="I349" s="26" t="s">
        <v>54</v>
      </c>
      <c r="J349" s="26"/>
      <c r="K349" s="26" t="s">
        <v>54</v>
      </c>
      <c r="L349" s="26" t="s">
        <v>53</v>
      </c>
      <c r="M349" s="26" t="s">
        <v>54</v>
      </c>
      <c r="N349" s="26" t="s">
        <v>55</v>
      </c>
      <c r="O349" s="26" t="s">
        <v>56</v>
      </c>
      <c r="P349" s="26" t="s">
        <v>56</v>
      </c>
      <c r="Q349" s="40" t="e">
        <f>Table2[[#This Row],[Spread]]/Table2[[#This Row],[Expected Loss]]</f>
        <v>#VALUE!</v>
      </c>
      <c r="R349" s="26">
        <v>1</v>
      </c>
      <c r="S349" s="26">
        <v>0</v>
      </c>
      <c r="T349" s="26" t="s">
        <v>1349</v>
      </c>
      <c r="U349" s="26" t="s">
        <v>1350</v>
      </c>
      <c r="Y349" s="26">
        <f>IF(ISTEXT(_xlfn.XLOOKUP(A349,Checked_Deals!A:A,Checked_Deals!A:A,0)),1,0)</f>
        <v>0</v>
      </c>
    </row>
    <row r="350" spans="1:25" x14ac:dyDescent="0.25">
      <c r="A350" s="26" t="s">
        <v>1351</v>
      </c>
      <c r="B350" s="27">
        <v>43132</v>
      </c>
      <c r="C350" s="26" t="s">
        <v>1351</v>
      </c>
      <c r="D350" s="26" t="s">
        <v>54</v>
      </c>
      <c r="E350" s="26" t="s">
        <v>1180</v>
      </c>
      <c r="F350" s="26" t="s">
        <v>166</v>
      </c>
      <c r="G350" s="26" t="s">
        <v>529</v>
      </c>
      <c r="H350" s="59">
        <v>60000000</v>
      </c>
      <c r="I350" s="26" t="s">
        <v>54</v>
      </c>
      <c r="J350" s="26" t="s">
        <v>52</v>
      </c>
      <c r="K350" s="26" t="s">
        <v>54</v>
      </c>
      <c r="L350" s="26" t="s">
        <v>53</v>
      </c>
      <c r="M350" s="26" t="s">
        <v>54</v>
      </c>
      <c r="N350" s="26" t="s">
        <v>55</v>
      </c>
      <c r="O350" s="26" t="s">
        <v>56</v>
      </c>
      <c r="P350" s="26" t="s">
        <v>56</v>
      </c>
      <c r="Q350" s="40" t="e">
        <f>Table2[[#This Row],[Spread]]/Table2[[#This Row],[Expected Loss]]</f>
        <v>#VALUE!</v>
      </c>
      <c r="R350" s="26">
        <v>1</v>
      </c>
      <c r="S350" s="26">
        <v>0</v>
      </c>
      <c r="T350" s="26" t="s">
        <v>1352</v>
      </c>
      <c r="U350" s="26" t="s">
        <v>1353</v>
      </c>
      <c r="Y350" s="26">
        <f>IF(ISTEXT(_xlfn.XLOOKUP(A350,Checked_Deals!A:A,Checked_Deals!A:A,0)),1,0)</f>
        <v>0</v>
      </c>
    </row>
    <row r="351" spans="1:25" x14ac:dyDescent="0.25">
      <c r="A351" s="26" t="s">
        <v>1354</v>
      </c>
      <c r="B351" s="27">
        <v>43160</v>
      </c>
      <c r="C351" s="26" t="s">
        <v>1355</v>
      </c>
      <c r="D351" s="26" t="s">
        <v>245</v>
      </c>
      <c r="E351" s="26" t="s">
        <v>785</v>
      </c>
      <c r="F351" s="26" t="s">
        <v>76</v>
      </c>
      <c r="G351" s="26" t="s">
        <v>247</v>
      </c>
      <c r="H351" s="59">
        <v>500000000</v>
      </c>
      <c r="I351" s="26" t="s">
        <v>51</v>
      </c>
      <c r="J351" s="26" t="s">
        <v>52</v>
      </c>
      <c r="K351" s="26">
        <v>5</v>
      </c>
      <c r="L351" s="26">
        <v>0.56000000000000005</v>
      </c>
      <c r="M351" s="26" t="s">
        <v>54</v>
      </c>
      <c r="N351" s="26" t="s">
        <v>68</v>
      </c>
      <c r="O351" s="26">
        <v>0.48</v>
      </c>
      <c r="P351" s="26">
        <v>2</v>
      </c>
      <c r="Q351" s="40">
        <f>Table2[[#This Row],[Spread]]/Table2[[#This Row],[Expected Loss]]</f>
        <v>4.166666666666667</v>
      </c>
      <c r="R351" s="26">
        <v>1</v>
      </c>
      <c r="S351" s="26">
        <v>0</v>
      </c>
      <c r="T351" s="26" t="s">
        <v>1356</v>
      </c>
      <c r="U351" s="26" t="s">
        <v>1357</v>
      </c>
      <c r="Y351" s="26">
        <f>IF(ISTEXT(_xlfn.XLOOKUP(A351,Checked_Deals!A:A,Checked_Deals!A:A,0)),1,0)</f>
        <v>0</v>
      </c>
    </row>
    <row r="352" spans="1:25" x14ac:dyDescent="0.25">
      <c r="A352" s="26" t="s">
        <v>1358</v>
      </c>
      <c r="B352" s="27">
        <v>43160</v>
      </c>
      <c r="C352" s="26" t="s">
        <v>1355</v>
      </c>
      <c r="D352" s="26" t="s">
        <v>245</v>
      </c>
      <c r="E352" s="26" t="s">
        <v>785</v>
      </c>
      <c r="F352" s="26" t="s">
        <v>76</v>
      </c>
      <c r="G352" s="26" t="s">
        <v>247</v>
      </c>
      <c r="H352" s="59">
        <v>200000000</v>
      </c>
      <c r="I352" s="26" t="s">
        <v>51</v>
      </c>
      <c r="J352" s="26" t="s">
        <v>52</v>
      </c>
      <c r="K352" s="26">
        <v>5</v>
      </c>
      <c r="L352" s="26">
        <v>1.79</v>
      </c>
      <c r="M352" s="26" t="s">
        <v>54</v>
      </c>
      <c r="N352" s="26" t="s">
        <v>68</v>
      </c>
      <c r="O352" s="26">
        <v>1.44</v>
      </c>
      <c r="P352" s="26">
        <v>3</v>
      </c>
      <c r="Q352" s="40">
        <f>Table2[[#This Row],[Spread]]/Table2[[#This Row],[Expected Loss]]</f>
        <v>2.0833333333333335</v>
      </c>
      <c r="R352" s="26">
        <v>1</v>
      </c>
      <c r="S352" s="26">
        <v>0</v>
      </c>
      <c r="T352" s="26" t="s">
        <v>1356</v>
      </c>
      <c r="U352" s="26" t="s">
        <v>1357</v>
      </c>
      <c r="Y352" s="26">
        <f>IF(ISTEXT(_xlfn.XLOOKUP(A352,Checked_Deals!A:A,Checked_Deals!A:A,0)),1,0)</f>
        <v>0</v>
      </c>
    </row>
    <row r="353" spans="1:25" x14ac:dyDescent="0.25">
      <c r="A353" s="26" t="s">
        <v>1359</v>
      </c>
      <c r="B353" s="27">
        <v>43160</v>
      </c>
      <c r="C353" s="26" t="s">
        <v>1359</v>
      </c>
      <c r="D353" s="26" t="s">
        <v>54</v>
      </c>
      <c r="E353" s="26" t="s">
        <v>1180</v>
      </c>
      <c r="F353" s="26" t="s">
        <v>166</v>
      </c>
      <c r="G353" s="26" t="s">
        <v>529</v>
      </c>
      <c r="H353" s="59">
        <v>52600000</v>
      </c>
      <c r="I353" s="26" t="s">
        <v>54</v>
      </c>
      <c r="J353" s="26" t="s">
        <v>52</v>
      </c>
      <c r="K353" s="26" t="s">
        <v>54</v>
      </c>
      <c r="L353" s="26" t="s">
        <v>53</v>
      </c>
      <c r="M353" s="26" t="s">
        <v>54</v>
      </c>
      <c r="N353" s="26" t="s">
        <v>55</v>
      </c>
      <c r="O353" s="26" t="s">
        <v>56</v>
      </c>
      <c r="P353" s="26" t="s">
        <v>56</v>
      </c>
      <c r="Q353" s="40" t="e">
        <f>Table2[[#This Row],[Spread]]/Table2[[#This Row],[Expected Loss]]</f>
        <v>#VALUE!</v>
      </c>
      <c r="R353" s="26">
        <v>1</v>
      </c>
      <c r="S353" s="26">
        <v>0</v>
      </c>
      <c r="T353" s="26" t="s">
        <v>1360</v>
      </c>
      <c r="U353" s="26" t="s">
        <v>1361</v>
      </c>
      <c r="Y353" s="26">
        <f>IF(ISTEXT(_xlfn.XLOOKUP(A353,Checked_Deals!A:A,Checked_Deals!A:A,0)),1,0)</f>
        <v>0</v>
      </c>
    </row>
    <row r="354" spans="1:25" x14ac:dyDescent="0.25">
      <c r="A354" s="26" t="s">
        <v>1362</v>
      </c>
      <c r="B354" s="27">
        <v>43160</v>
      </c>
      <c r="C354" s="26" t="s">
        <v>1363</v>
      </c>
      <c r="D354" s="26" t="s">
        <v>1364</v>
      </c>
      <c r="E354" s="26" t="s">
        <v>881</v>
      </c>
      <c r="F354" s="26" t="s">
        <v>224</v>
      </c>
      <c r="G354" s="26" t="s">
        <v>764</v>
      </c>
      <c r="H354" s="59">
        <v>189737000</v>
      </c>
      <c r="I354" s="26" t="s">
        <v>51</v>
      </c>
      <c r="J354" s="26" t="s">
        <v>1365</v>
      </c>
      <c r="K354" s="26" t="s">
        <v>54</v>
      </c>
      <c r="L354" s="26" t="s">
        <v>53</v>
      </c>
      <c r="M354" s="26" t="s">
        <v>54</v>
      </c>
      <c r="N354" s="26" t="s">
        <v>68</v>
      </c>
      <c r="O354" s="26" t="s">
        <v>56</v>
      </c>
      <c r="P354" s="26">
        <v>3.8</v>
      </c>
      <c r="Q354" s="40" t="e">
        <f>Table2[[#This Row],[Spread]]/Table2[[#This Row],[Expected Loss]]</f>
        <v>#VALUE!</v>
      </c>
      <c r="R354" s="26">
        <v>1</v>
      </c>
      <c r="S354" s="26">
        <v>0</v>
      </c>
      <c r="T354" s="26" t="s">
        <v>1366</v>
      </c>
      <c r="U354" s="26" t="s">
        <v>1367</v>
      </c>
      <c r="Y354" s="26">
        <f>IF(ISTEXT(_xlfn.XLOOKUP(A354,Checked_Deals!A:A,Checked_Deals!A:A,0)),1,0)</f>
        <v>0</v>
      </c>
    </row>
    <row r="355" spans="1:25" x14ac:dyDescent="0.25">
      <c r="A355" s="26" t="s">
        <v>1368</v>
      </c>
      <c r="B355" s="27">
        <v>43160</v>
      </c>
      <c r="C355" s="26" t="s">
        <v>1363</v>
      </c>
      <c r="D355" s="26" t="s">
        <v>1364</v>
      </c>
      <c r="E355" s="26" t="s">
        <v>881</v>
      </c>
      <c r="F355" s="26" t="s">
        <v>224</v>
      </c>
      <c r="G355" s="26" t="s">
        <v>764</v>
      </c>
      <c r="H355" s="59">
        <v>209710000</v>
      </c>
      <c r="I355" s="26" t="s">
        <v>51</v>
      </c>
      <c r="J355" s="26" t="s">
        <v>1365</v>
      </c>
      <c r="K355" s="26" t="s">
        <v>54</v>
      </c>
      <c r="L355" s="26" t="s">
        <v>53</v>
      </c>
      <c r="M355" s="26" t="s">
        <v>54</v>
      </c>
      <c r="N355" s="26" t="s">
        <v>68</v>
      </c>
      <c r="O355" s="26" t="s">
        <v>56</v>
      </c>
      <c r="P355" s="26">
        <v>1.4</v>
      </c>
      <c r="Q355" s="40" t="e">
        <f>Table2[[#This Row],[Spread]]/Table2[[#This Row],[Expected Loss]]</f>
        <v>#VALUE!</v>
      </c>
      <c r="R355" s="26">
        <v>1</v>
      </c>
      <c r="S355" s="26">
        <v>0</v>
      </c>
      <c r="T355" s="26" t="s">
        <v>1366</v>
      </c>
      <c r="U355" s="26" t="s">
        <v>1367</v>
      </c>
      <c r="Y355" s="26">
        <f>IF(ISTEXT(_xlfn.XLOOKUP(A355,Checked_Deals!A:A,Checked_Deals!A:A,0)),1,0)</f>
        <v>0</v>
      </c>
    </row>
    <row r="356" spans="1:25" x14ac:dyDescent="0.25">
      <c r="A356" s="26" t="s">
        <v>1369</v>
      </c>
      <c r="B356" s="27">
        <v>43160</v>
      </c>
      <c r="C356" s="26" t="s">
        <v>1363</v>
      </c>
      <c r="D356" s="26" t="s">
        <v>1364</v>
      </c>
      <c r="E356" s="26" t="s">
        <v>881</v>
      </c>
      <c r="F356" s="26" t="s">
        <v>224</v>
      </c>
      <c r="G356" s="26" t="s">
        <v>764</v>
      </c>
      <c r="H356" s="59">
        <v>24965000</v>
      </c>
      <c r="I356" s="26" t="s">
        <v>51</v>
      </c>
      <c r="J356" s="26" t="s">
        <v>1365</v>
      </c>
      <c r="K356" s="26" t="s">
        <v>54</v>
      </c>
      <c r="L356" s="26" t="s">
        <v>53</v>
      </c>
      <c r="M356" s="26" t="s">
        <v>54</v>
      </c>
      <c r="N356" s="26" t="s">
        <v>68</v>
      </c>
      <c r="O356" s="26" t="s">
        <v>56</v>
      </c>
      <c r="P356" s="26" t="s">
        <v>56</v>
      </c>
      <c r="Q356" s="40" t="e">
        <f>Table2[[#This Row],[Spread]]/Table2[[#This Row],[Expected Loss]]</f>
        <v>#VALUE!</v>
      </c>
      <c r="R356" s="26">
        <v>1</v>
      </c>
      <c r="S356" s="26">
        <v>0</v>
      </c>
      <c r="T356" s="26" t="s">
        <v>1366</v>
      </c>
      <c r="U356" s="26" t="s">
        <v>1367</v>
      </c>
      <c r="Y356" s="26">
        <f>IF(ISTEXT(_xlfn.XLOOKUP(A356,Checked_Deals!A:A,Checked_Deals!A:A,0)),1,0)</f>
        <v>0</v>
      </c>
    </row>
    <row r="357" spans="1:25" x14ac:dyDescent="0.25">
      <c r="A357" s="26" t="s">
        <v>1370</v>
      </c>
      <c r="B357" s="27">
        <v>43160</v>
      </c>
      <c r="C357" s="26" t="s">
        <v>1371</v>
      </c>
      <c r="D357" s="26" t="s">
        <v>1372</v>
      </c>
      <c r="E357" s="26" t="s">
        <v>474</v>
      </c>
      <c r="F357" s="26" t="s">
        <v>76</v>
      </c>
      <c r="G357" s="26" t="s">
        <v>1373</v>
      </c>
      <c r="H357" s="59">
        <v>220000000</v>
      </c>
      <c r="I357" s="26" t="s">
        <v>51</v>
      </c>
      <c r="J357" s="26" t="s">
        <v>52</v>
      </c>
      <c r="K357" s="26" t="s">
        <v>54</v>
      </c>
      <c r="L357" s="26">
        <v>0.9</v>
      </c>
      <c r="M357" s="26" t="s">
        <v>54</v>
      </c>
      <c r="N357" s="26" t="s">
        <v>68</v>
      </c>
      <c r="O357" s="26">
        <v>0.73</v>
      </c>
      <c r="P357" s="26">
        <v>2.5</v>
      </c>
      <c r="Q357" s="40">
        <f>Table2[[#This Row],[Spread]]/Table2[[#This Row],[Expected Loss]]</f>
        <v>3.4246575342465753</v>
      </c>
      <c r="R357" s="26">
        <v>1</v>
      </c>
      <c r="S357" s="26">
        <v>0</v>
      </c>
      <c r="T357" s="26" t="s">
        <v>1374</v>
      </c>
      <c r="U357" s="26" t="s">
        <v>1375</v>
      </c>
      <c r="Y357" s="26">
        <f>IF(ISTEXT(_xlfn.XLOOKUP(A357,Checked_Deals!A:A,Checked_Deals!A:A,0)),1,0)</f>
        <v>0</v>
      </c>
    </row>
    <row r="358" spans="1:25" x14ac:dyDescent="0.25">
      <c r="A358" s="26" t="s">
        <v>1376</v>
      </c>
      <c r="B358" s="27">
        <v>43160</v>
      </c>
      <c r="C358" s="26" t="s">
        <v>1371</v>
      </c>
      <c r="D358" s="26" t="s">
        <v>1372</v>
      </c>
      <c r="E358" s="26" t="s">
        <v>474</v>
      </c>
      <c r="F358" s="26" t="s">
        <v>76</v>
      </c>
      <c r="G358" s="26" t="s">
        <v>1373</v>
      </c>
      <c r="H358" s="59">
        <v>100000000</v>
      </c>
      <c r="I358" s="26" t="s">
        <v>51</v>
      </c>
      <c r="J358" s="26" t="s">
        <v>52</v>
      </c>
      <c r="K358" s="26" t="s">
        <v>54</v>
      </c>
      <c r="L358" s="26">
        <v>1.0900000000000001</v>
      </c>
      <c r="M358" s="26" t="s">
        <v>54</v>
      </c>
      <c r="N358" s="26" t="s">
        <v>68</v>
      </c>
      <c r="O358" s="26">
        <v>0.99</v>
      </c>
      <c r="P358" s="26">
        <v>1.9</v>
      </c>
      <c r="Q358" s="40">
        <f>Table2[[#This Row],[Spread]]/Table2[[#This Row],[Expected Loss]]</f>
        <v>1.9191919191919191</v>
      </c>
      <c r="R358" s="26">
        <v>1</v>
      </c>
      <c r="S358" s="26">
        <v>0</v>
      </c>
      <c r="T358" s="26" t="s">
        <v>1374</v>
      </c>
      <c r="U358" s="26" t="s">
        <v>1375</v>
      </c>
      <c r="Y358" s="26">
        <f>IF(ISTEXT(_xlfn.XLOOKUP(A358,Checked_Deals!A:A,Checked_Deals!A:A,0)),1,0)</f>
        <v>0</v>
      </c>
    </row>
    <row r="359" spans="1:25" x14ac:dyDescent="0.25">
      <c r="A359" s="26" t="s">
        <v>1377</v>
      </c>
      <c r="B359" s="27">
        <v>43160</v>
      </c>
      <c r="C359" s="26" t="s">
        <v>1378</v>
      </c>
      <c r="D359" s="26" t="s">
        <v>365</v>
      </c>
      <c r="E359" s="26" t="s">
        <v>785</v>
      </c>
      <c r="F359" s="26" t="s">
        <v>76</v>
      </c>
      <c r="G359" s="26" t="s">
        <v>247</v>
      </c>
      <c r="H359" s="59">
        <v>150000000</v>
      </c>
      <c r="I359" s="26" t="s">
        <v>51</v>
      </c>
      <c r="J359" s="26" t="s">
        <v>52</v>
      </c>
      <c r="K359" s="26">
        <v>3</v>
      </c>
      <c r="L359" s="26">
        <v>1.0900000000000001</v>
      </c>
      <c r="M359" s="26" t="s">
        <v>54</v>
      </c>
      <c r="N359" s="26" t="s">
        <v>68</v>
      </c>
      <c r="O359" s="26">
        <v>0.35</v>
      </c>
      <c r="P359" s="26">
        <v>1.875</v>
      </c>
      <c r="Q359" s="40">
        <f>Table2[[#This Row],[Spread]]/Table2[[#This Row],[Expected Loss]]</f>
        <v>5.3571428571428577</v>
      </c>
      <c r="R359" s="26">
        <v>1</v>
      </c>
      <c r="S359" s="26">
        <v>0</v>
      </c>
      <c r="T359" s="26" t="s">
        <v>1379</v>
      </c>
      <c r="U359" s="26" t="s">
        <v>1380</v>
      </c>
      <c r="Y359" s="26">
        <f>IF(ISTEXT(_xlfn.XLOOKUP(A359,Checked_Deals!A:A,Checked_Deals!A:A,0)),1,0)</f>
        <v>0</v>
      </c>
    </row>
    <row r="360" spans="1:25" x14ac:dyDescent="0.25">
      <c r="A360" s="26" t="s">
        <v>1381</v>
      </c>
      <c r="B360" s="27">
        <v>43160</v>
      </c>
      <c r="C360" s="26" t="s">
        <v>1378</v>
      </c>
      <c r="D360" s="26" t="s">
        <v>365</v>
      </c>
      <c r="E360" s="26" t="s">
        <v>785</v>
      </c>
      <c r="F360" s="26" t="s">
        <v>76</v>
      </c>
      <c r="G360" s="26" t="s">
        <v>247</v>
      </c>
      <c r="H360" s="59">
        <v>50000000</v>
      </c>
      <c r="I360" s="26" t="s">
        <v>51</v>
      </c>
      <c r="J360" s="26" t="s">
        <v>52</v>
      </c>
      <c r="K360" s="26">
        <v>3</v>
      </c>
      <c r="L360" s="26">
        <v>7.98</v>
      </c>
      <c r="M360" s="26" t="s">
        <v>54</v>
      </c>
      <c r="N360" s="26" t="s">
        <v>68</v>
      </c>
      <c r="O360" s="26">
        <v>2.98</v>
      </c>
      <c r="P360" s="26">
        <v>2.98</v>
      </c>
      <c r="Q360" s="40">
        <f>Table2[[#This Row],[Spread]]/Table2[[#This Row],[Expected Loss]]</f>
        <v>1</v>
      </c>
      <c r="R360" s="26">
        <v>1</v>
      </c>
      <c r="S360" s="26">
        <v>0</v>
      </c>
      <c r="T360" s="26" t="s">
        <v>1379</v>
      </c>
      <c r="U360" s="26" t="s">
        <v>1380</v>
      </c>
      <c r="Y360" s="26">
        <f>IF(ISTEXT(_xlfn.XLOOKUP(A360,Checked_Deals!A:A,Checked_Deals!A:A,0)),1,0)</f>
        <v>0</v>
      </c>
    </row>
    <row r="361" spans="1:25" x14ac:dyDescent="0.25">
      <c r="A361" s="26" t="s">
        <v>1382</v>
      </c>
      <c r="B361" s="27">
        <v>43160</v>
      </c>
      <c r="C361" s="26" t="s">
        <v>1382</v>
      </c>
      <c r="D361" s="26" t="s">
        <v>110</v>
      </c>
      <c r="E361" s="26" t="s">
        <v>1383</v>
      </c>
      <c r="F361" s="26" t="s">
        <v>76</v>
      </c>
      <c r="G361" s="26" t="s">
        <v>1384</v>
      </c>
      <c r="H361" s="59">
        <v>500000000</v>
      </c>
      <c r="I361" s="26" t="s">
        <v>51</v>
      </c>
      <c r="J361" s="26" t="s">
        <v>52</v>
      </c>
      <c r="K361" s="26" t="s">
        <v>54</v>
      </c>
      <c r="L361" s="26" t="s">
        <v>53</v>
      </c>
      <c r="M361" s="26" t="s">
        <v>54</v>
      </c>
      <c r="N361" s="26" t="s">
        <v>55</v>
      </c>
      <c r="O361" s="26">
        <v>0.64</v>
      </c>
      <c r="P361" s="26">
        <v>5.5</v>
      </c>
      <c r="Q361" s="40">
        <f>Table2[[#This Row],[Spread]]/Table2[[#This Row],[Expected Loss]]</f>
        <v>8.59375</v>
      </c>
      <c r="R361" s="26">
        <v>1</v>
      </c>
      <c r="S361" s="26">
        <v>0</v>
      </c>
      <c r="T361" s="26" t="s">
        <v>1385</v>
      </c>
      <c r="U361" s="26" t="s">
        <v>1386</v>
      </c>
      <c r="Y361" s="26">
        <f>IF(ISTEXT(_xlfn.XLOOKUP(A361,Checked_Deals!A:A,Checked_Deals!A:A,0)),1,0)</f>
        <v>0</v>
      </c>
    </row>
    <row r="362" spans="1:25" x14ac:dyDescent="0.25">
      <c r="A362" s="26" t="s">
        <v>1387</v>
      </c>
      <c r="B362" s="27">
        <v>43160</v>
      </c>
      <c r="C362" s="26" t="s">
        <v>1387</v>
      </c>
      <c r="D362" s="26" t="s">
        <v>89</v>
      </c>
      <c r="E362" s="26" t="s">
        <v>54</v>
      </c>
      <c r="F362" s="26" t="s">
        <v>54</v>
      </c>
      <c r="G362" s="26" t="s">
        <v>324</v>
      </c>
      <c r="H362" s="59">
        <v>300000000</v>
      </c>
      <c r="I362" s="26" t="s">
        <v>51</v>
      </c>
      <c r="J362" s="26" t="s">
        <v>52</v>
      </c>
      <c r="K362" s="26" t="s">
        <v>54</v>
      </c>
      <c r="L362" s="26" t="s">
        <v>53</v>
      </c>
      <c r="M362" s="26" t="s">
        <v>54</v>
      </c>
      <c r="N362" s="26" t="s">
        <v>55</v>
      </c>
      <c r="O362" s="26" t="s">
        <v>56</v>
      </c>
      <c r="P362" s="26" t="s">
        <v>56</v>
      </c>
      <c r="Q362" s="40" t="e">
        <f>Table2[[#This Row],[Spread]]/Table2[[#This Row],[Expected Loss]]</f>
        <v>#VALUE!</v>
      </c>
      <c r="R362" s="26">
        <v>1</v>
      </c>
      <c r="S362" s="26">
        <v>0</v>
      </c>
      <c r="T362" s="26" t="s">
        <v>1388</v>
      </c>
      <c r="U362" s="26" t="s">
        <v>1389</v>
      </c>
      <c r="Y362" s="26">
        <f>IF(ISTEXT(_xlfn.XLOOKUP(A362,Checked_Deals!A:A,Checked_Deals!A:A,0)),1,0)</f>
        <v>0</v>
      </c>
    </row>
    <row r="363" spans="1:25" x14ac:dyDescent="0.25">
      <c r="A363" s="26" t="s">
        <v>1390</v>
      </c>
      <c r="B363" s="27">
        <v>43191</v>
      </c>
      <c r="C363" s="26" t="s">
        <v>1391</v>
      </c>
      <c r="D363" s="26" t="s">
        <v>638</v>
      </c>
      <c r="E363" s="26" t="s">
        <v>1392</v>
      </c>
      <c r="F363" s="26" t="s">
        <v>76</v>
      </c>
      <c r="G363" s="26" t="s">
        <v>1393</v>
      </c>
      <c r="H363" s="59">
        <v>160000000</v>
      </c>
      <c r="I363" s="26" t="s">
        <v>51</v>
      </c>
      <c r="J363" s="26" t="s">
        <v>52</v>
      </c>
      <c r="K363" s="26" t="s">
        <v>54</v>
      </c>
      <c r="L363" s="26">
        <v>2.2200000000000002</v>
      </c>
      <c r="M363" s="26" t="s">
        <v>54</v>
      </c>
      <c r="N363" s="26" t="s">
        <v>68</v>
      </c>
      <c r="O363" s="26">
        <v>1.08</v>
      </c>
      <c r="P363" s="26">
        <v>4.25</v>
      </c>
      <c r="Q363" s="40">
        <f>Table2[[#This Row],[Spread]]/Table2[[#This Row],[Expected Loss]]</f>
        <v>3.9351851851851851</v>
      </c>
      <c r="R363" s="26">
        <v>1</v>
      </c>
      <c r="S363" s="26">
        <v>0</v>
      </c>
      <c r="T363" s="26" t="s">
        <v>1394</v>
      </c>
      <c r="U363" s="26" t="s">
        <v>1395</v>
      </c>
      <c r="Y363" s="26">
        <f>IF(ISTEXT(_xlfn.XLOOKUP(A363,Checked_Deals!A:A,Checked_Deals!A:A,0)),1,0)</f>
        <v>0</v>
      </c>
    </row>
    <row r="364" spans="1:25" x14ac:dyDescent="0.25">
      <c r="A364" s="26" t="s">
        <v>1396</v>
      </c>
      <c r="B364" s="27">
        <v>43191</v>
      </c>
      <c r="C364" s="26" t="s">
        <v>1391</v>
      </c>
      <c r="D364" s="26" t="s">
        <v>638</v>
      </c>
      <c r="E364" s="26" t="s">
        <v>1392</v>
      </c>
      <c r="F364" s="26" t="s">
        <v>76</v>
      </c>
      <c r="G364" s="26" t="s">
        <v>1393</v>
      </c>
      <c r="H364" s="59">
        <v>40000000</v>
      </c>
      <c r="I364" s="26" t="s">
        <v>51</v>
      </c>
      <c r="J364" s="26" t="s">
        <v>52</v>
      </c>
      <c r="K364" s="26" t="s">
        <v>54</v>
      </c>
      <c r="L364" s="26">
        <v>6.99</v>
      </c>
      <c r="M364" s="26" t="s">
        <v>54</v>
      </c>
      <c r="N364" s="26" t="s">
        <v>68</v>
      </c>
      <c r="O364" s="26">
        <v>4.07</v>
      </c>
      <c r="P364" s="26">
        <v>7.75</v>
      </c>
      <c r="Q364" s="40">
        <f>Table2[[#This Row],[Spread]]/Table2[[#This Row],[Expected Loss]]</f>
        <v>1.9041769041769041</v>
      </c>
      <c r="R364" s="26">
        <v>1</v>
      </c>
      <c r="S364" s="26">
        <v>0</v>
      </c>
      <c r="T364" s="26" t="s">
        <v>1394</v>
      </c>
      <c r="U364" s="26" t="s">
        <v>1395</v>
      </c>
      <c r="Y364" s="26">
        <f>IF(ISTEXT(_xlfn.XLOOKUP(A364,Checked_Deals!A:A,Checked_Deals!A:A,0)),1,0)</f>
        <v>0</v>
      </c>
    </row>
    <row r="365" spans="1:25" x14ac:dyDescent="0.25">
      <c r="A365" s="26" t="s">
        <v>1397</v>
      </c>
      <c r="B365" s="27">
        <v>43191</v>
      </c>
      <c r="C365" s="26" t="s">
        <v>1397</v>
      </c>
      <c r="D365" s="26" t="s">
        <v>1398</v>
      </c>
      <c r="E365" s="26" t="s">
        <v>1399</v>
      </c>
      <c r="F365" s="26" t="s">
        <v>76</v>
      </c>
      <c r="G365" s="26" t="s">
        <v>913</v>
      </c>
      <c r="H365" s="59">
        <v>100000000</v>
      </c>
      <c r="I365" s="26" t="s">
        <v>51</v>
      </c>
      <c r="J365" s="26" t="s">
        <v>52</v>
      </c>
      <c r="K365" s="26" t="s">
        <v>54</v>
      </c>
      <c r="L365" s="26">
        <v>1.1499999999999999</v>
      </c>
      <c r="M365" s="26" t="s">
        <v>1400</v>
      </c>
      <c r="N365" s="26" t="s">
        <v>55</v>
      </c>
      <c r="O365" s="26">
        <v>1.07</v>
      </c>
      <c r="P365" s="26">
        <v>3.5</v>
      </c>
      <c r="Q365" s="40">
        <f>Table2[[#This Row],[Spread]]/Table2[[#This Row],[Expected Loss]]</f>
        <v>3.2710280373831773</v>
      </c>
      <c r="R365" s="26">
        <v>1</v>
      </c>
      <c r="S365" s="26">
        <v>0</v>
      </c>
      <c r="T365" s="26" t="s">
        <v>1401</v>
      </c>
      <c r="U365" s="26" t="s">
        <v>1402</v>
      </c>
      <c r="Y365" s="26">
        <f>IF(ISTEXT(_xlfn.XLOOKUP(A365,Checked_Deals!A:A,Checked_Deals!A:A,0)),1,0)</f>
        <v>0</v>
      </c>
    </row>
    <row r="366" spans="1:25" x14ac:dyDescent="0.25">
      <c r="A366" s="28" t="s">
        <v>1403</v>
      </c>
      <c r="B366" s="29">
        <v>43191</v>
      </c>
      <c r="C366" s="28" t="s">
        <v>1404</v>
      </c>
      <c r="D366" s="28" t="s">
        <v>1252</v>
      </c>
      <c r="E366" s="28" t="s">
        <v>1405</v>
      </c>
      <c r="F366" s="28" t="s">
        <v>224</v>
      </c>
      <c r="G366" s="28" t="s">
        <v>764</v>
      </c>
      <c r="H366" s="32" t="s">
        <v>65</v>
      </c>
      <c r="I366" s="28" t="s">
        <v>51</v>
      </c>
      <c r="J366" s="28" t="s">
        <v>1406</v>
      </c>
      <c r="K366" s="28">
        <v>10</v>
      </c>
      <c r="L366" s="28" t="s">
        <v>53</v>
      </c>
      <c r="M366" s="28" t="s">
        <v>54</v>
      </c>
      <c r="N366" s="28" t="s">
        <v>68</v>
      </c>
      <c r="O366" s="28" t="s">
        <v>56</v>
      </c>
      <c r="P366" s="28" t="s">
        <v>56</v>
      </c>
      <c r="Q366" s="40" t="e">
        <f>Table2[[#This Row],[Spread]]/Table2[[#This Row],[Expected Loss]]</f>
        <v>#VALUE!</v>
      </c>
      <c r="R366" s="28">
        <v>1</v>
      </c>
      <c r="S366" s="28">
        <v>0</v>
      </c>
      <c r="T366" s="28" t="s">
        <v>1407</v>
      </c>
      <c r="U366" s="28" t="s">
        <v>1408</v>
      </c>
      <c r="Y366" s="26">
        <f>IF(ISTEXT(_xlfn.XLOOKUP(A366,Checked_Deals!A:A,Checked_Deals!A:A,0)),1,0)</f>
        <v>0</v>
      </c>
    </row>
    <row r="367" spans="1:25" x14ac:dyDescent="0.25">
      <c r="A367" s="28" t="s">
        <v>1409</v>
      </c>
      <c r="B367" s="29">
        <v>43191</v>
      </c>
      <c r="C367" s="28" t="s">
        <v>1404</v>
      </c>
      <c r="D367" s="28" t="s">
        <v>1252</v>
      </c>
      <c r="E367" s="28" t="s">
        <v>1405</v>
      </c>
      <c r="F367" s="28" t="s">
        <v>224</v>
      </c>
      <c r="G367" s="28" t="s">
        <v>764</v>
      </c>
      <c r="H367" s="32" t="s">
        <v>65</v>
      </c>
      <c r="I367" s="28" t="s">
        <v>51</v>
      </c>
      <c r="J367" s="28" t="s">
        <v>1406</v>
      </c>
      <c r="K367" s="28">
        <v>10</v>
      </c>
      <c r="L367" s="28" t="s">
        <v>53</v>
      </c>
      <c r="M367" s="28" t="s">
        <v>54</v>
      </c>
      <c r="N367" s="28" t="s">
        <v>68</v>
      </c>
      <c r="O367" s="28" t="s">
        <v>56</v>
      </c>
      <c r="P367" s="28" t="s">
        <v>56</v>
      </c>
      <c r="Q367" s="40" t="e">
        <f>Table2[[#This Row],[Spread]]/Table2[[#This Row],[Expected Loss]]</f>
        <v>#VALUE!</v>
      </c>
      <c r="R367" s="28">
        <v>1</v>
      </c>
      <c r="S367" s="28">
        <v>0</v>
      </c>
      <c r="T367" s="28" t="s">
        <v>1407</v>
      </c>
      <c r="U367" s="28" t="s">
        <v>1408</v>
      </c>
      <c r="Y367" s="26">
        <f>IF(ISTEXT(_xlfn.XLOOKUP(A367,Checked_Deals!A:A,Checked_Deals!A:A,0)),1,0)</f>
        <v>0</v>
      </c>
    </row>
    <row r="368" spans="1:25" x14ac:dyDescent="0.25">
      <c r="A368" s="28" t="s">
        <v>1410</v>
      </c>
      <c r="B368" s="29">
        <v>43191</v>
      </c>
      <c r="C368" s="28" t="s">
        <v>1404</v>
      </c>
      <c r="D368" s="28" t="s">
        <v>1252</v>
      </c>
      <c r="E368" s="28" t="s">
        <v>1405</v>
      </c>
      <c r="F368" s="28" t="s">
        <v>224</v>
      </c>
      <c r="G368" s="28" t="s">
        <v>764</v>
      </c>
      <c r="H368" s="32" t="s">
        <v>65</v>
      </c>
      <c r="I368" s="28" t="s">
        <v>51</v>
      </c>
      <c r="J368" s="28" t="s">
        <v>1406</v>
      </c>
      <c r="K368" s="28">
        <v>10</v>
      </c>
      <c r="L368" s="28" t="s">
        <v>53</v>
      </c>
      <c r="M368" s="28" t="s">
        <v>54</v>
      </c>
      <c r="N368" s="28" t="s">
        <v>68</v>
      </c>
      <c r="O368" s="28" t="s">
        <v>56</v>
      </c>
      <c r="P368" s="28" t="s">
        <v>56</v>
      </c>
      <c r="Q368" s="40" t="e">
        <f>Table2[[#This Row],[Spread]]/Table2[[#This Row],[Expected Loss]]</f>
        <v>#VALUE!</v>
      </c>
      <c r="R368" s="28">
        <v>1</v>
      </c>
      <c r="S368" s="28">
        <v>0</v>
      </c>
      <c r="T368" s="28" t="s">
        <v>1407</v>
      </c>
      <c r="U368" s="28" t="s">
        <v>1408</v>
      </c>
      <c r="Y368" s="26">
        <f>IF(ISTEXT(_xlfn.XLOOKUP(A368,Checked_Deals!A:A,Checked_Deals!A:A,0)),1,0)</f>
        <v>0</v>
      </c>
    </row>
    <row r="369" spans="1:25" x14ac:dyDescent="0.25">
      <c r="A369" s="26" t="s">
        <v>1411</v>
      </c>
      <c r="B369" s="27">
        <v>43191</v>
      </c>
      <c r="C369" s="26" t="s">
        <v>1412</v>
      </c>
      <c r="D369" s="26" t="s">
        <v>1096</v>
      </c>
      <c r="E369" s="26" t="s">
        <v>474</v>
      </c>
      <c r="F369" s="26" t="s">
        <v>76</v>
      </c>
      <c r="G369" s="26" t="s">
        <v>1097</v>
      </c>
      <c r="H369" s="59">
        <v>75000000</v>
      </c>
      <c r="I369" s="26" t="s">
        <v>51</v>
      </c>
      <c r="J369" s="26" t="s">
        <v>52</v>
      </c>
      <c r="K369" s="26" t="s">
        <v>54</v>
      </c>
      <c r="L369" s="26">
        <v>1.34</v>
      </c>
      <c r="M369" s="26" t="s">
        <v>54</v>
      </c>
      <c r="N369" s="26" t="s">
        <v>68</v>
      </c>
      <c r="O369" s="26">
        <v>1.27</v>
      </c>
      <c r="P369" s="26" t="s">
        <v>56</v>
      </c>
      <c r="Q369" s="40" t="e">
        <f>Table2[[#This Row],[Spread]]/Table2[[#This Row],[Expected Loss]]</f>
        <v>#VALUE!</v>
      </c>
      <c r="R369" s="26">
        <v>1</v>
      </c>
      <c r="S369" s="26">
        <v>0</v>
      </c>
      <c r="T369" s="26" t="s">
        <v>1413</v>
      </c>
      <c r="U369" s="26" t="s">
        <v>1414</v>
      </c>
      <c r="Y369" s="26">
        <f>IF(ISTEXT(_xlfn.XLOOKUP(A369,Checked_Deals!A:A,Checked_Deals!A:A,0)),1,0)</f>
        <v>0</v>
      </c>
    </row>
    <row r="370" spans="1:25" x14ac:dyDescent="0.25">
      <c r="A370" s="26" t="s">
        <v>1415</v>
      </c>
      <c r="B370" s="27">
        <v>43191</v>
      </c>
      <c r="C370" s="26" t="s">
        <v>1412</v>
      </c>
      <c r="D370" s="26" t="s">
        <v>1096</v>
      </c>
      <c r="E370" s="26" t="s">
        <v>474</v>
      </c>
      <c r="F370" s="26" t="s">
        <v>76</v>
      </c>
      <c r="G370" s="26" t="s">
        <v>1097</v>
      </c>
      <c r="H370" s="59">
        <v>4000000</v>
      </c>
      <c r="I370" s="26" t="s">
        <v>51</v>
      </c>
      <c r="J370" s="26" t="s">
        <v>52</v>
      </c>
      <c r="K370" s="26" t="s">
        <v>54</v>
      </c>
      <c r="L370" s="26">
        <v>9.86</v>
      </c>
      <c r="M370" s="26" t="s">
        <v>54</v>
      </c>
      <c r="N370" s="26" t="s">
        <v>68</v>
      </c>
      <c r="O370" s="26">
        <v>5.74</v>
      </c>
      <c r="P370" s="26" t="s">
        <v>56</v>
      </c>
      <c r="Q370" s="40" t="e">
        <f>Table2[[#This Row],[Spread]]/Table2[[#This Row],[Expected Loss]]</f>
        <v>#VALUE!</v>
      </c>
      <c r="R370" s="26">
        <v>1</v>
      </c>
      <c r="S370" s="26">
        <v>0</v>
      </c>
      <c r="T370" s="26" t="s">
        <v>1413</v>
      </c>
      <c r="U370" s="26" t="s">
        <v>1414</v>
      </c>
      <c r="Y370" s="26">
        <f>IF(ISTEXT(_xlfn.XLOOKUP(A370,Checked_Deals!A:A,Checked_Deals!A:A,0)),1,0)</f>
        <v>0</v>
      </c>
    </row>
    <row r="371" spans="1:25" x14ac:dyDescent="0.25">
      <c r="A371" s="26" t="s">
        <v>1416</v>
      </c>
      <c r="B371" s="27">
        <v>43191</v>
      </c>
      <c r="C371" s="26" t="s">
        <v>1416</v>
      </c>
      <c r="D371" s="26" t="s">
        <v>1417</v>
      </c>
      <c r="E371" s="26" t="s">
        <v>474</v>
      </c>
      <c r="F371" s="26" t="s">
        <v>76</v>
      </c>
      <c r="G371" s="26" t="s">
        <v>1418</v>
      </c>
      <c r="H371" s="59">
        <v>225000000</v>
      </c>
      <c r="I371" s="26" t="s">
        <v>113</v>
      </c>
      <c r="J371" s="26" t="s">
        <v>52</v>
      </c>
      <c r="K371" s="26" t="s">
        <v>54</v>
      </c>
      <c r="L371" s="26">
        <v>3.02</v>
      </c>
      <c r="M371" s="26" t="s">
        <v>54</v>
      </c>
      <c r="N371" s="26" t="s">
        <v>55</v>
      </c>
      <c r="O371" s="26">
        <v>2.4</v>
      </c>
      <c r="P371" s="26">
        <v>5.25</v>
      </c>
      <c r="Q371" s="40">
        <f>Table2[[#This Row],[Spread]]/Table2[[#This Row],[Expected Loss]]</f>
        <v>2.1875</v>
      </c>
      <c r="R371" s="26">
        <v>1</v>
      </c>
      <c r="S371" s="26">
        <v>0</v>
      </c>
      <c r="T371" s="26" t="s">
        <v>1419</v>
      </c>
      <c r="U371" s="26" t="s">
        <v>1420</v>
      </c>
      <c r="Y371" s="26">
        <f>IF(ISTEXT(_xlfn.XLOOKUP(A371,Checked_Deals!A:A,Checked_Deals!A:A,0)),1,0)</f>
        <v>0</v>
      </c>
    </row>
    <row r="372" spans="1:25" x14ac:dyDescent="0.25">
      <c r="A372" s="26" t="s">
        <v>1421</v>
      </c>
      <c r="B372" s="27">
        <v>43191</v>
      </c>
      <c r="C372" s="26" t="s">
        <v>1421</v>
      </c>
      <c r="D372" s="26" t="s">
        <v>1422</v>
      </c>
      <c r="E372" s="26" t="s">
        <v>54</v>
      </c>
      <c r="F372" s="26" t="s">
        <v>54</v>
      </c>
      <c r="G372" s="26" t="s">
        <v>1423</v>
      </c>
      <c r="H372" s="59">
        <v>100000000</v>
      </c>
      <c r="I372" s="26" t="s">
        <v>51</v>
      </c>
      <c r="J372" s="26" t="s">
        <v>52</v>
      </c>
      <c r="K372" s="26">
        <v>5</v>
      </c>
      <c r="L372" s="26" t="s">
        <v>53</v>
      </c>
      <c r="M372" s="26" t="s">
        <v>1424</v>
      </c>
      <c r="N372" s="26" t="s">
        <v>55</v>
      </c>
      <c r="O372" s="26" t="s">
        <v>56</v>
      </c>
      <c r="P372" s="26" t="s">
        <v>56</v>
      </c>
      <c r="Q372" s="40" t="e">
        <f>Table2[[#This Row],[Spread]]/Table2[[#This Row],[Expected Loss]]</f>
        <v>#VALUE!</v>
      </c>
      <c r="R372" s="26">
        <v>1</v>
      </c>
      <c r="S372" s="26">
        <v>0</v>
      </c>
      <c r="T372" s="26" t="s">
        <v>1425</v>
      </c>
      <c r="U372" s="26" t="s">
        <v>1426</v>
      </c>
      <c r="Y372" s="26">
        <f>IF(ISTEXT(_xlfn.XLOOKUP(A372,Checked_Deals!A:A,Checked_Deals!A:A,0)),1,0)</f>
        <v>0</v>
      </c>
    </row>
    <row r="373" spans="1:25" x14ac:dyDescent="0.25">
      <c r="A373" s="26" t="s">
        <v>1427</v>
      </c>
      <c r="B373" s="27">
        <v>43191</v>
      </c>
      <c r="C373" s="26" t="s">
        <v>1427</v>
      </c>
      <c r="D373" s="26" t="s">
        <v>54</v>
      </c>
      <c r="E373" s="26" t="s">
        <v>1180</v>
      </c>
      <c r="F373" s="26" t="s">
        <v>166</v>
      </c>
      <c r="G373" s="26" t="s">
        <v>529</v>
      </c>
      <c r="H373" s="59">
        <v>150000000</v>
      </c>
      <c r="I373" s="26" t="s">
        <v>54</v>
      </c>
      <c r="J373" s="26" t="s">
        <v>52</v>
      </c>
      <c r="K373" s="26" t="s">
        <v>54</v>
      </c>
      <c r="L373" s="26" t="s">
        <v>53</v>
      </c>
      <c r="M373" s="26" t="s">
        <v>54</v>
      </c>
      <c r="N373" s="26" t="s">
        <v>55</v>
      </c>
      <c r="O373" s="26" t="s">
        <v>56</v>
      </c>
      <c r="P373" s="26" t="s">
        <v>56</v>
      </c>
      <c r="Q373" s="40" t="e">
        <f>Table2[[#This Row],[Spread]]/Table2[[#This Row],[Expected Loss]]</f>
        <v>#VALUE!</v>
      </c>
      <c r="R373" s="26">
        <v>1</v>
      </c>
      <c r="S373" s="26">
        <v>0</v>
      </c>
      <c r="T373" s="26" t="s">
        <v>1428</v>
      </c>
      <c r="U373" s="26" t="s">
        <v>1429</v>
      </c>
      <c r="Y373" s="26">
        <f>IF(ISTEXT(_xlfn.XLOOKUP(A373,Checked_Deals!A:A,Checked_Deals!A:A,0)),1,0)</f>
        <v>0</v>
      </c>
    </row>
    <row r="374" spans="1:25" x14ac:dyDescent="0.25">
      <c r="A374" s="26" t="s">
        <v>1430</v>
      </c>
      <c r="B374" s="27">
        <v>43191</v>
      </c>
      <c r="C374" s="26" t="s">
        <v>1430</v>
      </c>
      <c r="D374" s="26" t="s">
        <v>120</v>
      </c>
      <c r="E374" s="26" t="s">
        <v>446</v>
      </c>
      <c r="F374" s="26" t="s">
        <v>76</v>
      </c>
      <c r="G374" s="26" t="s">
        <v>1431</v>
      </c>
      <c r="H374" s="59">
        <v>100000000</v>
      </c>
      <c r="I374" s="26" t="s">
        <v>51</v>
      </c>
      <c r="J374" s="26" t="s">
        <v>52</v>
      </c>
      <c r="K374" s="26" t="s">
        <v>54</v>
      </c>
      <c r="L374" s="26">
        <v>1.1200000000000001</v>
      </c>
      <c r="M374" s="26" t="s">
        <v>54</v>
      </c>
      <c r="N374" s="26" t="s">
        <v>55</v>
      </c>
      <c r="O374" s="26">
        <v>0.97</v>
      </c>
      <c r="P374" s="26">
        <v>2.25</v>
      </c>
      <c r="Q374" s="40">
        <f>Table2[[#This Row],[Spread]]/Table2[[#This Row],[Expected Loss]]</f>
        <v>2.3195876288659796</v>
      </c>
      <c r="R374" s="26">
        <v>1</v>
      </c>
      <c r="S374" s="26">
        <v>0</v>
      </c>
      <c r="T374" s="26" t="s">
        <v>1432</v>
      </c>
      <c r="U374" s="26" t="s">
        <v>1433</v>
      </c>
      <c r="Y374" s="26">
        <f>IF(ISTEXT(_xlfn.XLOOKUP(A374,Checked_Deals!A:A,Checked_Deals!A:A,0)),1,0)</f>
        <v>0</v>
      </c>
    </row>
    <row r="375" spans="1:25" x14ac:dyDescent="0.25">
      <c r="A375" s="26" t="s">
        <v>1434</v>
      </c>
      <c r="B375" s="27">
        <v>43221</v>
      </c>
      <c r="C375" s="26" t="s">
        <v>1435</v>
      </c>
      <c r="D375" s="26" t="s">
        <v>154</v>
      </c>
      <c r="E375" s="26" t="s">
        <v>1114</v>
      </c>
      <c r="F375" s="26" t="s">
        <v>76</v>
      </c>
      <c r="G375" s="26" t="s">
        <v>1436</v>
      </c>
      <c r="H375" s="59">
        <v>100000000</v>
      </c>
      <c r="I375" s="26" t="s">
        <v>51</v>
      </c>
      <c r="J375" s="26" t="s">
        <v>166</v>
      </c>
      <c r="K375" s="26">
        <v>1</v>
      </c>
      <c r="L375" s="26" t="s">
        <v>53</v>
      </c>
      <c r="M375" s="26" t="s">
        <v>54</v>
      </c>
      <c r="N375" s="26" t="s">
        <v>68</v>
      </c>
      <c r="O375" s="26">
        <v>7.3</v>
      </c>
      <c r="P375" s="26">
        <v>12.25</v>
      </c>
      <c r="Q375" s="40">
        <f>Table2[[#This Row],[Spread]]/Table2[[#This Row],[Expected Loss]]</f>
        <v>1.678082191780822</v>
      </c>
      <c r="R375" s="26">
        <v>1</v>
      </c>
      <c r="S375" s="26">
        <v>0</v>
      </c>
      <c r="T375" s="26" t="s">
        <v>1437</v>
      </c>
      <c r="U375" s="26" t="s">
        <v>1438</v>
      </c>
      <c r="Y375" s="26">
        <f>IF(ISTEXT(_xlfn.XLOOKUP(A375,Checked_Deals!A:A,Checked_Deals!A:A,0)),1,0)</f>
        <v>0</v>
      </c>
    </row>
    <row r="376" spans="1:25" x14ac:dyDescent="0.25">
      <c r="A376" s="26" t="s">
        <v>1439</v>
      </c>
      <c r="B376" s="27">
        <v>43221</v>
      </c>
      <c r="C376" s="26" t="s">
        <v>1435</v>
      </c>
      <c r="D376" s="26" t="s">
        <v>154</v>
      </c>
      <c r="E376" s="26" t="s">
        <v>1114</v>
      </c>
      <c r="F376" s="26" t="s">
        <v>76</v>
      </c>
      <c r="G376" s="26" t="s">
        <v>1436</v>
      </c>
      <c r="H376" s="59">
        <v>100000000</v>
      </c>
      <c r="I376" s="26" t="s">
        <v>51</v>
      </c>
      <c r="J376" s="26" t="s">
        <v>166</v>
      </c>
      <c r="K376" s="26">
        <v>1</v>
      </c>
      <c r="L376" s="26" t="s">
        <v>53</v>
      </c>
      <c r="M376" s="26" t="s">
        <v>54</v>
      </c>
      <c r="N376" s="26" t="s">
        <v>68</v>
      </c>
      <c r="O376" s="26">
        <v>0.82</v>
      </c>
      <c r="P376" s="26">
        <v>3.25</v>
      </c>
      <c r="Q376" s="40">
        <f>Table2[[#This Row],[Spread]]/Table2[[#This Row],[Expected Loss]]</f>
        <v>3.9634146341463419</v>
      </c>
      <c r="R376" s="26">
        <v>1</v>
      </c>
      <c r="S376" s="26">
        <v>0</v>
      </c>
      <c r="T376" s="26" t="s">
        <v>1437</v>
      </c>
      <c r="U376" s="26" t="s">
        <v>1438</v>
      </c>
      <c r="Y376" s="26">
        <f>IF(ISTEXT(_xlfn.XLOOKUP(A376,Checked_Deals!A:A,Checked_Deals!A:A,0)),1,0)</f>
        <v>0</v>
      </c>
    </row>
    <row r="377" spans="1:25" x14ac:dyDescent="0.25">
      <c r="A377" s="26" t="s">
        <v>1440</v>
      </c>
      <c r="B377" s="27">
        <v>43221</v>
      </c>
      <c r="C377" s="26" t="s">
        <v>1435</v>
      </c>
      <c r="D377" s="26" t="s">
        <v>154</v>
      </c>
      <c r="E377" s="26" t="s">
        <v>1114</v>
      </c>
      <c r="F377" s="26" t="s">
        <v>76</v>
      </c>
      <c r="G377" s="26" t="s">
        <v>1436</v>
      </c>
      <c r="H377" s="59">
        <v>100000000</v>
      </c>
      <c r="I377" s="26" t="s">
        <v>51</v>
      </c>
      <c r="J377" s="26" t="s">
        <v>166</v>
      </c>
      <c r="K377" s="26">
        <v>1</v>
      </c>
      <c r="L377" s="26" t="s">
        <v>53</v>
      </c>
      <c r="M377" s="26" t="s">
        <v>54</v>
      </c>
      <c r="N377" s="26" t="s">
        <v>68</v>
      </c>
      <c r="O377" s="26" t="s">
        <v>56</v>
      </c>
      <c r="P377" s="26" t="s">
        <v>56</v>
      </c>
      <c r="Q377" s="40" t="e">
        <f>Table2[[#This Row],[Spread]]/Table2[[#This Row],[Expected Loss]]</f>
        <v>#VALUE!</v>
      </c>
      <c r="R377" s="26">
        <v>1</v>
      </c>
      <c r="S377" s="26">
        <v>0</v>
      </c>
      <c r="T377" s="26" t="s">
        <v>1437</v>
      </c>
      <c r="U377" s="26" t="s">
        <v>1438</v>
      </c>
      <c r="Y377" s="26">
        <f>IF(ISTEXT(_xlfn.XLOOKUP(A377,Checked_Deals!A:A,Checked_Deals!A:A,0)),1,0)</f>
        <v>0</v>
      </c>
    </row>
    <row r="378" spans="1:25" x14ac:dyDescent="0.25">
      <c r="A378" s="26" t="s">
        <v>1441</v>
      </c>
      <c r="B378" s="27">
        <v>43221</v>
      </c>
      <c r="C378" s="26" t="s">
        <v>1441</v>
      </c>
      <c r="D378" s="26" t="s">
        <v>83</v>
      </c>
      <c r="E378" s="26" t="s">
        <v>420</v>
      </c>
      <c r="F378" s="26" t="s">
        <v>76</v>
      </c>
      <c r="G378" s="26" t="s">
        <v>439</v>
      </c>
      <c r="H378" s="59">
        <v>250000000</v>
      </c>
      <c r="I378" s="26" t="s">
        <v>51</v>
      </c>
      <c r="J378" s="26" t="s">
        <v>52</v>
      </c>
      <c r="K378" s="26" t="s">
        <v>54</v>
      </c>
      <c r="L378" s="26" t="s">
        <v>53</v>
      </c>
      <c r="M378" s="26" t="s">
        <v>54</v>
      </c>
      <c r="N378" s="26" t="s">
        <v>55</v>
      </c>
      <c r="O378" s="26">
        <v>1.93</v>
      </c>
      <c r="P378" s="26">
        <v>4.75</v>
      </c>
      <c r="Q378" s="40">
        <f>Table2[[#This Row],[Spread]]/Table2[[#This Row],[Expected Loss]]</f>
        <v>2.4611398963730569</v>
      </c>
      <c r="R378" s="26">
        <v>1</v>
      </c>
      <c r="S378" s="26">
        <v>0</v>
      </c>
      <c r="T378" s="26" t="s">
        <v>1442</v>
      </c>
      <c r="U378" s="26" t="s">
        <v>1443</v>
      </c>
      <c r="Y378" s="26">
        <f>IF(ISTEXT(_xlfn.XLOOKUP(A378,Checked_Deals!A:A,Checked_Deals!A:A,0)),1,0)</f>
        <v>0</v>
      </c>
    </row>
    <row r="379" spans="1:25" x14ac:dyDescent="0.25">
      <c r="A379" s="26" t="s">
        <v>1444</v>
      </c>
      <c r="B379" s="27">
        <v>43221</v>
      </c>
      <c r="C379" s="26" t="s">
        <v>1445</v>
      </c>
      <c r="D379" s="26" t="s">
        <v>74</v>
      </c>
      <c r="E379" s="26" t="s">
        <v>1123</v>
      </c>
      <c r="F379" s="26" t="s">
        <v>76</v>
      </c>
      <c r="G379" s="26" t="s">
        <v>1446</v>
      </c>
      <c r="H379" s="59">
        <v>125000000</v>
      </c>
      <c r="I379" s="26" t="s">
        <v>51</v>
      </c>
      <c r="J379" s="26" t="s">
        <v>52</v>
      </c>
      <c r="K379" s="26">
        <v>3</v>
      </c>
      <c r="L379" s="26">
        <v>1.02</v>
      </c>
      <c r="M379" s="26" t="s">
        <v>1447</v>
      </c>
      <c r="N379" s="26" t="s">
        <v>68</v>
      </c>
      <c r="O379" s="26">
        <v>0.63</v>
      </c>
      <c r="P379" s="26">
        <v>3.5</v>
      </c>
      <c r="Q379" s="40">
        <f>Table2[[#This Row],[Spread]]/Table2[[#This Row],[Expected Loss]]</f>
        <v>5.5555555555555554</v>
      </c>
      <c r="R379" s="26">
        <v>1</v>
      </c>
      <c r="S379" s="26">
        <v>0</v>
      </c>
      <c r="T379" s="26" t="s">
        <v>1448</v>
      </c>
      <c r="U379" s="26" t="s">
        <v>1449</v>
      </c>
      <c r="Y379" s="26">
        <f>IF(ISTEXT(_xlfn.XLOOKUP(A379,Checked_Deals!A:A,Checked_Deals!A:A,0)),1,0)</f>
        <v>0</v>
      </c>
    </row>
    <row r="380" spans="1:25" x14ac:dyDescent="0.25">
      <c r="A380" s="26" t="s">
        <v>1450</v>
      </c>
      <c r="B380" s="27">
        <v>43221</v>
      </c>
      <c r="C380" s="26" t="s">
        <v>1445</v>
      </c>
      <c r="D380" s="26" t="s">
        <v>74</v>
      </c>
      <c r="E380" s="26" t="s">
        <v>1123</v>
      </c>
      <c r="F380" s="26" t="s">
        <v>76</v>
      </c>
      <c r="G380" s="26" t="s">
        <v>1446</v>
      </c>
      <c r="H380" s="59">
        <v>75000000</v>
      </c>
      <c r="I380" s="26" t="s">
        <v>51</v>
      </c>
      <c r="J380" s="26" t="s">
        <v>52</v>
      </c>
      <c r="K380" s="26">
        <v>3</v>
      </c>
      <c r="L380" s="26">
        <v>2.02</v>
      </c>
      <c r="M380" s="26" t="s">
        <v>54</v>
      </c>
      <c r="N380" s="26" t="s">
        <v>68</v>
      </c>
      <c r="O380" s="26">
        <v>1.48</v>
      </c>
      <c r="P380" s="26">
        <v>4.5</v>
      </c>
      <c r="Q380" s="40">
        <f>Table2[[#This Row],[Spread]]/Table2[[#This Row],[Expected Loss]]</f>
        <v>3.0405405405405408</v>
      </c>
      <c r="R380" s="26">
        <v>1</v>
      </c>
      <c r="S380" s="26">
        <v>0</v>
      </c>
      <c r="T380" s="26" t="s">
        <v>1448</v>
      </c>
      <c r="U380" s="26" t="s">
        <v>1449</v>
      </c>
      <c r="Y380" s="26">
        <f>IF(ISTEXT(_xlfn.XLOOKUP(A380,Checked_Deals!A:A,Checked_Deals!A:A,0)),1,0)</f>
        <v>0</v>
      </c>
    </row>
    <row r="381" spans="1:25" x14ac:dyDescent="0.25">
      <c r="A381" s="26" t="s">
        <v>1451</v>
      </c>
      <c r="B381" s="27">
        <v>43221</v>
      </c>
      <c r="C381" s="26" t="s">
        <v>1445</v>
      </c>
      <c r="D381" s="26" t="s">
        <v>74</v>
      </c>
      <c r="E381" s="26" t="s">
        <v>1123</v>
      </c>
      <c r="F381" s="26" t="s">
        <v>76</v>
      </c>
      <c r="G381" s="26" t="s">
        <v>1446</v>
      </c>
      <c r="H381" s="59">
        <v>125000000</v>
      </c>
      <c r="I381" s="26" t="s">
        <v>51</v>
      </c>
      <c r="J381" s="26" t="s">
        <v>52</v>
      </c>
      <c r="K381" s="26">
        <v>3</v>
      </c>
      <c r="L381" s="26">
        <v>4.2300000000000004</v>
      </c>
      <c r="M381" s="26" t="s">
        <v>54</v>
      </c>
      <c r="N381" s="26" t="s">
        <v>68</v>
      </c>
      <c r="O381" s="26">
        <v>2.94</v>
      </c>
      <c r="P381" s="26">
        <v>7.5</v>
      </c>
      <c r="Q381" s="40">
        <f>Table2[[#This Row],[Spread]]/Table2[[#This Row],[Expected Loss]]</f>
        <v>2.5510204081632653</v>
      </c>
      <c r="R381" s="26">
        <v>1</v>
      </c>
      <c r="S381" s="26">
        <v>0</v>
      </c>
      <c r="T381" s="26" t="s">
        <v>1448</v>
      </c>
      <c r="U381" s="26" t="s">
        <v>1449</v>
      </c>
      <c r="Y381" s="26">
        <f>IF(ISTEXT(_xlfn.XLOOKUP(A381,Checked_Deals!A:A,Checked_Deals!A:A,0)),1,0)</f>
        <v>0</v>
      </c>
    </row>
    <row r="382" spans="1:25" x14ac:dyDescent="0.25">
      <c r="A382" s="26" t="s">
        <v>1452</v>
      </c>
      <c r="B382" s="27">
        <v>43221</v>
      </c>
      <c r="C382" s="26" t="s">
        <v>1445</v>
      </c>
      <c r="D382" s="26" t="s">
        <v>74</v>
      </c>
      <c r="E382" s="26" t="s">
        <v>1123</v>
      </c>
      <c r="F382" s="26" t="s">
        <v>76</v>
      </c>
      <c r="G382" s="26" t="s">
        <v>1446</v>
      </c>
      <c r="H382" s="59">
        <v>125000000</v>
      </c>
      <c r="I382" s="26" t="s">
        <v>51</v>
      </c>
      <c r="J382" s="26" t="s">
        <v>52</v>
      </c>
      <c r="K382" s="26">
        <v>3</v>
      </c>
      <c r="L382" s="26">
        <v>5.41</v>
      </c>
      <c r="M382" s="26" t="s">
        <v>1453</v>
      </c>
      <c r="N382" s="26" t="s">
        <v>68</v>
      </c>
      <c r="O382" s="26">
        <v>4.8</v>
      </c>
      <c r="P382" s="26">
        <v>10.5</v>
      </c>
      <c r="Q382" s="40">
        <f>Table2[[#This Row],[Spread]]/Table2[[#This Row],[Expected Loss]]</f>
        <v>2.1875</v>
      </c>
      <c r="R382" s="26">
        <v>1</v>
      </c>
      <c r="S382" s="26">
        <v>0</v>
      </c>
      <c r="T382" s="26" t="s">
        <v>1448</v>
      </c>
      <c r="U382" s="26" t="s">
        <v>1449</v>
      </c>
      <c r="Y382" s="26">
        <f>IF(ISTEXT(_xlfn.XLOOKUP(A382,Checked_Deals!A:A,Checked_Deals!A:A,0)),1,0)</f>
        <v>0</v>
      </c>
    </row>
    <row r="383" spans="1:25" x14ac:dyDescent="0.25">
      <c r="A383" s="26" t="s">
        <v>1454</v>
      </c>
      <c r="B383" s="27">
        <v>43221</v>
      </c>
      <c r="C383" s="26" t="s">
        <v>1454</v>
      </c>
      <c r="D383" s="26" t="s">
        <v>54</v>
      </c>
      <c r="E383" s="26" t="s">
        <v>54</v>
      </c>
      <c r="F383" s="26" t="s">
        <v>224</v>
      </c>
      <c r="G383" s="26" t="s">
        <v>599</v>
      </c>
      <c r="H383" s="59">
        <v>23567000</v>
      </c>
      <c r="I383" s="26" t="s">
        <v>113</v>
      </c>
      <c r="J383" s="26" t="s">
        <v>52</v>
      </c>
      <c r="K383" s="26" t="s">
        <v>54</v>
      </c>
      <c r="L383" s="26" t="s">
        <v>53</v>
      </c>
      <c r="M383" s="26" t="s">
        <v>54</v>
      </c>
      <c r="N383" s="26" t="s">
        <v>55</v>
      </c>
      <c r="O383" s="26" t="s">
        <v>56</v>
      </c>
      <c r="P383" s="26" t="s">
        <v>56</v>
      </c>
      <c r="Q383" s="40" t="e">
        <f>Table2[[#This Row],[Spread]]/Table2[[#This Row],[Expected Loss]]</f>
        <v>#VALUE!</v>
      </c>
      <c r="R383" s="26">
        <v>1</v>
      </c>
      <c r="S383" s="26">
        <v>0</v>
      </c>
      <c r="T383" s="26" t="s">
        <v>1455</v>
      </c>
      <c r="U383" s="26" t="s">
        <v>1456</v>
      </c>
      <c r="Y383" s="26">
        <f>IF(ISTEXT(_xlfn.XLOOKUP(A383,Checked_Deals!A:A,Checked_Deals!A:A,0)),1,0)</f>
        <v>0</v>
      </c>
    </row>
    <row r="384" spans="1:25" x14ac:dyDescent="0.25">
      <c r="A384" s="26" t="s">
        <v>1457</v>
      </c>
      <c r="B384" s="27">
        <v>43221</v>
      </c>
      <c r="C384" s="26" t="s">
        <v>1457</v>
      </c>
      <c r="D384" s="26" t="s">
        <v>1458</v>
      </c>
      <c r="E384" s="26" t="s">
        <v>785</v>
      </c>
      <c r="F384" s="26" t="s">
        <v>76</v>
      </c>
      <c r="G384" s="26" t="s">
        <v>1459</v>
      </c>
      <c r="H384" s="59">
        <v>250000000</v>
      </c>
      <c r="I384" s="26" t="s">
        <v>113</v>
      </c>
      <c r="J384" s="26" t="s">
        <v>52</v>
      </c>
      <c r="K384" s="26" t="s">
        <v>54</v>
      </c>
      <c r="L384" s="26">
        <v>2.16</v>
      </c>
      <c r="M384" s="26" t="s">
        <v>54</v>
      </c>
      <c r="N384" s="26" t="s">
        <v>55</v>
      </c>
      <c r="O384" s="26">
        <v>1.6</v>
      </c>
      <c r="P384" s="26">
        <v>4.5</v>
      </c>
      <c r="Q384" s="40">
        <f>Table2[[#This Row],[Spread]]/Table2[[#This Row],[Expected Loss]]</f>
        <v>2.8125</v>
      </c>
      <c r="R384" s="26">
        <v>1</v>
      </c>
      <c r="S384" s="26">
        <v>0</v>
      </c>
      <c r="T384" s="26" t="s">
        <v>1460</v>
      </c>
      <c r="U384" s="26" t="s">
        <v>1461</v>
      </c>
      <c r="Y384" s="26">
        <f>IF(ISTEXT(_xlfn.XLOOKUP(A384,Checked_Deals!A:A,Checked_Deals!A:A,0)),1,0)</f>
        <v>0</v>
      </c>
    </row>
    <row r="385" spans="1:25" x14ac:dyDescent="0.25">
      <c r="A385" s="26" t="s">
        <v>1462</v>
      </c>
      <c r="B385" s="27">
        <v>43221</v>
      </c>
      <c r="C385" s="26" t="s">
        <v>1462</v>
      </c>
      <c r="D385" s="26" t="s">
        <v>132</v>
      </c>
      <c r="E385" s="26" t="s">
        <v>1463</v>
      </c>
      <c r="F385" s="26" t="s">
        <v>76</v>
      </c>
      <c r="G385" s="26" t="s">
        <v>693</v>
      </c>
      <c r="H385" s="59">
        <v>500000000</v>
      </c>
      <c r="I385" s="26" t="s">
        <v>51</v>
      </c>
      <c r="J385" s="26" t="s">
        <v>166</v>
      </c>
      <c r="K385" s="26" t="s">
        <v>54</v>
      </c>
      <c r="L385" s="26">
        <v>1.3919999999999999</v>
      </c>
      <c r="M385" s="26" t="s">
        <v>54</v>
      </c>
      <c r="N385" s="26" t="s">
        <v>55</v>
      </c>
      <c r="O385" s="26">
        <v>1.214</v>
      </c>
      <c r="P385" s="26" t="s">
        <v>56</v>
      </c>
      <c r="Q385" s="40" t="e">
        <f>Table2[[#This Row],[Spread]]/Table2[[#This Row],[Expected Loss]]</f>
        <v>#VALUE!</v>
      </c>
      <c r="R385" s="26">
        <v>1</v>
      </c>
      <c r="S385" s="26">
        <v>0</v>
      </c>
      <c r="T385" s="26" t="s">
        <v>1464</v>
      </c>
      <c r="U385" s="26" t="s">
        <v>1465</v>
      </c>
      <c r="Y385" s="26">
        <f>IF(ISTEXT(_xlfn.XLOOKUP(A385,Checked_Deals!A:A,Checked_Deals!A:A,0)),1,0)</f>
        <v>0</v>
      </c>
    </row>
    <row r="386" spans="1:25" x14ac:dyDescent="0.25">
      <c r="A386" s="26" t="s">
        <v>1466</v>
      </c>
      <c r="B386" s="27">
        <v>43221</v>
      </c>
      <c r="C386" s="26" t="s">
        <v>1466</v>
      </c>
      <c r="D386" s="26" t="s">
        <v>473</v>
      </c>
      <c r="E386" s="26" t="s">
        <v>474</v>
      </c>
      <c r="F386" s="26" t="s">
        <v>76</v>
      </c>
      <c r="G386" s="26" t="s">
        <v>1161</v>
      </c>
      <c r="H386" s="59">
        <v>400000000</v>
      </c>
      <c r="I386" s="26" t="s">
        <v>51</v>
      </c>
      <c r="J386" s="26" t="s">
        <v>52</v>
      </c>
      <c r="K386" s="26" t="s">
        <v>54</v>
      </c>
      <c r="L386" s="26">
        <v>2.19</v>
      </c>
      <c r="M386" s="26" t="s">
        <v>1162</v>
      </c>
      <c r="N386" s="26" t="s">
        <v>55</v>
      </c>
      <c r="O386" s="26">
        <v>1.65</v>
      </c>
      <c r="P386" s="26">
        <v>3.25</v>
      </c>
      <c r="Q386" s="40">
        <f>Table2[[#This Row],[Spread]]/Table2[[#This Row],[Expected Loss]]</f>
        <v>1.9696969696969697</v>
      </c>
      <c r="R386" s="26">
        <v>1</v>
      </c>
      <c r="S386" s="26">
        <v>0</v>
      </c>
      <c r="T386" s="26" t="s">
        <v>1467</v>
      </c>
      <c r="U386" s="26" t="s">
        <v>1468</v>
      </c>
      <c r="Y386" s="26">
        <f>IF(ISTEXT(_xlfn.XLOOKUP(A386,Checked_Deals!A:A,Checked_Deals!A:A,0)),1,0)</f>
        <v>0</v>
      </c>
    </row>
    <row r="387" spans="1:25" x14ac:dyDescent="0.25">
      <c r="A387" s="26" t="s">
        <v>1469</v>
      </c>
      <c r="B387" s="27">
        <v>43221</v>
      </c>
      <c r="C387" s="26" t="s">
        <v>1469</v>
      </c>
      <c r="D387" s="26" t="s">
        <v>616</v>
      </c>
      <c r="E387" s="26" t="s">
        <v>1470</v>
      </c>
      <c r="F387" s="26" t="s">
        <v>76</v>
      </c>
      <c r="G387" s="26" t="s">
        <v>1471</v>
      </c>
      <c r="H387" s="59">
        <v>300000000</v>
      </c>
      <c r="I387" s="26" t="s">
        <v>113</v>
      </c>
      <c r="J387" s="26" t="s">
        <v>52</v>
      </c>
      <c r="K387" s="26" t="s">
        <v>54</v>
      </c>
      <c r="L387" s="26">
        <v>3.98</v>
      </c>
      <c r="M387" s="26" t="s">
        <v>54</v>
      </c>
      <c r="N387" s="26" t="s">
        <v>55</v>
      </c>
      <c r="O387" s="26">
        <v>3.24</v>
      </c>
      <c r="P387" s="26" t="s">
        <v>56</v>
      </c>
      <c r="Q387" s="40" t="e">
        <f>Table2[[#This Row],[Spread]]/Table2[[#This Row],[Expected Loss]]</f>
        <v>#VALUE!</v>
      </c>
      <c r="R387" s="26">
        <v>1</v>
      </c>
      <c r="S387" s="26">
        <v>0</v>
      </c>
      <c r="T387" s="26" t="s">
        <v>1472</v>
      </c>
      <c r="U387" s="26" t="s">
        <v>1473</v>
      </c>
      <c r="Y387" s="26">
        <f>IF(ISTEXT(_xlfn.XLOOKUP(A387,Checked_Deals!A:A,Checked_Deals!A:A,0)),1,0)</f>
        <v>0</v>
      </c>
    </row>
    <row r="388" spans="1:25" x14ac:dyDescent="0.25">
      <c r="A388" s="28" t="s">
        <v>1474</v>
      </c>
      <c r="B388" s="29">
        <v>43252</v>
      </c>
      <c r="C388" s="28" t="s">
        <v>1475</v>
      </c>
      <c r="D388" s="28" t="s">
        <v>894</v>
      </c>
      <c r="E388" s="28" t="s">
        <v>166</v>
      </c>
      <c r="F388" s="28" t="s">
        <v>896</v>
      </c>
      <c r="G388" s="28" t="s">
        <v>897</v>
      </c>
      <c r="H388" s="32" t="s">
        <v>65</v>
      </c>
      <c r="I388" s="28" t="s">
        <v>51</v>
      </c>
      <c r="J388" s="28" t="s">
        <v>166</v>
      </c>
      <c r="K388" s="28">
        <v>3</v>
      </c>
      <c r="L388" s="28" t="s">
        <v>53</v>
      </c>
      <c r="M388" s="28" t="s">
        <v>54</v>
      </c>
      <c r="N388" s="28" t="s">
        <v>68</v>
      </c>
      <c r="O388" s="28" t="s">
        <v>56</v>
      </c>
      <c r="P388" s="28" t="s">
        <v>56</v>
      </c>
      <c r="Q388" s="40" t="e">
        <f>Table2[[#This Row],[Spread]]/Table2[[#This Row],[Expected Loss]]</f>
        <v>#VALUE!</v>
      </c>
      <c r="R388" s="28">
        <v>1</v>
      </c>
      <c r="S388" s="28">
        <v>0</v>
      </c>
      <c r="T388" s="28" t="s">
        <v>1476</v>
      </c>
      <c r="U388" s="28" t="s">
        <v>1477</v>
      </c>
      <c r="Y388" s="26">
        <f>IF(ISTEXT(_xlfn.XLOOKUP(A388,Checked_Deals!A:A,Checked_Deals!A:A,0)),1,0)</f>
        <v>0</v>
      </c>
    </row>
    <row r="389" spans="1:25" x14ac:dyDescent="0.25">
      <c r="A389" s="28" t="s">
        <v>1478</v>
      </c>
      <c r="B389" s="29">
        <v>43252</v>
      </c>
      <c r="C389" s="28" t="s">
        <v>1475</v>
      </c>
      <c r="D389" s="28" t="s">
        <v>894</v>
      </c>
      <c r="E389" s="28" t="s">
        <v>166</v>
      </c>
      <c r="F389" s="28" t="s">
        <v>896</v>
      </c>
      <c r="G389" s="28" t="s">
        <v>897</v>
      </c>
      <c r="H389" s="32" t="s">
        <v>65</v>
      </c>
      <c r="I389" s="28" t="s">
        <v>51</v>
      </c>
      <c r="J389" s="28" t="s">
        <v>166</v>
      </c>
      <c r="K389" s="28">
        <v>3</v>
      </c>
      <c r="L389" s="28" t="s">
        <v>53</v>
      </c>
      <c r="M389" s="28" t="s">
        <v>54</v>
      </c>
      <c r="N389" s="28" t="s">
        <v>68</v>
      </c>
      <c r="O389" s="28" t="s">
        <v>56</v>
      </c>
      <c r="P389" s="28" t="s">
        <v>56</v>
      </c>
      <c r="Q389" s="40" t="e">
        <f>Table2[[#This Row],[Spread]]/Table2[[#This Row],[Expected Loss]]</f>
        <v>#VALUE!</v>
      </c>
      <c r="R389" s="28">
        <v>1</v>
      </c>
      <c r="S389" s="28">
        <v>0</v>
      </c>
      <c r="T389" s="28" t="s">
        <v>1476</v>
      </c>
      <c r="U389" s="28" t="s">
        <v>1477</v>
      </c>
      <c r="Y389" s="26">
        <f>IF(ISTEXT(_xlfn.XLOOKUP(A389,Checked_Deals!A:A,Checked_Deals!A:A,0)),1,0)</f>
        <v>0</v>
      </c>
    </row>
    <row r="390" spans="1:25" x14ac:dyDescent="0.25">
      <c r="A390" s="26" t="s">
        <v>1479</v>
      </c>
      <c r="B390" s="27">
        <v>43252</v>
      </c>
      <c r="C390" s="26" t="s">
        <v>1479</v>
      </c>
      <c r="D390" s="26" t="s">
        <v>54</v>
      </c>
      <c r="E390" s="26" t="s">
        <v>1180</v>
      </c>
      <c r="F390" s="26" t="s">
        <v>166</v>
      </c>
      <c r="G390" s="26" t="s">
        <v>966</v>
      </c>
      <c r="H390" s="59">
        <v>37000000</v>
      </c>
      <c r="I390" s="26" t="s">
        <v>54</v>
      </c>
      <c r="J390" s="26" t="s">
        <v>52</v>
      </c>
      <c r="K390" s="26" t="s">
        <v>54</v>
      </c>
      <c r="L390" s="26" t="s">
        <v>53</v>
      </c>
      <c r="M390" s="26" t="s">
        <v>54</v>
      </c>
      <c r="N390" s="26" t="s">
        <v>55</v>
      </c>
      <c r="O390" s="26" t="s">
        <v>56</v>
      </c>
      <c r="P390" s="26" t="s">
        <v>56</v>
      </c>
      <c r="Q390" s="40" t="e">
        <f>Table2[[#This Row],[Spread]]/Table2[[#This Row],[Expected Loss]]</f>
        <v>#VALUE!</v>
      </c>
      <c r="R390" s="26">
        <v>1</v>
      </c>
      <c r="S390" s="26">
        <v>0</v>
      </c>
      <c r="T390" s="26" t="s">
        <v>1480</v>
      </c>
      <c r="U390" s="26" t="s">
        <v>1481</v>
      </c>
      <c r="Y390" s="26">
        <f>IF(ISTEXT(_xlfn.XLOOKUP(A390,Checked_Deals!A:A,Checked_Deals!A:A,0)),1,0)</f>
        <v>0</v>
      </c>
    </row>
    <row r="391" spans="1:25" x14ac:dyDescent="0.25">
      <c r="A391" s="26" t="s">
        <v>1482</v>
      </c>
      <c r="B391" s="27">
        <v>43252</v>
      </c>
      <c r="C391" s="26" t="s">
        <v>1482</v>
      </c>
      <c r="D391" s="26" t="s">
        <v>54</v>
      </c>
      <c r="E391" s="26" t="s">
        <v>350</v>
      </c>
      <c r="F391" s="26" t="s">
        <v>224</v>
      </c>
      <c r="G391" s="26" t="s">
        <v>1169</v>
      </c>
      <c r="H391" s="59">
        <v>84000000</v>
      </c>
      <c r="I391" s="26" t="s">
        <v>51</v>
      </c>
      <c r="J391" s="26" t="s">
        <v>52</v>
      </c>
      <c r="K391" s="26" t="s">
        <v>54</v>
      </c>
      <c r="L391" s="26" t="s">
        <v>53</v>
      </c>
      <c r="M391" s="26" t="s">
        <v>54</v>
      </c>
      <c r="N391" s="26" t="s">
        <v>55</v>
      </c>
      <c r="O391" s="26" t="s">
        <v>56</v>
      </c>
      <c r="P391" s="26" t="s">
        <v>56</v>
      </c>
      <c r="Q391" s="40" t="e">
        <f>Table2[[#This Row],[Spread]]/Table2[[#This Row],[Expected Loss]]</f>
        <v>#VALUE!</v>
      </c>
      <c r="R391" s="26">
        <v>1</v>
      </c>
      <c r="S391" s="26">
        <v>0</v>
      </c>
      <c r="T391" s="26" t="s">
        <v>1483</v>
      </c>
      <c r="U391" s="26" t="s">
        <v>1484</v>
      </c>
      <c r="Y391" s="26">
        <f>IF(ISTEXT(_xlfn.XLOOKUP(A391,Checked_Deals!A:A,Checked_Deals!A:A,0)),1,0)</f>
        <v>0</v>
      </c>
    </row>
    <row r="392" spans="1:25" x14ac:dyDescent="0.25">
      <c r="A392" s="26" t="s">
        <v>1485</v>
      </c>
      <c r="B392" s="27">
        <v>43252</v>
      </c>
      <c r="C392" s="26" t="s">
        <v>1485</v>
      </c>
      <c r="D392" s="26" t="s">
        <v>54</v>
      </c>
      <c r="E392" s="26" t="s">
        <v>54</v>
      </c>
      <c r="F392" s="26" t="s">
        <v>224</v>
      </c>
      <c r="G392" s="26" t="s">
        <v>599</v>
      </c>
      <c r="H392" s="59">
        <v>9269000</v>
      </c>
      <c r="I392" s="26" t="s">
        <v>113</v>
      </c>
      <c r="J392" s="26" t="s">
        <v>52</v>
      </c>
      <c r="K392" s="26" t="s">
        <v>54</v>
      </c>
      <c r="L392" s="26" t="s">
        <v>53</v>
      </c>
      <c r="M392" s="26" t="s">
        <v>54</v>
      </c>
      <c r="N392" s="26" t="s">
        <v>55</v>
      </c>
      <c r="O392" s="26" t="s">
        <v>56</v>
      </c>
      <c r="P392" s="26" t="s">
        <v>56</v>
      </c>
      <c r="Q392" s="40" t="e">
        <f>Table2[[#This Row],[Spread]]/Table2[[#This Row],[Expected Loss]]</f>
        <v>#VALUE!</v>
      </c>
      <c r="R392" s="26">
        <v>1</v>
      </c>
      <c r="S392" s="26">
        <v>0</v>
      </c>
      <c r="T392" s="26" t="s">
        <v>1486</v>
      </c>
      <c r="U392" s="26" t="s">
        <v>1487</v>
      </c>
      <c r="Y392" s="26">
        <f>IF(ISTEXT(_xlfn.XLOOKUP(A392,Checked_Deals!A:A,Checked_Deals!A:A,0)),1,0)</f>
        <v>0</v>
      </c>
    </row>
    <row r="393" spans="1:25" x14ac:dyDescent="0.25">
      <c r="A393" s="26" t="s">
        <v>1488</v>
      </c>
      <c r="B393" s="27">
        <v>43252</v>
      </c>
      <c r="C393" s="26" t="s">
        <v>1489</v>
      </c>
      <c r="D393" s="26" t="s">
        <v>1490</v>
      </c>
      <c r="E393" s="26" t="s">
        <v>541</v>
      </c>
      <c r="F393" s="26" t="s">
        <v>91</v>
      </c>
      <c r="G393" s="26" t="s">
        <v>1491</v>
      </c>
      <c r="H393" s="59">
        <v>250000000</v>
      </c>
      <c r="I393" s="26" t="s">
        <v>51</v>
      </c>
      <c r="J393" s="26" t="s">
        <v>52</v>
      </c>
      <c r="K393" s="26" t="s">
        <v>54</v>
      </c>
      <c r="L393" s="26">
        <v>6.12</v>
      </c>
      <c r="M393" s="26" t="s">
        <v>54</v>
      </c>
      <c r="N393" s="26" t="s">
        <v>68</v>
      </c>
      <c r="O393" s="26">
        <v>4.04</v>
      </c>
      <c r="P393" s="26">
        <v>7</v>
      </c>
      <c r="Q393" s="40">
        <f>Table2[[#This Row],[Spread]]/Table2[[#This Row],[Expected Loss]]</f>
        <v>1.7326732673267327</v>
      </c>
      <c r="R393" s="26">
        <v>1</v>
      </c>
      <c r="S393" s="26">
        <v>0</v>
      </c>
      <c r="T393" s="26" t="s">
        <v>1492</v>
      </c>
      <c r="U393" s="26" t="s">
        <v>1493</v>
      </c>
      <c r="Y393" s="26">
        <f>IF(ISTEXT(_xlfn.XLOOKUP(A393,Checked_Deals!A:A,Checked_Deals!A:A,0)),1,0)</f>
        <v>0</v>
      </c>
    </row>
    <row r="394" spans="1:25" x14ac:dyDescent="0.25">
      <c r="A394" s="26" t="s">
        <v>1494</v>
      </c>
      <c r="B394" s="27">
        <v>43252</v>
      </c>
      <c r="C394" s="26" t="s">
        <v>1489</v>
      </c>
      <c r="D394" s="26" t="s">
        <v>1490</v>
      </c>
      <c r="E394" s="26" t="s">
        <v>541</v>
      </c>
      <c r="F394" s="26" t="s">
        <v>91</v>
      </c>
      <c r="G394" s="26" t="s">
        <v>1491</v>
      </c>
      <c r="H394" s="59">
        <v>100000000</v>
      </c>
      <c r="I394" s="26" t="s">
        <v>51</v>
      </c>
      <c r="J394" s="26" t="s">
        <v>52</v>
      </c>
      <c r="K394" s="26" t="s">
        <v>54</v>
      </c>
      <c r="L394" s="26">
        <v>10.76</v>
      </c>
      <c r="M394" s="26" t="s">
        <v>54</v>
      </c>
      <c r="N394" s="26" t="s">
        <v>68</v>
      </c>
      <c r="O394" s="26">
        <v>8.1300000000000008</v>
      </c>
      <c r="P394" s="26">
        <v>11.75</v>
      </c>
      <c r="Q394" s="40">
        <f>Table2[[#This Row],[Spread]]/Table2[[#This Row],[Expected Loss]]</f>
        <v>1.4452644526445264</v>
      </c>
      <c r="R394" s="26">
        <v>1</v>
      </c>
      <c r="S394" s="26">
        <v>0</v>
      </c>
      <c r="T394" s="26" t="s">
        <v>1492</v>
      </c>
      <c r="U394" s="26" t="s">
        <v>1493</v>
      </c>
      <c r="Y394" s="26">
        <f>IF(ISTEXT(_xlfn.XLOOKUP(A394,Checked_Deals!A:A,Checked_Deals!A:A,0)),1,0)</f>
        <v>0</v>
      </c>
    </row>
    <row r="395" spans="1:25" x14ac:dyDescent="0.25">
      <c r="A395" s="26" t="s">
        <v>1495</v>
      </c>
      <c r="B395" s="27">
        <v>43252</v>
      </c>
      <c r="C395" s="26" t="s">
        <v>1495</v>
      </c>
      <c r="D395" s="26" t="s">
        <v>54</v>
      </c>
      <c r="E395" s="26" t="s">
        <v>1247</v>
      </c>
      <c r="F395" s="26" t="s">
        <v>54</v>
      </c>
      <c r="G395" s="26" t="s">
        <v>713</v>
      </c>
      <c r="H395" s="59">
        <v>15000000</v>
      </c>
      <c r="I395" s="26" t="s">
        <v>51</v>
      </c>
      <c r="J395" s="26" t="s">
        <v>52</v>
      </c>
      <c r="K395" s="26">
        <v>1</v>
      </c>
      <c r="L395" s="26" t="s">
        <v>53</v>
      </c>
      <c r="M395" s="26" t="s">
        <v>54</v>
      </c>
      <c r="N395" s="26" t="s">
        <v>55</v>
      </c>
      <c r="O395" s="26" t="s">
        <v>56</v>
      </c>
      <c r="P395" s="26" t="s">
        <v>56</v>
      </c>
      <c r="Q395" s="40" t="e">
        <f>Table2[[#This Row],[Spread]]/Table2[[#This Row],[Expected Loss]]</f>
        <v>#VALUE!</v>
      </c>
      <c r="R395" s="26">
        <v>1</v>
      </c>
      <c r="S395" s="26">
        <v>0</v>
      </c>
      <c r="T395" s="26" t="s">
        <v>1497</v>
      </c>
      <c r="U395" s="26" t="s">
        <v>1498</v>
      </c>
      <c r="Y395" s="26">
        <f>IF(ISTEXT(_xlfn.XLOOKUP(A395,Checked_Deals!A:A,Checked_Deals!A:A,0)),1,0)</f>
        <v>0</v>
      </c>
    </row>
    <row r="396" spans="1:25" x14ac:dyDescent="0.25">
      <c r="A396" s="28" t="s">
        <v>1499</v>
      </c>
      <c r="B396" s="29">
        <v>43252</v>
      </c>
      <c r="C396" s="28" t="s">
        <v>1500</v>
      </c>
      <c r="D396" s="28" t="s">
        <v>165</v>
      </c>
      <c r="E396" s="28" t="s">
        <v>350</v>
      </c>
      <c r="F396" s="28" t="s">
        <v>351</v>
      </c>
      <c r="G396" s="28" t="s">
        <v>439</v>
      </c>
      <c r="H396" s="32" t="s">
        <v>65</v>
      </c>
      <c r="I396" s="28" t="s">
        <v>51</v>
      </c>
      <c r="J396" s="28" t="s">
        <v>52</v>
      </c>
      <c r="K396" s="28">
        <v>1</v>
      </c>
      <c r="L396" s="28" t="s">
        <v>53</v>
      </c>
      <c r="M396" s="28" t="s">
        <v>54</v>
      </c>
      <c r="N396" s="28" t="s">
        <v>68</v>
      </c>
      <c r="O396" s="28" t="s">
        <v>56</v>
      </c>
      <c r="P396" s="28" t="s">
        <v>56</v>
      </c>
      <c r="Q396" s="40" t="e">
        <f>Table2[[#This Row],[Spread]]/Table2[[#This Row],[Expected Loss]]</f>
        <v>#VALUE!</v>
      </c>
      <c r="R396" s="28">
        <v>1</v>
      </c>
      <c r="S396" s="28">
        <v>0</v>
      </c>
      <c r="T396" s="28" t="s">
        <v>1501</v>
      </c>
      <c r="U396" s="28" t="s">
        <v>1502</v>
      </c>
      <c r="Y396" s="26">
        <f>IF(ISTEXT(_xlfn.XLOOKUP(A396,Checked_Deals!A:A,Checked_Deals!A:A,0)),1,0)</f>
        <v>0</v>
      </c>
    </row>
    <row r="397" spans="1:25" x14ac:dyDescent="0.25">
      <c r="A397" s="28" t="s">
        <v>1503</v>
      </c>
      <c r="B397" s="29">
        <v>43252</v>
      </c>
      <c r="C397" s="28" t="s">
        <v>1500</v>
      </c>
      <c r="D397" s="28" t="s">
        <v>165</v>
      </c>
      <c r="E397" s="28" t="s">
        <v>350</v>
      </c>
      <c r="F397" s="28" t="s">
        <v>351</v>
      </c>
      <c r="G397" s="28" t="s">
        <v>439</v>
      </c>
      <c r="H397" s="32" t="s">
        <v>65</v>
      </c>
      <c r="I397" s="28" t="s">
        <v>51</v>
      </c>
      <c r="J397" s="28" t="s">
        <v>52</v>
      </c>
      <c r="K397" s="28">
        <v>1</v>
      </c>
      <c r="L397" s="28" t="s">
        <v>53</v>
      </c>
      <c r="M397" s="28" t="s">
        <v>54</v>
      </c>
      <c r="N397" s="28" t="s">
        <v>68</v>
      </c>
      <c r="O397" s="28" t="s">
        <v>56</v>
      </c>
      <c r="P397" s="28" t="s">
        <v>56</v>
      </c>
      <c r="Q397" s="40" t="e">
        <f>Table2[[#This Row],[Spread]]/Table2[[#This Row],[Expected Loss]]</f>
        <v>#VALUE!</v>
      </c>
      <c r="R397" s="28">
        <v>1</v>
      </c>
      <c r="S397" s="28">
        <v>0</v>
      </c>
      <c r="T397" s="28" t="s">
        <v>1501</v>
      </c>
      <c r="U397" s="28" t="s">
        <v>1502</v>
      </c>
      <c r="Y397" s="26">
        <f>IF(ISTEXT(_xlfn.XLOOKUP(A397,Checked_Deals!A:A,Checked_Deals!A:A,0)),1,0)</f>
        <v>0</v>
      </c>
    </row>
    <row r="398" spans="1:25" x14ac:dyDescent="0.25">
      <c r="A398" s="28" t="s">
        <v>1504</v>
      </c>
      <c r="B398" s="29">
        <v>43252</v>
      </c>
      <c r="C398" s="28" t="s">
        <v>1500</v>
      </c>
      <c r="D398" s="28" t="s">
        <v>165</v>
      </c>
      <c r="E398" s="28" t="s">
        <v>350</v>
      </c>
      <c r="F398" s="28" t="s">
        <v>351</v>
      </c>
      <c r="G398" s="28" t="s">
        <v>439</v>
      </c>
      <c r="H398" s="32" t="s">
        <v>65</v>
      </c>
      <c r="I398" s="28" t="s">
        <v>51</v>
      </c>
      <c r="J398" s="28" t="s">
        <v>52</v>
      </c>
      <c r="K398" s="28">
        <v>1</v>
      </c>
      <c r="L398" s="28" t="s">
        <v>53</v>
      </c>
      <c r="M398" s="28" t="s">
        <v>54</v>
      </c>
      <c r="N398" s="28" t="s">
        <v>68</v>
      </c>
      <c r="O398" s="28" t="s">
        <v>56</v>
      </c>
      <c r="P398" s="28" t="s">
        <v>56</v>
      </c>
      <c r="Q398" s="40" t="e">
        <f>Table2[[#This Row],[Spread]]/Table2[[#This Row],[Expected Loss]]</f>
        <v>#VALUE!</v>
      </c>
      <c r="R398" s="28">
        <v>1</v>
      </c>
      <c r="S398" s="28">
        <v>0</v>
      </c>
      <c r="T398" s="28" t="s">
        <v>1501</v>
      </c>
      <c r="U398" s="28" t="s">
        <v>1502</v>
      </c>
      <c r="Y398" s="26">
        <f>IF(ISTEXT(_xlfn.XLOOKUP(A398,Checked_Deals!A:A,Checked_Deals!A:A,0)),1,0)</f>
        <v>0</v>
      </c>
    </row>
    <row r="399" spans="1:25" x14ac:dyDescent="0.25">
      <c r="A399" s="28" t="s">
        <v>1505</v>
      </c>
      <c r="B399" s="29">
        <v>43252</v>
      </c>
      <c r="C399" s="28" t="s">
        <v>1500</v>
      </c>
      <c r="D399" s="28" t="s">
        <v>165</v>
      </c>
      <c r="E399" s="28" t="s">
        <v>350</v>
      </c>
      <c r="F399" s="28" t="s">
        <v>351</v>
      </c>
      <c r="G399" s="28" t="s">
        <v>439</v>
      </c>
      <c r="H399" s="32" t="s">
        <v>65</v>
      </c>
      <c r="I399" s="28" t="s">
        <v>51</v>
      </c>
      <c r="J399" s="28" t="s">
        <v>52</v>
      </c>
      <c r="K399" s="28">
        <v>1</v>
      </c>
      <c r="L399" s="28" t="s">
        <v>53</v>
      </c>
      <c r="M399" s="28" t="s">
        <v>54</v>
      </c>
      <c r="N399" s="28" t="s">
        <v>68</v>
      </c>
      <c r="O399" s="28" t="s">
        <v>56</v>
      </c>
      <c r="P399" s="28" t="s">
        <v>56</v>
      </c>
      <c r="Q399" s="40" t="e">
        <f>Table2[[#This Row],[Spread]]/Table2[[#This Row],[Expected Loss]]</f>
        <v>#VALUE!</v>
      </c>
      <c r="R399" s="28">
        <v>1</v>
      </c>
      <c r="S399" s="28">
        <v>0</v>
      </c>
      <c r="T399" s="28" t="s">
        <v>1501</v>
      </c>
      <c r="U399" s="28" t="s">
        <v>1502</v>
      </c>
      <c r="Y399" s="26">
        <f>IF(ISTEXT(_xlfn.XLOOKUP(A399,Checked_Deals!A:A,Checked_Deals!A:A,0)),1,0)</f>
        <v>0</v>
      </c>
    </row>
    <row r="400" spans="1:25" x14ac:dyDescent="0.25">
      <c r="A400" s="26" t="s">
        <v>1506</v>
      </c>
      <c r="B400" s="27">
        <v>43282</v>
      </c>
      <c r="C400" s="26" t="s">
        <v>1506</v>
      </c>
      <c r="D400" s="26" t="s">
        <v>236</v>
      </c>
      <c r="E400" s="26" t="s">
        <v>1507</v>
      </c>
      <c r="F400" s="26" t="s">
        <v>76</v>
      </c>
      <c r="G400" s="26" t="s">
        <v>1508</v>
      </c>
      <c r="H400" s="59">
        <v>200000000</v>
      </c>
      <c r="I400" s="26" t="s">
        <v>113</v>
      </c>
      <c r="J400" s="26" t="s">
        <v>52</v>
      </c>
      <c r="K400" s="26">
        <v>4</v>
      </c>
      <c r="L400" s="26">
        <v>5.09</v>
      </c>
      <c r="M400" s="26" t="s">
        <v>54</v>
      </c>
      <c r="N400" s="26" t="s">
        <v>55</v>
      </c>
      <c r="O400" s="26">
        <v>4.47</v>
      </c>
      <c r="P400" s="26">
        <v>7.75</v>
      </c>
      <c r="Q400" s="40">
        <f>Table2[[#This Row],[Spread]]/Table2[[#This Row],[Expected Loss]]</f>
        <v>1.7337807606263984</v>
      </c>
      <c r="R400" s="26">
        <v>1</v>
      </c>
      <c r="S400" s="26">
        <v>0</v>
      </c>
      <c r="T400" s="26" t="s">
        <v>1509</v>
      </c>
      <c r="U400" s="26" t="s">
        <v>1510</v>
      </c>
      <c r="Y400" s="26">
        <f>IF(ISTEXT(_xlfn.XLOOKUP(A400,Checked_Deals!A:A,Checked_Deals!A:A,0)),1,0)</f>
        <v>0</v>
      </c>
    </row>
    <row r="401" spans="1:25" x14ac:dyDescent="0.25">
      <c r="A401" s="26" t="s">
        <v>1511</v>
      </c>
      <c r="B401" s="27">
        <v>43282</v>
      </c>
      <c r="C401" s="26" t="s">
        <v>1511</v>
      </c>
      <c r="D401" s="26" t="s">
        <v>54</v>
      </c>
      <c r="E401" s="26" t="s">
        <v>54</v>
      </c>
      <c r="F401" s="26" t="s">
        <v>224</v>
      </c>
      <c r="G401" s="26" t="s">
        <v>599</v>
      </c>
      <c r="H401" s="59">
        <v>9603000</v>
      </c>
      <c r="I401" s="26" t="s">
        <v>113</v>
      </c>
      <c r="J401" s="26" t="s">
        <v>52</v>
      </c>
      <c r="K401" s="26" t="s">
        <v>54</v>
      </c>
      <c r="L401" s="26" t="s">
        <v>53</v>
      </c>
      <c r="M401" s="26" t="s">
        <v>54</v>
      </c>
      <c r="N401" s="26" t="s">
        <v>55</v>
      </c>
      <c r="O401" s="26" t="s">
        <v>56</v>
      </c>
      <c r="P401" s="26" t="s">
        <v>56</v>
      </c>
      <c r="Q401" s="40" t="e">
        <f>Table2[[#This Row],[Spread]]/Table2[[#This Row],[Expected Loss]]</f>
        <v>#VALUE!</v>
      </c>
      <c r="R401" s="26">
        <v>1</v>
      </c>
      <c r="S401" s="26">
        <v>0</v>
      </c>
      <c r="T401" s="26" t="s">
        <v>1512</v>
      </c>
      <c r="U401" s="26" t="s">
        <v>1513</v>
      </c>
      <c r="Y401" s="26">
        <f>IF(ISTEXT(_xlfn.XLOOKUP(A401,Checked_Deals!A:A,Checked_Deals!A:A,0)),1,0)</f>
        <v>0</v>
      </c>
    </row>
    <row r="402" spans="1:25" x14ac:dyDescent="0.25">
      <c r="A402" s="26" t="s">
        <v>1514</v>
      </c>
      <c r="B402" s="27">
        <v>43282</v>
      </c>
      <c r="C402" s="26" t="s">
        <v>1514</v>
      </c>
      <c r="D402" s="26" t="s">
        <v>752</v>
      </c>
      <c r="E402" s="26" t="s">
        <v>1515</v>
      </c>
      <c r="F402" s="26" t="s">
        <v>91</v>
      </c>
      <c r="G402" s="26" t="s">
        <v>324</v>
      </c>
      <c r="H402" s="59">
        <v>400000000</v>
      </c>
      <c r="I402" s="26" t="s">
        <v>104</v>
      </c>
      <c r="J402" s="26" t="s">
        <v>166</v>
      </c>
      <c r="K402" s="26">
        <v>3.25</v>
      </c>
      <c r="L402" s="26">
        <v>1.06</v>
      </c>
      <c r="M402" s="26" t="s">
        <v>54</v>
      </c>
      <c r="N402" s="26" t="s">
        <v>55</v>
      </c>
      <c r="O402" s="26">
        <v>0.81</v>
      </c>
      <c r="P402" s="26" t="s">
        <v>56</v>
      </c>
      <c r="Q402" s="40" t="e">
        <f>Table2[[#This Row],[Spread]]/Table2[[#This Row],[Expected Loss]]</f>
        <v>#VALUE!</v>
      </c>
      <c r="R402" s="26">
        <v>1</v>
      </c>
      <c r="S402" s="26">
        <v>0</v>
      </c>
      <c r="T402" s="26" t="s">
        <v>1516</v>
      </c>
      <c r="U402" s="26" t="s">
        <v>1517</v>
      </c>
      <c r="Y402" s="26">
        <f>IF(ISTEXT(_xlfn.XLOOKUP(A402,Checked_Deals!A:A,Checked_Deals!A:A,0)),1,0)</f>
        <v>0</v>
      </c>
    </row>
    <row r="403" spans="1:25" x14ac:dyDescent="0.25">
      <c r="A403" s="26" t="s">
        <v>1518</v>
      </c>
      <c r="B403" s="27">
        <v>43282</v>
      </c>
      <c r="C403" s="26" t="s">
        <v>1519</v>
      </c>
      <c r="D403" s="26" t="s">
        <v>1105</v>
      </c>
      <c r="E403" s="26" t="s">
        <v>1106</v>
      </c>
      <c r="F403" s="26" t="s">
        <v>54</v>
      </c>
      <c r="G403" s="26" t="s">
        <v>1107</v>
      </c>
      <c r="H403" s="59">
        <v>133665000</v>
      </c>
      <c r="I403" s="26" t="s">
        <v>51</v>
      </c>
      <c r="J403" s="26" t="s">
        <v>1520</v>
      </c>
      <c r="K403" s="26" t="s">
        <v>54</v>
      </c>
      <c r="L403" s="26" t="s">
        <v>53</v>
      </c>
      <c r="M403" s="26" t="s">
        <v>54</v>
      </c>
      <c r="N403" s="26" t="s">
        <v>68</v>
      </c>
      <c r="O403" s="26" t="s">
        <v>56</v>
      </c>
      <c r="P403" s="26">
        <v>1.55</v>
      </c>
      <c r="Q403" s="40" t="e">
        <f>Table2[[#This Row],[Spread]]/Table2[[#This Row],[Expected Loss]]</f>
        <v>#VALUE!</v>
      </c>
      <c r="R403" s="26">
        <v>1</v>
      </c>
      <c r="S403" s="26">
        <v>0</v>
      </c>
      <c r="T403" s="26" t="s">
        <v>1521</v>
      </c>
      <c r="U403" s="26" t="s">
        <v>1522</v>
      </c>
      <c r="Y403" s="26">
        <f>IF(ISTEXT(_xlfn.XLOOKUP(A403,Checked_Deals!A:A,Checked_Deals!A:A,0)),1,0)</f>
        <v>0</v>
      </c>
    </row>
    <row r="404" spans="1:25" x14ac:dyDescent="0.25">
      <c r="A404" s="26" t="s">
        <v>1523</v>
      </c>
      <c r="B404" s="27">
        <v>43282</v>
      </c>
      <c r="C404" s="26" t="s">
        <v>1519</v>
      </c>
      <c r="D404" s="26" t="s">
        <v>1105</v>
      </c>
      <c r="E404" s="26" t="s">
        <v>1106</v>
      </c>
      <c r="F404" s="26" t="s">
        <v>54</v>
      </c>
      <c r="G404" s="26" t="s">
        <v>1107</v>
      </c>
      <c r="H404" s="59">
        <v>116957000</v>
      </c>
      <c r="I404" s="26" t="s">
        <v>51</v>
      </c>
      <c r="J404" s="26" t="s">
        <v>1520</v>
      </c>
      <c r="K404" s="26" t="s">
        <v>54</v>
      </c>
      <c r="L404" s="26" t="s">
        <v>53</v>
      </c>
      <c r="M404" s="26" t="s">
        <v>54</v>
      </c>
      <c r="N404" s="26" t="s">
        <v>68</v>
      </c>
      <c r="O404" s="26" t="s">
        <v>56</v>
      </c>
      <c r="P404" s="26">
        <v>2.85</v>
      </c>
      <c r="Q404" s="40" t="e">
        <f>Table2[[#This Row],[Spread]]/Table2[[#This Row],[Expected Loss]]</f>
        <v>#VALUE!</v>
      </c>
      <c r="R404" s="26">
        <v>1</v>
      </c>
      <c r="S404" s="26">
        <v>0</v>
      </c>
      <c r="T404" s="26" t="s">
        <v>1521</v>
      </c>
      <c r="U404" s="26" t="s">
        <v>1522</v>
      </c>
      <c r="Y404" s="26">
        <f>IF(ISTEXT(_xlfn.XLOOKUP(A404,Checked_Deals!A:A,Checked_Deals!A:A,0)),1,0)</f>
        <v>0</v>
      </c>
    </row>
    <row r="405" spans="1:25" x14ac:dyDescent="0.25">
      <c r="A405" s="26" t="s">
        <v>1524</v>
      </c>
      <c r="B405" s="27">
        <v>43282</v>
      </c>
      <c r="C405" s="26" t="s">
        <v>1519</v>
      </c>
      <c r="D405" s="26" t="s">
        <v>1105</v>
      </c>
      <c r="E405" s="26" t="s">
        <v>1106</v>
      </c>
      <c r="F405" s="26" t="s">
        <v>54</v>
      </c>
      <c r="G405" s="26" t="s">
        <v>1107</v>
      </c>
      <c r="H405" s="59">
        <v>13923000</v>
      </c>
      <c r="I405" s="26" t="s">
        <v>51</v>
      </c>
      <c r="J405" s="26" t="s">
        <v>1520</v>
      </c>
      <c r="K405" s="26" t="s">
        <v>54</v>
      </c>
      <c r="L405" s="26" t="s">
        <v>53</v>
      </c>
      <c r="M405" s="26" t="s">
        <v>54</v>
      </c>
      <c r="N405" s="26" t="s">
        <v>68</v>
      </c>
      <c r="O405" s="26" t="s">
        <v>56</v>
      </c>
      <c r="P405" s="26">
        <v>4.05</v>
      </c>
      <c r="Q405" s="40" t="e">
        <f>Table2[[#This Row],[Spread]]/Table2[[#This Row],[Expected Loss]]</f>
        <v>#VALUE!</v>
      </c>
      <c r="R405" s="26">
        <v>1</v>
      </c>
      <c r="S405" s="26">
        <v>0</v>
      </c>
      <c r="T405" s="26" t="s">
        <v>1521</v>
      </c>
      <c r="U405" s="26" t="s">
        <v>1522</v>
      </c>
      <c r="Y405" s="26">
        <f>IF(ISTEXT(_xlfn.XLOOKUP(A405,Checked_Deals!A:A,Checked_Deals!A:A,0)),1,0)</f>
        <v>0</v>
      </c>
    </row>
    <row r="406" spans="1:25" x14ac:dyDescent="0.25">
      <c r="A406" s="26" t="s">
        <v>1525</v>
      </c>
      <c r="B406" s="27">
        <v>43282</v>
      </c>
      <c r="C406" s="26" t="s">
        <v>1526</v>
      </c>
      <c r="D406" s="26" t="s">
        <v>1527</v>
      </c>
      <c r="E406" s="26" t="s">
        <v>1009</v>
      </c>
      <c r="F406" s="26" t="s">
        <v>1528</v>
      </c>
      <c r="G406" s="26" t="s">
        <v>1529</v>
      </c>
      <c r="H406" s="59">
        <v>175000000</v>
      </c>
      <c r="I406" s="26" t="s">
        <v>51</v>
      </c>
      <c r="J406" s="26" t="s">
        <v>52</v>
      </c>
      <c r="K406" s="26">
        <v>3</v>
      </c>
      <c r="L406" s="26">
        <v>6.04</v>
      </c>
      <c r="M406" s="26" t="s">
        <v>54</v>
      </c>
      <c r="N406" s="26" t="s">
        <v>68</v>
      </c>
      <c r="O406" s="26">
        <v>4.9400000000000004</v>
      </c>
      <c r="P406" s="26">
        <v>11.25</v>
      </c>
      <c r="Q406" s="40">
        <f>Table2[[#This Row],[Spread]]/Table2[[#This Row],[Expected Loss]]</f>
        <v>2.2773279352226719</v>
      </c>
      <c r="R406" s="26">
        <v>1</v>
      </c>
      <c r="S406" s="26">
        <v>0</v>
      </c>
      <c r="T406" s="26" t="s">
        <v>1530</v>
      </c>
      <c r="U406" s="26" t="s">
        <v>1531</v>
      </c>
      <c r="Y406" s="26">
        <f>IF(ISTEXT(_xlfn.XLOOKUP(A406,Checked_Deals!A:A,Checked_Deals!A:A,0)),1,0)</f>
        <v>0</v>
      </c>
    </row>
    <row r="407" spans="1:25" x14ac:dyDescent="0.25">
      <c r="A407" s="26" t="s">
        <v>1532</v>
      </c>
      <c r="B407" s="27">
        <v>43282</v>
      </c>
      <c r="C407" s="26" t="s">
        <v>1526</v>
      </c>
      <c r="D407" s="26" t="s">
        <v>1527</v>
      </c>
      <c r="E407" s="26" t="s">
        <v>1009</v>
      </c>
      <c r="F407" s="26" t="s">
        <v>1528</v>
      </c>
      <c r="G407" s="26" t="s">
        <v>1529</v>
      </c>
      <c r="H407" s="59">
        <v>325000000</v>
      </c>
      <c r="I407" s="26" t="s">
        <v>51</v>
      </c>
      <c r="J407" s="26" t="s">
        <v>52</v>
      </c>
      <c r="K407" s="26">
        <v>3</v>
      </c>
      <c r="L407" s="26">
        <v>9.68</v>
      </c>
      <c r="M407" s="26" t="s">
        <v>54</v>
      </c>
      <c r="N407" s="26" t="s">
        <v>68</v>
      </c>
      <c r="O407" s="26">
        <v>6.32</v>
      </c>
      <c r="P407" s="26">
        <v>13.5</v>
      </c>
      <c r="Q407" s="40">
        <f>Table2[[#This Row],[Spread]]/Table2[[#This Row],[Expected Loss]]</f>
        <v>2.1360759493670884</v>
      </c>
      <c r="R407" s="26">
        <v>1</v>
      </c>
      <c r="S407" s="26">
        <v>0</v>
      </c>
      <c r="T407" s="26" t="s">
        <v>1530</v>
      </c>
      <c r="U407" s="26" t="s">
        <v>1531</v>
      </c>
      <c r="Y407" s="26">
        <f>IF(ISTEXT(_xlfn.XLOOKUP(A407,Checked_Deals!A:A,Checked_Deals!A:A,0)),1,0)</f>
        <v>0</v>
      </c>
    </row>
    <row r="408" spans="1:25" x14ac:dyDescent="0.25">
      <c r="A408" s="26" t="s">
        <v>1533</v>
      </c>
      <c r="B408" s="27">
        <v>43313</v>
      </c>
      <c r="C408" s="26" t="s">
        <v>1533</v>
      </c>
      <c r="D408" s="26" t="s">
        <v>1534</v>
      </c>
      <c r="E408" s="26" t="s">
        <v>1515</v>
      </c>
      <c r="F408" s="26" t="s">
        <v>76</v>
      </c>
      <c r="G408" s="26" t="s">
        <v>1535</v>
      </c>
      <c r="H408" s="59">
        <v>200000000</v>
      </c>
      <c r="I408" s="26" t="s">
        <v>51</v>
      </c>
      <c r="J408" s="26" t="s">
        <v>52</v>
      </c>
      <c r="K408" s="26" t="s">
        <v>54</v>
      </c>
      <c r="L408" s="26">
        <v>1.35</v>
      </c>
      <c r="M408" s="26" t="s">
        <v>54</v>
      </c>
      <c r="N408" s="26" t="s">
        <v>55</v>
      </c>
      <c r="O408" s="26">
        <v>1.01</v>
      </c>
      <c r="P408" s="26">
        <v>6</v>
      </c>
      <c r="Q408" s="40">
        <f>Table2[[#This Row],[Spread]]/Table2[[#This Row],[Expected Loss]]</f>
        <v>5.9405940594059405</v>
      </c>
      <c r="R408" s="26">
        <v>1</v>
      </c>
      <c r="S408" s="26">
        <v>0</v>
      </c>
      <c r="T408" s="26" t="s">
        <v>1536</v>
      </c>
      <c r="U408" s="26" t="s">
        <v>1537</v>
      </c>
      <c r="Y408" s="26">
        <f>IF(ISTEXT(_xlfn.XLOOKUP(A408,Checked_Deals!A:A,Checked_Deals!A:A,0)),1,0)</f>
        <v>0</v>
      </c>
    </row>
    <row r="409" spans="1:25" x14ac:dyDescent="0.25">
      <c r="A409" s="28" t="s">
        <v>1538</v>
      </c>
      <c r="B409" s="29">
        <v>43313</v>
      </c>
      <c r="C409" s="28" t="s">
        <v>1539</v>
      </c>
      <c r="D409" s="28" t="s">
        <v>1252</v>
      </c>
      <c r="E409" s="28" t="s">
        <v>881</v>
      </c>
      <c r="F409" s="28" t="s">
        <v>224</v>
      </c>
      <c r="G409" s="28" t="s">
        <v>764</v>
      </c>
      <c r="H409" s="32" t="s">
        <v>65</v>
      </c>
      <c r="I409" s="28" t="s">
        <v>764</v>
      </c>
      <c r="J409" s="28" t="s">
        <v>166</v>
      </c>
      <c r="K409" s="28">
        <v>10</v>
      </c>
      <c r="L409" s="28" t="s">
        <v>53</v>
      </c>
      <c r="M409" s="28" t="s">
        <v>54</v>
      </c>
      <c r="N409" s="28" t="s">
        <v>68</v>
      </c>
      <c r="O409" s="28" t="s">
        <v>56</v>
      </c>
      <c r="P409" s="28" t="s">
        <v>56</v>
      </c>
      <c r="Q409" s="40" t="e">
        <f>Table2[[#This Row],[Spread]]/Table2[[#This Row],[Expected Loss]]</f>
        <v>#VALUE!</v>
      </c>
      <c r="R409" s="28">
        <v>1</v>
      </c>
      <c r="S409" s="28">
        <v>0</v>
      </c>
      <c r="T409" s="28" t="s">
        <v>1540</v>
      </c>
      <c r="U409" s="28" t="s">
        <v>1541</v>
      </c>
      <c r="Y409" s="26">
        <f>IF(ISTEXT(_xlfn.XLOOKUP(A409,Checked_Deals!A:A,Checked_Deals!A:A,0)),1,0)</f>
        <v>0</v>
      </c>
    </row>
    <row r="410" spans="1:25" x14ac:dyDescent="0.25">
      <c r="A410" s="28" t="s">
        <v>1542</v>
      </c>
      <c r="B410" s="29">
        <v>43313</v>
      </c>
      <c r="C410" s="28" t="s">
        <v>1539</v>
      </c>
      <c r="D410" s="28" t="s">
        <v>1252</v>
      </c>
      <c r="E410" s="28" t="s">
        <v>881</v>
      </c>
      <c r="F410" s="28" t="s">
        <v>224</v>
      </c>
      <c r="G410" s="28" t="s">
        <v>764</v>
      </c>
      <c r="H410" s="32" t="s">
        <v>65</v>
      </c>
      <c r="I410" s="28" t="s">
        <v>764</v>
      </c>
      <c r="J410" s="28" t="s">
        <v>166</v>
      </c>
      <c r="K410" s="28">
        <v>10</v>
      </c>
      <c r="L410" s="28" t="s">
        <v>53</v>
      </c>
      <c r="M410" s="28" t="s">
        <v>54</v>
      </c>
      <c r="N410" s="28" t="s">
        <v>68</v>
      </c>
      <c r="O410" s="28" t="s">
        <v>56</v>
      </c>
      <c r="P410" s="28" t="s">
        <v>56</v>
      </c>
      <c r="Q410" s="40" t="e">
        <f>Table2[[#This Row],[Spread]]/Table2[[#This Row],[Expected Loss]]</f>
        <v>#VALUE!</v>
      </c>
      <c r="R410" s="28">
        <v>1</v>
      </c>
      <c r="S410" s="28">
        <v>0</v>
      </c>
      <c r="T410" s="28" t="s">
        <v>1540</v>
      </c>
      <c r="U410" s="28" t="s">
        <v>1541</v>
      </c>
      <c r="Y410" s="26">
        <f>IF(ISTEXT(_xlfn.XLOOKUP(A410,Checked_Deals!A:A,Checked_Deals!A:A,0)),1,0)</f>
        <v>0</v>
      </c>
    </row>
    <row r="411" spans="1:25" x14ac:dyDescent="0.25">
      <c r="A411" s="28" t="s">
        <v>1543</v>
      </c>
      <c r="B411" s="29">
        <v>43313</v>
      </c>
      <c r="C411" s="28" t="s">
        <v>1539</v>
      </c>
      <c r="D411" s="28" t="s">
        <v>1252</v>
      </c>
      <c r="E411" s="28" t="s">
        <v>881</v>
      </c>
      <c r="F411" s="28" t="s">
        <v>224</v>
      </c>
      <c r="G411" s="28" t="s">
        <v>764</v>
      </c>
      <c r="H411" s="32" t="s">
        <v>65</v>
      </c>
      <c r="I411" s="28" t="s">
        <v>764</v>
      </c>
      <c r="J411" s="28" t="s">
        <v>166</v>
      </c>
      <c r="K411" s="28">
        <v>10</v>
      </c>
      <c r="L411" s="28" t="s">
        <v>53</v>
      </c>
      <c r="M411" s="28" t="s">
        <v>54</v>
      </c>
      <c r="N411" s="28" t="s">
        <v>68</v>
      </c>
      <c r="O411" s="28" t="s">
        <v>56</v>
      </c>
      <c r="P411" s="28" t="s">
        <v>56</v>
      </c>
      <c r="Q411" s="40" t="e">
        <f>Table2[[#This Row],[Spread]]/Table2[[#This Row],[Expected Loss]]</f>
        <v>#VALUE!</v>
      </c>
      <c r="R411" s="28">
        <v>1</v>
      </c>
      <c r="S411" s="28">
        <v>0</v>
      </c>
      <c r="T411" s="28" t="s">
        <v>1540</v>
      </c>
      <c r="U411" s="28" t="s">
        <v>1541</v>
      </c>
      <c r="Y411" s="26">
        <f>IF(ISTEXT(_xlfn.XLOOKUP(A411,Checked_Deals!A:A,Checked_Deals!A:A,0)),1,0)</f>
        <v>0</v>
      </c>
    </row>
    <row r="412" spans="1:25" x14ac:dyDescent="0.25">
      <c r="A412" s="28" t="s">
        <v>1544</v>
      </c>
      <c r="B412" s="29">
        <v>43313</v>
      </c>
      <c r="C412" s="28" t="s">
        <v>1539</v>
      </c>
      <c r="D412" s="28" t="s">
        <v>1252</v>
      </c>
      <c r="E412" s="28" t="s">
        <v>881</v>
      </c>
      <c r="F412" s="28" t="s">
        <v>224</v>
      </c>
      <c r="G412" s="28" t="s">
        <v>764</v>
      </c>
      <c r="H412" s="32" t="s">
        <v>65</v>
      </c>
      <c r="I412" s="28" t="s">
        <v>764</v>
      </c>
      <c r="J412" s="28" t="s">
        <v>166</v>
      </c>
      <c r="K412" s="28">
        <v>10</v>
      </c>
      <c r="L412" s="28" t="s">
        <v>53</v>
      </c>
      <c r="M412" s="28" t="s">
        <v>54</v>
      </c>
      <c r="N412" s="28" t="s">
        <v>68</v>
      </c>
      <c r="O412" s="28" t="s">
        <v>56</v>
      </c>
      <c r="P412" s="28">
        <v>0.95</v>
      </c>
      <c r="Q412" s="40" t="e">
        <f>Table2[[#This Row],[Spread]]/Table2[[#This Row],[Expected Loss]]</f>
        <v>#VALUE!</v>
      </c>
      <c r="R412" s="28">
        <v>1</v>
      </c>
      <c r="S412" s="28">
        <v>0</v>
      </c>
      <c r="T412" s="28" t="s">
        <v>1540</v>
      </c>
      <c r="U412" s="28" t="s">
        <v>1541</v>
      </c>
      <c r="Y412" s="26">
        <f>IF(ISTEXT(_xlfn.XLOOKUP(A412,Checked_Deals!A:A,Checked_Deals!A:A,0)),1,0)</f>
        <v>0</v>
      </c>
    </row>
    <row r="413" spans="1:25" x14ac:dyDescent="0.25">
      <c r="A413" s="28" t="s">
        <v>1545</v>
      </c>
      <c r="B413" s="29">
        <v>43313</v>
      </c>
      <c r="C413" s="28" t="s">
        <v>1539</v>
      </c>
      <c r="D413" s="28" t="s">
        <v>1252</v>
      </c>
      <c r="E413" s="28" t="s">
        <v>881</v>
      </c>
      <c r="F413" s="28" t="s">
        <v>224</v>
      </c>
      <c r="G413" s="28" t="s">
        <v>764</v>
      </c>
      <c r="H413" s="32" t="s">
        <v>65</v>
      </c>
      <c r="I413" s="28" t="s">
        <v>764</v>
      </c>
      <c r="J413" s="28" t="s">
        <v>166</v>
      </c>
      <c r="K413" s="28">
        <v>10</v>
      </c>
      <c r="L413" s="28" t="s">
        <v>53</v>
      </c>
      <c r="M413" s="28" t="s">
        <v>54</v>
      </c>
      <c r="N413" s="28" t="s">
        <v>68</v>
      </c>
      <c r="O413" s="28" t="s">
        <v>56</v>
      </c>
      <c r="P413" s="28" t="s">
        <v>56</v>
      </c>
      <c r="Q413" s="40" t="e">
        <f>Table2[[#This Row],[Spread]]/Table2[[#This Row],[Expected Loss]]</f>
        <v>#VALUE!</v>
      </c>
      <c r="R413" s="28">
        <v>1</v>
      </c>
      <c r="S413" s="28">
        <v>0</v>
      </c>
      <c r="T413" s="28" t="s">
        <v>1540</v>
      </c>
      <c r="U413" s="28" t="s">
        <v>1541</v>
      </c>
      <c r="Y413" s="26">
        <f>IF(ISTEXT(_xlfn.XLOOKUP(A413,Checked_Deals!A:A,Checked_Deals!A:A,0)),1,0)</f>
        <v>0</v>
      </c>
    </row>
    <row r="414" spans="1:25" x14ac:dyDescent="0.25">
      <c r="A414" s="28" t="s">
        <v>1546</v>
      </c>
      <c r="B414" s="29">
        <v>43313</v>
      </c>
      <c r="C414" s="28" t="s">
        <v>1539</v>
      </c>
      <c r="D414" s="28" t="s">
        <v>1252</v>
      </c>
      <c r="E414" s="28" t="s">
        <v>881</v>
      </c>
      <c r="F414" s="28" t="s">
        <v>224</v>
      </c>
      <c r="G414" s="28" t="s">
        <v>764</v>
      </c>
      <c r="H414" s="32" t="s">
        <v>65</v>
      </c>
      <c r="I414" s="28" t="s">
        <v>764</v>
      </c>
      <c r="J414" s="28" t="s">
        <v>166</v>
      </c>
      <c r="K414" s="28">
        <v>10</v>
      </c>
      <c r="L414" s="28" t="s">
        <v>53</v>
      </c>
      <c r="M414" s="28" t="s">
        <v>54</v>
      </c>
      <c r="N414" s="28" t="s">
        <v>68</v>
      </c>
      <c r="O414" s="28" t="s">
        <v>56</v>
      </c>
      <c r="P414" s="28" t="s">
        <v>56</v>
      </c>
      <c r="Q414" s="40" t="e">
        <f>Table2[[#This Row],[Spread]]/Table2[[#This Row],[Expected Loss]]</f>
        <v>#VALUE!</v>
      </c>
      <c r="R414" s="28">
        <v>1</v>
      </c>
      <c r="S414" s="28">
        <v>0</v>
      </c>
      <c r="T414" s="28" t="s">
        <v>1540</v>
      </c>
      <c r="U414" s="28" t="s">
        <v>1541</v>
      </c>
      <c r="Y414" s="26">
        <f>IF(ISTEXT(_xlfn.XLOOKUP(A414,Checked_Deals!A:A,Checked_Deals!A:A,0)),1,0)</f>
        <v>0</v>
      </c>
    </row>
    <row r="415" spans="1:25" x14ac:dyDescent="0.25">
      <c r="A415" s="26" t="s">
        <v>1547</v>
      </c>
      <c r="B415" s="27">
        <v>43374</v>
      </c>
      <c r="C415" s="26" t="s">
        <v>1547</v>
      </c>
      <c r="D415" s="26" t="s">
        <v>1548</v>
      </c>
      <c r="E415" s="26" t="s">
        <v>1515</v>
      </c>
      <c r="F415" s="26" t="s">
        <v>76</v>
      </c>
      <c r="G415" s="26" t="s">
        <v>1535</v>
      </c>
      <c r="H415" s="59">
        <v>125000000</v>
      </c>
      <c r="I415" s="26" t="s">
        <v>51</v>
      </c>
      <c r="J415" s="26" t="s">
        <v>52</v>
      </c>
      <c r="K415" s="26" t="s">
        <v>54</v>
      </c>
      <c r="L415" s="26">
        <v>0.21</v>
      </c>
      <c r="M415" s="26" t="s">
        <v>54</v>
      </c>
      <c r="N415" s="26" t="s">
        <v>55</v>
      </c>
      <c r="O415" s="26">
        <v>0.21</v>
      </c>
      <c r="P415" s="26">
        <v>4</v>
      </c>
      <c r="Q415" s="40">
        <f>Table2[[#This Row],[Spread]]/Table2[[#This Row],[Expected Loss]]</f>
        <v>19.047619047619047</v>
      </c>
      <c r="R415" s="26">
        <v>1</v>
      </c>
      <c r="S415" s="26">
        <v>0</v>
      </c>
      <c r="T415" s="26" t="s">
        <v>1549</v>
      </c>
      <c r="U415" s="26" t="s">
        <v>1550</v>
      </c>
      <c r="Y415" s="26">
        <f>IF(ISTEXT(_xlfn.XLOOKUP(A415,Checked_Deals!A:A,Checked_Deals!A:A,0)),1,0)</f>
        <v>0</v>
      </c>
    </row>
    <row r="416" spans="1:25" x14ac:dyDescent="0.25">
      <c r="A416" s="26" t="s">
        <v>1551</v>
      </c>
      <c r="B416" s="27">
        <v>43374</v>
      </c>
      <c r="C416" s="26" t="s">
        <v>1552</v>
      </c>
      <c r="D416" s="26" t="s">
        <v>1252</v>
      </c>
      <c r="E416" s="26" t="s">
        <v>1553</v>
      </c>
      <c r="F416" s="26" t="s">
        <v>224</v>
      </c>
      <c r="G416" s="26" t="s">
        <v>764</v>
      </c>
      <c r="H416" s="59">
        <v>107600000</v>
      </c>
      <c r="I416" s="26" t="s">
        <v>51</v>
      </c>
      <c r="J416" s="26" t="s">
        <v>1554</v>
      </c>
      <c r="K416" s="26">
        <v>10</v>
      </c>
      <c r="L416" s="26" t="s">
        <v>53</v>
      </c>
      <c r="M416" s="26" t="s">
        <v>54</v>
      </c>
      <c r="N416" s="26" t="s">
        <v>68</v>
      </c>
      <c r="O416" s="26" t="s">
        <v>56</v>
      </c>
      <c r="P416" s="26" t="s">
        <v>56</v>
      </c>
      <c r="Q416" s="40" t="e">
        <f>Table2[[#This Row],[Spread]]/Table2[[#This Row],[Expected Loss]]</f>
        <v>#VALUE!</v>
      </c>
      <c r="R416" s="26">
        <v>1</v>
      </c>
      <c r="S416" s="26">
        <v>0</v>
      </c>
      <c r="T416" s="26" t="s">
        <v>1555</v>
      </c>
      <c r="U416" s="26" t="s">
        <v>1556</v>
      </c>
      <c r="Y416" s="26">
        <f>IF(ISTEXT(_xlfn.XLOOKUP(A416,Checked_Deals!A:A,Checked_Deals!A:A,0)),1,0)</f>
        <v>0</v>
      </c>
    </row>
    <row r="417" spans="1:25" x14ac:dyDescent="0.25">
      <c r="A417" s="26" t="s">
        <v>1557</v>
      </c>
      <c r="B417" s="27">
        <v>43374</v>
      </c>
      <c r="C417" s="26" t="s">
        <v>1552</v>
      </c>
      <c r="D417" s="26" t="s">
        <v>1252</v>
      </c>
      <c r="E417" s="26" t="s">
        <v>1553</v>
      </c>
      <c r="F417" s="26" t="s">
        <v>224</v>
      </c>
      <c r="G417" s="26" t="s">
        <v>764</v>
      </c>
      <c r="H417" s="59">
        <v>211200000</v>
      </c>
      <c r="I417" s="26" t="s">
        <v>51</v>
      </c>
      <c r="J417" s="26" t="s">
        <v>1554</v>
      </c>
      <c r="K417" s="26">
        <v>10</v>
      </c>
      <c r="L417" s="26" t="s">
        <v>53</v>
      </c>
      <c r="M417" s="26" t="s">
        <v>54</v>
      </c>
      <c r="N417" s="26" t="s">
        <v>68</v>
      </c>
      <c r="O417" s="26" t="s">
        <v>56</v>
      </c>
      <c r="P417" s="26" t="s">
        <v>56</v>
      </c>
      <c r="Q417" s="40" t="e">
        <f>Table2[[#This Row],[Spread]]/Table2[[#This Row],[Expected Loss]]</f>
        <v>#VALUE!</v>
      </c>
      <c r="R417" s="26">
        <v>1</v>
      </c>
      <c r="S417" s="26">
        <v>0</v>
      </c>
      <c r="T417" s="26" t="s">
        <v>1555</v>
      </c>
      <c r="U417" s="26" t="s">
        <v>1556</v>
      </c>
      <c r="Y417" s="26">
        <f>IF(ISTEXT(_xlfn.XLOOKUP(A417,Checked_Deals!A:A,Checked_Deals!A:A,0)),1,0)</f>
        <v>0</v>
      </c>
    </row>
    <row r="418" spans="1:25" x14ac:dyDescent="0.25">
      <c r="A418" s="26" t="s">
        <v>1558</v>
      </c>
      <c r="B418" s="27">
        <v>43374</v>
      </c>
      <c r="C418" s="26" t="s">
        <v>1552</v>
      </c>
      <c r="D418" s="26" t="s">
        <v>1252</v>
      </c>
      <c r="E418" s="26" t="s">
        <v>1553</v>
      </c>
      <c r="F418" s="26" t="s">
        <v>224</v>
      </c>
      <c r="G418" s="26" t="s">
        <v>764</v>
      </c>
      <c r="H418" s="59">
        <v>167400000</v>
      </c>
      <c r="I418" s="26" t="s">
        <v>51</v>
      </c>
      <c r="J418" s="26" t="s">
        <v>1554</v>
      </c>
      <c r="K418" s="26">
        <v>10</v>
      </c>
      <c r="L418" s="26" t="s">
        <v>53</v>
      </c>
      <c r="M418" s="26" t="s">
        <v>54</v>
      </c>
      <c r="N418" s="26" t="s">
        <v>68</v>
      </c>
      <c r="O418" s="26" t="s">
        <v>56</v>
      </c>
      <c r="P418" s="26" t="s">
        <v>56</v>
      </c>
      <c r="Q418" s="40" t="e">
        <f>Table2[[#This Row],[Spread]]/Table2[[#This Row],[Expected Loss]]</f>
        <v>#VALUE!</v>
      </c>
      <c r="R418" s="26">
        <v>1</v>
      </c>
      <c r="S418" s="26">
        <v>0</v>
      </c>
      <c r="T418" s="26" t="s">
        <v>1555</v>
      </c>
      <c r="U418" s="26" t="s">
        <v>1556</v>
      </c>
      <c r="Y418" s="26">
        <f>IF(ISTEXT(_xlfn.XLOOKUP(A418,Checked_Deals!A:A,Checked_Deals!A:A,0)),1,0)</f>
        <v>0</v>
      </c>
    </row>
    <row r="419" spans="1:25" x14ac:dyDescent="0.25">
      <c r="A419" s="26" t="s">
        <v>1559</v>
      </c>
      <c r="B419" s="27">
        <v>43374</v>
      </c>
      <c r="C419" s="26" t="s">
        <v>1552</v>
      </c>
      <c r="D419" s="26" t="s">
        <v>1252</v>
      </c>
      <c r="E419" s="26" t="s">
        <v>1553</v>
      </c>
      <c r="F419" s="26" t="s">
        <v>224</v>
      </c>
      <c r="G419" s="26" t="s">
        <v>764</v>
      </c>
      <c r="H419" s="59">
        <v>19930000</v>
      </c>
      <c r="I419" s="26" t="s">
        <v>51</v>
      </c>
      <c r="J419" s="26" t="s">
        <v>1554</v>
      </c>
      <c r="K419" s="26">
        <v>10</v>
      </c>
      <c r="L419" s="26" t="s">
        <v>53</v>
      </c>
      <c r="M419" s="26" t="s">
        <v>54</v>
      </c>
      <c r="N419" s="26" t="s">
        <v>68</v>
      </c>
      <c r="O419" s="26" t="s">
        <v>56</v>
      </c>
      <c r="P419" s="26">
        <v>2.2799999999999998</v>
      </c>
      <c r="Q419" s="40" t="e">
        <f>Table2[[#This Row],[Spread]]/Table2[[#This Row],[Expected Loss]]</f>
        <v>#VALUE!</v>
      </c>
      <c r="R419" s="26">
        <v>1</v>
      </c>
      <c r="S419" s="26">
        <v>0</v>
      </c>
      <c r="T419" s="26" t="s">
        <v>1555</v>
      </c>
      <c r="U419" s="26" t="s">
        <v>1556</v>
      </c>
      <c r="Y419" s="26">
        <f>IF(ISTEXT(_xlfn.XLOOKUP(A419,Checked_Deals!A:A,Checked_Deals!A:A,0)),1,0)</f>
        <v>0</v>
      </c>
    </row>
    <row r="420" spans="1:25" x14ac:dyDescent="0.25">
      <c r="A420" s="26" t="s">
        <v>1560</v>
      </c>
      <c r="B420" s="27">
        <v>43374</v>
      </c>
      <c r="C420" s="26" t="s">
        <v>1561</v>
      </c>
      <c r="D420" s="26" t="s">
        <v>1562</v>
      </c>
      <c r="E420" s="26" t="s">
        <v>881</v>
      </c>
      <c r="F420" s="26" t="s">
        <v>224</v>
      </c>
      <c r="G420" s="26" t="s">
        <v>764</v>
      </c>
      <c r="H420" s="59">
        <v>142449000</v>
      </c>
      <c r="I420" s="26" t="s">
        <v>51</v>
      </c>
      <c r="J420" s="26" t="s">
        <v>1563</v>
      </c>
      <c r="K420" s="26">
        <v>0</v>
      </c>
      <c r="L420" s="26" t="s">
        <v>53</v>
      </c>
      <c r="M420" s="26" t="s">
        <v>54</v>
      </c>
      <c r="N420" s="26" t="s">
        <v>68</v>
      </c>
      <c r="O420" s="26" t="s">
        <v>56</v>
      </c>
      <c r="P420" s="26" t="s">
        <v>56</v>
      </c>
      <c r="Q420" s="40" t="e">
        <f>Table2[[#This Row],[Spread]]/Table2[[#This Row],[Expected Loss]]</f>
        <v>#VALUE!</v>
      </c>
      <c r="R420" s="26">
        <v>1</v>
      </c>
      <c r="S420" s="26">
        <v>0</v>
      </c>
      <c r="T420" s="26" t="s">
        <v>1564</v>
      </c>
      <c r="U420" s="26" t="s">
        <v>1565</v>
      </c>
      <c r="Y420" s="26">
        <f>IF(ISTEXT(_xlfn.XLOOKUP(A420,Checked_Deals!A:A,Checked_Deals!A:A,0)),1,0)</f>
        <v>0</v>
      </c>
    </row>
    <row r="421" spans="1:25" x14ac:dyDescent="0.25">
      <c r="A421" s="26" t="s">
        <v>1566</v>
      </c>
      <c r="B421" s="27">
        <v>43374</v>
      </c>
      <c r="C421" s="26" t="s">
        <v>1561</v>
      </c>
      <c r="D421" s="26" t="s">
        <v>1562</v>
      </c>
      <c r="E421" s="26" t="s">
        <v>881</v>
      </c>
      <c r="F421" s="26" t="s">
        <v>224</v>
      </c>
      <c r="G421" s="26" t="s">
        <v>764</v>
      </c>
      <c r="H421" s="59">
        <v>157444000</v>
      </c>
      <c r="I421" s="26" t="s">
        <v>51</v>
      </c>
      <c r="J421" s="26" t="s">
        <v>1563</v>
      </c>
      <c r="K421" s="26">
        <v>0</v>
      </c>
      <c r="L421" s="26" t="s">
        <v>53</v>
      </c>
      <c r="M421" s="26" t="s">
        <v>54</v>
      </c>
      <c r="N421" s="26" t="s">
        <v>68</v>
      </c>
      <c r="O421" s="26" t="s">
        <v>56</v>
      </c>
      <c r="P421" s="26" t="s">
        <v>56</v>
      </c>
      <c r="Q421" s="40" t="e">
        <f>Table2[[#This Row],[Spread]]/Table2[[#This Row],[Expected Loss]]</f>
        <v>#VALUE!</v>
      </c>
      <c r="R421" s="26">
        <v>1</v>
      </c>
      <c r="S421" s="26">
        <v>0</v>
      </c>
      <c r="T421" s="26" t="s">
        <v>1564</v>
      </c>
      <c r="U421" s="26" t="s">
        <v>1565</v>
      </c>
      <c r="Y421" s="26">
        <f>IF(ISTEXT(_xlfn.XLOOKUP(A421,Checked_Deals!A:A,Checked_Deals!A:A,0)),1,0)</f>
        <v>0</v>
      </c>
    </row>
    <row r="422" spans="1:25" x14ac:dyDescent="0.25">
      <c r="A422" s="26" t="s">
        <v>1567</v>
      </c>
      <c r="B422" s="27">
        <v>43374</v>
      </c>
      <c r="C422" s="26" t="s">
        <v>1561</v>
      </c>
      <c r="D422" s="26" t="s">
        <v>1562</v>
      </c>
      <c r="E422" s="26" t="s">
        <v>881</v>
      </c>
      <c r="F422" s="26" t="s">
        <v>224</v>
      </c>
      <c r="G422" s="26" t="s">
        <v>764</v>
      </c>
      <c r="H422" s="59">
        <v>18743000</v>
      </c>
      <c r="I422" s="26" t="s">
        <v>51</v>
      </c>
      <c r="J422" s="26" t="s">
        <v>1563</v>
      </c>
      <c r="K422" s="26">
        <v>0</v>
      </c>
      <c r="L422" s="26" t="s">
        <v>53</v>
      </c>
      <c r="M422" s="26" t="s">
        <v>54</v>
      </c>
      <c r="N422" s="26" t="s">
        <v>68</v>
      </c>
      <c r="O422" s="26" t="s">
        <v>56</v>
      </c>
      <c r="P422" s="26" t="s">
        <v>56</v>
      </c>
      <c r="Q422" s="40" t="e">
        <f>Table2[[#This Row],[Spread]]/Table2[[#This Row],[Expected Loss]]</f>
        <v>#VALUE!</v>
      </c>
      <c r="R422" s="26">
        <v>1</v>
      </c>
      <c r="S422" s="26">
        <v>0</v>
      </c>
      <c r="T422" s="26" t="s">
        <v>1564</v>
      </c>
      <c r="U422" s="26" t="s">
        <v>1565</v>
      </c>
      <c r="Y422" s="26">
        <f>IF(ISTEXT(_xlfn.XLOOKUP(A422,Checked_Deals!A:A,Checked_Deals!A:A,0)),1,0)</f>
        <v>0</v>
      </c>
    </row>
    <row r="423" spans="1:25" x14ac:dyDescent="0.25">
      <c r="A423" s="26" t="s">
        <v>1568</v>
      </c>
      <c r="B423" s="27">
        <v>43405</v>
      </c>
      <c r="C423" s="26" t="s">
        <v>1569</v>
      </c>
      <c r="D423" s="26" t="s">
        <v>1570</v>
      </c>
      <c r="E423" s="26" t="s">
        <v>881</v>
      </c>
      <c r="F423" s="26" t="s">
        <v>224</v>
      </c>
      <c r="G423" s="26" t="s">
        <v>764</v>
      </c>
      <c r="H423" s="59">
        <v>168100000</v>
      </c>
      <c r="I423" s="26" t="s">
        <v>51</v>
      </c>
      <c r="J423" s="26" t="s">
        <v>1571</v>
      </c>
      <c r="K423" s="26" t="s">
        <v>54</v>
      </c>
      <c r="L423" s="26" t="s">
        <v>53</v>
      </c>
      <c r="M423" s="26" t="s">
        <v>54</v>
      </c>
      <c r="N423" s="26" t="s">
        <v>68</v>
      </c>
      <c r="O423" s="26" t="s">
        <v>56</v>
      </c>
      <c r="P423" s="26" t="s">
        <v>56</v>
      </c>
      <c r="Q423" s="40" t="e">
        <f>Table2[[#This Row],[Spread]]/Table2[[#This Row],[Expected Loss]]</f>
        <v>#VALUE!</v>
      </c>
      <c r="R423" s="26">
        <v>1</v>
      </c>
      <c r="S423" s="26">
        <v>0</v>
      </c>
      <c r="T423" s="26" t="s">
        <v>1572</v>
      </c>
      <c r="U423" s="26" t="s">
        <v>1573</v>
      </c>
      <c r="Y423" s="26">
        <f>IF(ISTEXT(_xlfn.XLOOKUP(A423,Checked_Deals!A:A,Checked_Deals!A:A,0)),1,0)</f>
        <v>0</v>
      </c>
    </row>
    <row r="424" spans="1:25" x14ac:dyDescent="0.25">
      <c r="A424" s="26" t="s">
        <v>1574</v>
      </c>
      <c r="B424" s="27">
        <v>43405</v>
      </c>
      <c r="C424" s="26" t="s">
        <v>1569</v>
      </c>
      <c r="D424" s="26" t="s">
        <v>1570</v>
      </c>
      <c r="E424" s="26" t="s">
        <v>881</v>
      </c>
      <c r="F424" s="26" t="s">
        <v>224</v>
      </c>
      <c r="G424" s="26" t="s">
        <v>764</v>
      </c>
      <c r="H424" s="59">
        <v>24600000</v>
      </c>
      <c r="I424" s="26" t="s">
        <v>51</v>
      </c>
      <c r="J424" s="26" t="s">
        <v>1571</v>
      </c>
      <c r="K424" s="26" t="s">
        <v>54</v>
      </c>
      <c r="L424" s="26" t="s">
        <v>53</v>
      </c>
      <c r="M424" s="26" t="s">
        <v>54</v>
      </c>
      <c r="N424" s="26" t="s">
        <v>68</v>
      </c>
      <c r="O424" s="26" t="s">
        <v>56</v>
      </c>
      <c r="P424" s="26" t="s">
        <v>56</v>
      </c>
      <c r="Q424" s="40" t="e">
        <f>Table2[[#This Row],[Spread]]/Table2[[#This Row],[Expected Loss]]</f>
        <v>#VALUE!</v>
      </c>
      <c r="R424" s="26">
        <v>1</v>
      </c>
      <c r="S424" s="26">
        <v>0</v>
      </c>
      <c r="T424" s="26" t="s">
        <v>1572</v>
      </c>
      <c r="U424" s="26" t="s">
        <v>1573</v>
      </c>
      <c r="Y424" s="26">
        <f>IF(ISTEXT(_xlfn.XLOOKUP(A424,Checked_Deals!A:A,Checked_Deals!A:A,0)),1,0)</f>
        <v>0</v>
      </c>
    </row>
    <row r="425" spans="1:25" x14ac:dyDescent="0.25">
      <c r="A425" s="26" t="s">
        <v>1575</v>
      </c>
      <c r="B425" s="27">
        <v>43405</v>
      </c>
      <c r="C425" s="26" t="s">
        <v>1569</v>
      </c>
      <c r="D425" s="26" t="s">
        <v>1570</v>
      </c>
      <c r="E425" s="26" t="s">
        <v>881</v>
      </c>
      <c r="F425" s="26" t="s">
        <v>224</v>
      </c>
      <c r="G425" s="26" t="s">
        <v>764</v>
      </c>
      <c r="H425" s="59">
        <v>241400000</v>
      </c>
      <c r="I425" s="26" t="s">
        <v>51</v>
      </c>
      <c r="J425" s="26" t="s">
        <v>1571</v>
      </c>
      <c r="K425" s="26" t="s">
        <v>54</v>
      </c>
      <c r="L425" s="26" t="s">
        <v>53</v>
      </c>
      <c r="M425" s="26" t="s">
        <v>54</v>
      </c>
      <c r="N425" s="26" t="s">
        <v>68</v>
      </c>
      <c r="O425" s="26" t="s">
        <v>56</v>
      </c>
      <c r="P425" s="26" t="s">
        <v>56</v>
      </c>
      <c r="Q425" s="40" t="e">
        <f>Table2[[#This Row],[Spread]]/Table2[[#This Row],[Expected Loss]]</f>
        <v>#VALUE!</v>
      </c>
      <c r="R425" s="26">
        <v>1</v>
      </c>
      <c r="S425" s="26">
        <v>0</v>
      </c>
      <c r="T425" s="26" t="s">
        <v>1572</v>
      </c>
      <c r="U425" s="26" t="s">
        <v>1573</v>
      </c>
      <c r="Y425" s="26">
        <f>IF(ISTEXT(_xlfn.XLOOKUP(A425,Checked_Deals!A:A,Checked_Deals!A:A,0)),1,0)</f>
        <v>0</v>
      </c>
    </row>
    <row r="426" spans="1:25" x14ac:dyDescent="0.25">
      <c r="A426" s="26" t="s">
        <v>1576</v>
      </c>
      <c r="B426" s="27">
        <v>43405</v>
      </c>
      <c r="C426" s="26" t="s">
        <v>1577</v>
      </c>
      <c r="D426" s="26" t="s">
        <v>154</v>
      </c>
      <c r="E426" s="26" t="s">
        <v>1114</v>
      </c>
      <c r="F426" s="26" t="s">
        <v>76</v>
      </c>
      <c r="G426" s="26" t="s">
        <v>1578</v>
      </c>
      <c r="H426" s="59">
        <v>50000000</v>
      </c>
      <c r="I426" s="26" t="s">
        <v>51</v>
      </c>
      <c r="J426" s="26" t="s">
        <v>166</v>
      </c>
      <c r="K426" s="26">
        <v>4</v>
      </c>
      <c r="L426" s="26">
        <v>20.5</v>
      </c>
      <c r="M426" s="26" t="s">
        <v>54</v>
      </c>
      <c r="N426" s="26" t="s">
        <v>68</v>
      </c>
      <c r="O426" s="26">
        <v>4.07</v>
      </c>
      <c r="P426" s="26">
        <v>20.25</v>
      </c>
      <c r="Q426" s="40">
        <f>Table2[[#This Row],[Spread]]/Table2[[#This Row],[Expected Loss]]</f>
        <v>4.9754299754299751</v>
      </c>
      <c r="R426" s="26">
        <v>1</v>
      </c>
      <c r="S426" s="26">
        <v>0</v>
      </c>
      <c r="T426" s="26" t="s">
        <v>1579</v>
      </c>
      <c r="U426" s="26" t="s">
        <v>1580</v>
      </c>
      <c r="Y426" s="26">
        <f>IF(ISTEXT(_xlfn.XLOOKUP(A426,Checked_Deals!A:A,Checked_Deals!A:A,0)),1,0)</f>
        <v>0</v>
      </c>
    </row>
    <row r="427" spans="1:25" x14ac:dyDescent="0.25">
      <c r="A427" s="26" t="s">
        <v>1581</v>
      </c>
      <c r="B427" s="27">
        <v>43405</v>
      </c>
      <c r="C427" s="26" t="s">
        <v>1577</v>
      </c>
      <c r="D427" s="26" t="s">
        <v>154</v>
      </c>
      <c r="E427" s="26" t="s">
        <v>1114</v>
      </c>
      <c r="F427" s="26" t="s">
        <v>76</v>
      </c>
      <c r="G427" s="26" t="s">
        <v>1578</v>
      </c>
      <c r="H427" s="59">
        <v>150000000</v>
      </c>
      <c r="I427" s="26" t="s">
        <v>51</v>
      </c>
      <c r="J427" s="26" t="s">
        <v>166</v>
      </c>
      <c r="K427" s="26">
        <v>4</v>
      </c>
      <c r="L427" s="26">
        <v>9.5299999999999994</v>
      </c>
      <c r="M427" s="26" t="s">
        <v>54</v>
      </c>
      <c r="N427" s="26" t="s">
        <v>68</v>
      </c>
      <c r="O427" s="26">
        <v>6.45</v>
      </c>
      <c r="P427" s="26">
        <v>11.5</v>
      </c>
      <c r="Q427" s="40">
        <f>Table2[[#This Row],[Spread]]/Table2[[#This Row],[Expected Loss]]</f>
        <v>1.7829457364341086</v>
      </c>
      <c r="R427" s="26">
        <v>1</v>
      </c>
      <c r="S427" s="26">
        <v>0</v>
      </c>
      <c r="T427" s="26" t="s">
        <v>1579</v>
      </c>
      <c r="U427" s="26" t="s">
        <v>1580</v>
      </c>
      <c r="Y427" s="26">
        <f>IF(ISTEXT(_xlfn.XLOOKUP(A427,Checked_Deals!A:A,Checked_Deals!A:A,0)),1,0)</f>
        <v>0</v>
      </c>
    </row>
    <row r="428" spans="1:25" x14ac:dyDescent="0.25">
      <c r="A428" s="26" t="s">
        <v>1582</v>
      </c>
      <c r="B428" s="27">
        <v>43405</v>
      </c>
      <c r="C428" s="26" t="s">
        <v>1582</v>
      </c>
      <c r="D428" s="26" t="s">
        <v>523</v>
      </c>
      <c r="E428" s="26" t="s">
        <v>1583</v>
      </c>
      <c r="F428" s="26" t="s">
        <v>91</v>
      </c>
      <c r="G428" s="26" t="s">
        <v>524</v>
      </c>
      <c r="H428" s="59">
        <v>210000000</v>
      </c>
      <c r="I428" s="26" t="s">
        <v>525</v>
      </c>
      <c r="J428" s="26" t="s">
        <v>166</v>
      </c>
      <c r="K428" s="26">
        <v>4</v>
      </c>
      <c r="L428" s="26" t="s">
        <v>53</v>
      </c>
      <c r="M428" s="26" t="s">
        <v>54</v>
      </c>
      <c r="N428" s="26" t="s">
        <v>55</v>
      </c>
      <c r="O428" s="26">
        <v>0.14000000000000001</v>
      </c>
      <c r="P428" s="26">
        <v>2.2000000000000002</v>
      </c>
      <c r="Q428" s="40">
        <f>Table2[[#This Row],[Spread]]/Table2[[#This Row],[Expected Loss]]</f>
        <v>15.714285714285714</v>
      </c>
      <c r="R428" s="26">
        <v>1</v>
      </c>
      <c r="S428" s="26">
        <v>0</v>
      </c>
      <c r="T428" s="26" t="s">
        <v>1584</v>
      </c>
      <c r="U428" s="26" t="s">
        <v>1585</v>
      </c>
      <c r="Y428" s="26">
        <f>IF(ISTEXT(_xlfn.XLOOKUP(A428,Checked_Deals!A:A,Checked_Deals!A:A,0)),1,0)</f>
        <v>0</v>
      </c>
    </row>
    <row r="429" spans="1:25" x14ac:dyDescent="0.25">
      <c r="A429" s="26" t="s">
        <v>1586</v>
      </c>
      <c r="B429" s="27">
        <v>43435</v>
      </c>
      <c r="C429" s="26" t="s">
        <v>1586</v>
      </c>
      <c r="D429" s="26" t="s">
        <v>54</v>
      </c>
      <c r="E429" s="26" t="s">
        <v>54</v>
      </c>
      <c r="F429" s="26" t="s">
        <v>166</v>
      </c>
      <c r="G429" s="26" t="s">
        <v>599</v>
      </c>
      <c r="H429" s="59">
        <v>7000000</v>
      </c>
      <c r="I429" s="26" t="s">
        <v>54</v>
      </c>
      <c r="J429" s="26" t="s">
        <v>52</v>
      </c>
      <c r="K429" s="26">
        <v>1</v>
      </c>
      <c r="L429" s="26" t="s">
        <v>53</v>
      </c>
      <c r="M429" s="26" t="s">
        <v>54</v>
      </c>
      <c r="N429" s="26" t="s">
        <v>55</v>
      </c>
      <c r="O429" s="26" t="s">
        <v>56</v>
      </c>
      <c r="P429" s="26" t="s">
        <v>56</v>
      </c>
      <c r="Q429" s="40" t="e">
        <f>Table2[[#This Row],[Spread]]/Table2[[#This Row],[Expected Loss]]</f>
        <v>#VALUE!</v>
      </c>
      <c r="R429" s="26">
        <v>1</v>
      </c>
      <c r="S429" s="26">
        <v>0</v>
      </c>
      <c r="T429" s="26" t="s">
        <v>1587</v>
      </c>
      <c r="U429" s="26" t="s">
        <v>1588</v>
      </c>
      <c r="Y429" s="26">
        <f>IF(ISTEXT(_xlfn.XLOOKUP(A429,Checked_Deals!A:A,Checked_Deals!A:A,0)),1,0)</f>
        <v>0</v>
      </c>
    </row>
    <row r="430" spans="1:25" x14ac:dyDescent="0.25">
      <c r="A430" s="26" t="s">
        <v>1589</v>
      </c>
      <c r="B430" s="27">
        <v>43435</v>
      </c>
      <c r="C430" s="26" t="s">
        <v>1589</v>
      </c>
      <c r="D430" s="26" t="s">
        <v>54</v>
      </c>
      <c r="E430" s="26" t="s">
        <v>54</v>
      </c>
      <c r="F430" s="26" t="s">
        <v>166</v>
      </c>
      <c r="G430" s="26" t="s">
        <v>599</v>
      </c>
      <c r="H430" s="59">
        <v>20000000</v>
      </c>
      <c r="I430" s="26" t="s">
        <v>54</v>
      </c>
      <c r="J430" s="26" t="s">
        <v>52</v>
      </c>
      <c r="K430" s="26">
        <v>1</v>
      </c>
      <c r="L430" s="26" t="s">
        <v>53</v>
      </c>
      <c r="M430" s="26" t="s">
        <v>54</v>
      </c>
      <c r="N430" s="26" t="s">
        <v>55</v>
      </c>
      <c r="O430" s="26" t="s">
        <v>56</v>
      </c>
      <c r="P430" s="26" t="s">
        <v>56</v>
      </c>
      <c r="Q430" s="40" t="e">
        <f>Table2[[#This Row],[Spread]]/Table2[[#This Row],[Expected Loss]]</f>
        <v>#VALUE!</v>
      </c>
      <c r="R430" s="26">
        <v>1</v>
      </c>
      <c r="S430" s="26">
        <v>0</v>
      </c>
      <c r="T430" s="26" t="s">
        <v>1590</v>
      </c>
      <c r="U430" s="26" t="s">
        <v>1591</v>
      </c>
      <c r="Y430" s="26">
        <f>IF(ISTEXT(_xlfn.XLOOKUP(A430,Checked_Deals!A:A,Checked_Deals!A:A,0)),1,0)</f>
        <v>0</v>
      </c>
    </row>
    <row r="431" spans="1:25" x14ac:dyDescent="0.25">
      <c r="A431" s="26" t="s">
        <v>1592</v>
      </c>
      <c r="B431" s="27">
        <v>43435</v>
      </c>
      <c r="C431" s="26" t="s">
        <v>1592</v>
      </c>
      <c r="D431" s="26" t="s">
        <v>54</v>
      </c>
      <c r="E431" s="26" t="s">
        <v>54</v>
      </c>
      <c r="F431" s="26" t="s">
        <v>166</v>
      </c>
      <c r="G431" s="26" t="s">
        <v>599</v>
      </c>
      <c r="H431" s="59">
        <v>10000000</v>
      </c>
      <c r="I431" s="26" t="s">
        <v>54</v>
      </c>
      <c r="J431" s="26" t="s">
        <v>52</v>
      </c>
      <c r="K431" s="26">
        <v>1</v>
      </c>
      <c r="L431" s="26" t="s">
        <v>53</v>
      </c>
      <c r="M431" s="26" t="s">
        <v>54</v>
      </c>
      <c r="N431" s="26" t="s">
        <v>55</v>
      </c>
      <c r="O431" s="26" t="s">
        <v>56</v>
      </c>
      <c r="P431" s="26" t="s">
        <v>56</v>
      </c>
      <c r="Q431" s="40" t="e">
        <f>Table2[[#This Row],[Spread]]/Table2[[#This Row],[Expected Loss]]</f>
        <v>#VALUE!</v>
      </c>
      <c r="R431" s="26">
        <v>1</v>
      </c>
      <c r="S431" s="26">
        <v>0</v>
      </c>
      <c r="T431" s="26" t="s">
        <v>1593</v>
      </c>
      <c r="U431" s="26" t="s">
        <v>1594</v>
      </c>
      <c r="Y431" s="26">
        <f>IF(ISTEXT(_xlfn.XLOOKUP(A431,Checked_Deals!A:A,Checked_Deals!A:A,0)),1,0)</f>
        <v>0</v>
      </c>
    </row>
    <row r="432" spans="1:25" x14ac:dyDescent="0.25">
      <c r="A432" s="26" t="s">
        <v>1595</v>
      </c>
      <c r="B432" s="27">
        <v>43435</v>
      </c>
      <c r="C432" s="26" t="s">
        <v>1595</v>
      </c>
      <c r="D432" s="26" t="s">
        <v>54</v>
      </c>
      <c r="E432" s="26" t="s">
        <v>54</v>
      </c>
      <c r="F432" s="26" t="s">
        <v>166</v>
      </c>
      <c r="G432" s="26" t="s">
        <v>599</v>
      </c>
      <c r="H432" s="59">
        <v>10000000</v>
      </c>
      <c r="I432" s="26" t="s">
        <v>54</v>
      </c>
      <c r="J432" s="26" t="s">
        <v>52</v>
      </c>
      <c r="K432" s="26">
        <v>1</v>
      </c>
      <c r="L432" s="26" t="s">
        <v>53</v>
      </c>
      <c r="M432" s="26" t="s">
        <v>54</v>
      </c>
      <c r="N432" s="26" t="s">
        <v>55</v>
      </c>
      <c r="O432" s="26" t="s">
        <v>56</v>
      </c>
      <c r="P432" s="26" t="s">
        <v>56</v>
      </c>
      <c r="Q432" s="40" t="e">
        <f>Table2[[#This Row],[Spread]]/Table2[[#This Row],[Expected Loss]]</f>
        <v>#VALUE!</v>
      </c>
      <c r="R432" s="26">
        <v>1</v>
      </c>
      <c r="S432" s="26">
        <v>0</v>
      </c>
      <c r="T432" s="26" t="s">
        <v>1596</v>
      </c>
      <c r="U432" s="26" t="s">
        <v>1597</v>
      </c>
      <c r="Y432" s="26">
        <f>IF(ISTEXT(_xlfn.XLOOKUP(A432,Checked_Deals!A:A,Checked_Deals!A:A,0)),1,0)</f>
        <v>0</v>
      </c>
    </row>
    <row r="433" spans="1:25" x14ac:dyDescent="0.25">
      <c r="A433" s="26" t="s">
        <v>1598</v>
      </c>
      <c r="B433" s="27">
        <v>43435</v>
      </c>
      <c r="C433" s="26" t="s">
        <v>1598</v>
      </c>
      <c r="D433" s="26" t="s">
        <v>54</v>
      </c>
      <c r="E433" s="26" t="s">
        <v>54</v>
      </c>
      <c r="F433" s="26" t="s">
        <v>166</v>
      </c>
      <c r="G433" s="26" t="s">
        <v>599</v>
      </c>
      <c r="H433" s="59">
        <v>30000000</v>
      </c>
      <c r="I433" s="26" t="s">
        <v>54</v>
      </c>
      <c r="J433" s="26" t="s">
        <v>52</v>
      </c>
      <c r="K433" s="26">
        <v>1</v>
      </c>
      <c r="L433" s="26" t="s">
        <v>53</v>
      </c>
      <c r="M433" s="26" t="s">
        <v>54</v>
      </c>
      <c r="N433" s="26" t="s">
        <v>55</v>
      </c>
      <c r="O433" s="26" t="s">
        <v>56</v>
      </c>
      <c r="P433" s="26" t="s">
        <v>56</v>
      </c>
      <c r="Q433" s="40" t="e">
        <f>Table2[[#This Row],[Spread]]/Table2[[#This Row],[Expected Loss]]</f>
        <v>#VALUE!</v>
      </c>
      <c r="R433" s="26">
        <v>1</v>
      </c>
      <c r="S433" s="26">
        <v>0</v>
      </c>
      <c r="T433" s="26" t="s">
        <v>1599</v>
      </c>
      <c r="U433" s="26" t="s">
        <v>1600</v>
      </c>
      <c r="Y433" s="26">
        <f>IF(ISTEXT(_xlfn.XLOOKUP(A433,Checked_Deals!A:A,Checked_Deals!A:A,0)),1,0)</f>
        <v>0</v>
      </c>
    </row>
    <row r="434" spans="1:25" x14ac:dyDescent="0.25">
      <c r="A434" s="26" t="s">
        <v>1601</v>
      </c>
      <c r="B434" s="27">
        <v>43435</v>
      </c>
      <c r="C434" s="26" t="s">
        <v>1601</v>
      </c>
      <c r="D434" s="26" t="s">
        <v>54</v>
      </c>
      <c r="E434" s="26" t="s">
        <v>54</v>
      </c>
      <c r="F434" s="26" t="s">
        <v>166</v>
      </c>
      <c r="G434" s="26" t="s">
        <v>599</v>
      </c>
      <c r="H434" s="59">
        <v>10000000</v>
      </c>
      <c r="I434" s="26" t="s">
        <v>54</v>
      </c>
      <c r="J434" s="26" t="s">
        <v>52</v>
      </c>
      <c r="K434" s="26">
        <v>1</v>
      </c>
      <c r="L434" s="26" t="s">
        <v>53</v>
      </c>
      <c r="M434" s="26" t="s">
        <v>54</v>
      </c>
      <c r="N434" s="26" t="s">
        <v>55</v>
      </c>
      <c r="O434" s="26" t="s">
        <v>56</v>
      </c>
      <c r="P434" s="26" t="s">
        <v>56</v>
      </c>
      <c r="Q434" s="40" t="e">
        <f>Table2[[#This Row],[Spread]]/Table2[[#This Row],[Expected Loss]]</f>
        <v>#VALUE!</v>
      </c>
      <c r="R434" s="26">
        <v>1</v>
      </c>
      <c r="S434" s="26">
        <v>0</v>
      </c>
      <c r="T434" s="26" t="s">
        <v>1602</v>
      </c>
      <c r="U434" s="26" t="s">
        <v>1603</v>
      </c>
      <c r="Y434" s="26">
        <f>IF(ISTEXT(_xlfn.XLOOKUP(A434,Checked_Deals!A:A,Checked_Deals!A:A,0)),1,0)</f>
        <v>0</v>
      </c>
    </row>
    <row r="435" spans="1:25" x14ac:dyDescent="0.25">
      <c r="A435" s="26" t="s">
        <v>1604</v>
      </c>
      <c r="B435" s="27">
        <v>43435</v>
      </c>
      <c r="C435" s="26" t="s">
        <v>1604</v>
      </c>
      <c r="D435" s="26" t="s">
        <v>54</v>
      </c>
      <c r="E435" s="26" t="s">
        <v>54</v>
      </c>
      <c r="F435" s="26" t="s">
        <v>166</v>
      </c>
      <c r="G435" s="26" t="s">
        <v>599</v>
      </c>
      <c r="H435" s="59">
        <v>25000000</v>
      </c>
      <c r="I435" s="26" t="s">
        <v>54</v>
      </c>
      <c r="J435" s="26" t="s">
        <v>52</v>
      </c>
      <c r="K435" s="26">
        <v>1</v>
      </c>
      <c r="L435" s="26" t="s">
        <v>53</v>
      </c>
      <c r="M435" s="26" t="s">
        <v>54</v>
      </c>
      <c r="N435" s="26" t="s">
        <v>55</v>
      </c>
      <c r="O435" s="26" t="s">
        <v>56</v>
      </c>
      <c r="P435" s="26" t="s">
        <v>56</v>
      </c>
      <c r="Q435" s="40" t="e">
        <f>Table2[[#This Row],[Spread]]/Table2[[#This Row],[Expected Loss]]</f>
        <v>#VALUE!</v>
      </c>
      <c r="R435" s="26">
        <v>1</v>
      </c>
      <c r="S435" s="26">
        <v>0</v>
      </c>
      <c r="T435" s="26" t="s">
        <v>1605</v>
      </c>
      <c r="U435" s="26" t="s">
        <v>1606</v>
      </c>
      <c r="Y435" s="26">
        <f>IF(ISTEXT(_xlfn.XLOOKUP(A435,Checked_Deals!A:A,Checked_Deals!A:A,0)),1,0)</f>
        <v>0</v>
      </c>
    </row>
    <row r="436" spans="1:25" x14ac:dyDescent="0.25">
      <c r="A436" s="26" t="s">
        <v>1607</v>
      </c>
      <c r="B436" s="27">
        <v>43435</v>
      </c>
      <c r="C436" s="26" t="s">
        <v>1608</v>
      </c>
      <c r="D436" s="26" t="s">
        <v>54</v>
      </c>
      <c r="E436" s="26" t="s">
        <v>54</v>
      </c>
      <c r="F436" s="26" t="s">
        <v>54</v>
      </c>
      <c r="G436" s="26" t="s">
        <v>966</v>
      </c>
      <c r="H436" s="59">
        <v>50220000</v>
      </c>
      <c r="I436" s="26" t="s">
        <v>54</v>
      </c>
      <c r="J436" s="26" t="s">
        <v>52</v>
      </c>
      <c r="K436" s="26" t="s">
        <v>54</v>
      </c>
      <c r="L436" s="26" t="s">
        <v>53</v>
      </c>
      <c r="M436" s="26" t="s">
        <v>54</v>
      </c>
      <c r="N436" s="26" t="s">
        <v>55</v>
      </c>
      <c r="O436" s="26" t="s">
        <v>56</v>
      </c>
      <c r="P436" s="26" t="s">
        <v>56</v>
      </c>
      <c r="Q436" s="40" t="e">
        <f>Table2[[#This Row],[Spread]]/Table2[[#This Row],[Expected Loss]]</f>
        <v>#VALUE!</v>
      </c>
      <c r="R436" s="26">
        <v>1</v>
      </c>
      <c r="S436" s="26">
        <v>0</v>
      </c>
      <c r="T436" s="26" t="s">
        <v>1609</v>
      </c>
      <c r="U436" s="26" t="s">
        <v>1610</v>
      </c>
      <c r="Y436" s="26">
        <f>IF(ISTEXT(_xlfn.XLOOKUP(A436,Checked_Deals!A:A,Checked_Deals!A:A,0)),1,0)</f>
        <v>0</v>
      </c>
    </row>
    <row r="437" spans="1:25" x14ac:dyDescent="0.25">
      <c r="A437" s="26" t="s">
        <v>1611</v>
      </c>
      <c r="B437" s="27">
        <v>43435</v>
      </c>
      <c r="C437" s="26" t="s">
        <v>1611</v>
      </c>
      <c r="D437" s="26" t="s">
        <v>54</v>
      </c>
      <c r="E437" s="26" t="s">
        <v>166</v>
      </c>
      <c r="F437" s="26" t="s">
        <v>166</v>
      </c>
      <c r="G437" s="26" t="s">
        <v>542</v>
      </c>
      <c r="H437" s="59">
        <v>10000000</v>
      </c>
      <c r="I437" s="26" t="s">
        <v>54</v>
      </c>
      <c r="J437" s="26" t="s">
        <v>52</v>
      </c>
      <c r="K437" s="26">
        <v>1</v>
      </c>
      <c r="L437" s="26" t="s">
        <v>53</v>
      </c>
      <c r="M437" s="26" t="s">
        <v>54</v>
      </c>
      <c r="N437" s="26" t="s">
        <v>55</v>
      </c>
      <c r="O437" s="26" t="s">
        <v>56</v>
      </c>
      <c r="P437" s="26" t="s">
        <v>56</v>
      </c>
      <c r="Q437" s="40" t="e">
        <f>Table2[[#This Row],[Spread]]/Table2[[#This Row],[Expected Loss]]</f>
        <v>#VALUE!</v>
      </c>
      <c r="R437" s="26">
        <v>1</v>
      </c>
      <c r="S437" s="26">
        <v>0</v>
      </c>
      <c r="T437" s="26" t="s">
        <v>1612</v>
      </c>
      <c r="U437" s="26" t="s">
        <v>1613</v>
      </c>
      <c r="Y437" s="26">
        <f>IF(ISTEXT(_xlfn.XLOOKUP(A437,Checked_Deals!A:A,Checked_Deals!A:A,0)),1,0)</f>
        <v>0</v>
      </c>
    </row>
    <row r="438" spans="1:25" x14ac:dyDescent="0.25">
      <c r="A438" s="26" t="s">
        <v>1614</v>
      </c>
      <c r="B438" s="27">
        <v>43466</v>
      </c>
      <c r="C438" s="26" t="s">
        <v>1614</v>
      </c>
      <c r="D438" s="26" t="s">
        <v>54</v>
      </c>
      <c r="E438" s="26" t="s">
        <v>54</v>
      </c>
      <c r="F438" s="26" t="s">
        <v>166</v>
      </c>
      <c r="G438" s="26" t="s">
        <v>529</v>
      </c>
      <c r="H438" s="59">
        <v>88000000</v>
      </c>
      <c r="I438" s="26" t="s">
        <v>54</v>
      </c>
      <c r="J438" s="26" t="s">
        <v>52</v>
      </c>
      <c r="K438" s="26">
        <v>2</v>
      </c>
      <c r="L438" s="26" t="s">
        <v>53</v>
      </c>
      <c r="M438" s="26" t="s">
        <v>54</v>
      </c>
      <c r="N438" s="26" t="s">
        <v>55</v>
      </c>
      <c r="O438" s="26" t="s">
        <v>56</v>
      </c>
      <c r="P438" s="26" t="s">
        <v>56</v>
      </c>
      <c r="Q438" s="40" t="e">
        <f>Table2[[#This Row],[Spread]]/Table2[[#This Row],[Expected Loss]]</f>
        <v>#VALUE!</v>
      </c>
      <c r="R438" s="26">
        <v>1</v>
      </c>
      <c r="S438" s="26">
        <v>0</v>
      </c>
      <c r="T438" s="26" t="s">
        <v>1615</v>
      </c>
      <c r="U438" s="26" t="s">
        <v>1616</v>
      </c>
      <c r="Y438" s="26">
        <f>IF(ISTEXT(_xlfn.XLOOKUP(A438,Checked_Deals!A:A,Checked_Deals!A:A,0)),1,0)</f>
        <v>0</v>
      </c>
    </row>
    <row r="439" spans="1:25" x14ac:dyDescent="0.25">
      <c r="A439" s="26" t="s">
        <v>1617</v>
      </c>
      <c r="B439" s="27">
        <v>43466</v>
      </c>
      <c r="C439" s="26" t="s">
        <v>1617</v>
      </c>
      <c r="D439" s="26" t="s">
        <v>54</v>
      </c>
      <c r="E439" s="26" t="s">
        <v>54</v>
      </c>
      <c r="F439" s="26" t="s">
        <v>166</v>
      </c>
      <c r="G439" s="26" t="s">
        <v>599</v>
      </c>
      <c r="H439" s="59">
        <v>30000000</v>
      </c>
      <c r="I439" s="26" t="s">
        <v>54</v>
      </c>
      <c r="J439" s="26" t="s">
        <v>52</v>
      </c>
      <c r="K439" s="26">
        <v>1</v>
      </c>
      <c r="L439" s="26" t="s">
        <v>53</v>
      </c>
      <c r="M439" s="26" t="s">
        <v>54</v>
      </c>
      <c r="N439" s="26" t="s">
        <v>55</v>
      </c>
      <c r="O439" s="26" t="s">
        <v>56</v>
      </c>
      <c r="P439" s="26" t="s">
        <v>56</v>
      </c>
      <c r="Q439" s="40" t="e">
        <f>Table2[[#This Row],[Spread]]/Table2[[#This Row],[Expected Loss]]</f>
        <v>#VALUE!</v>
      </c>
      <c r="R439" s="26">
        <v>1</v>
      </c>
      <c r="S439" s="26">
        <v>0</v>
      </c>
      <c r="T439" s="26" t="s">
        <v>1618</v>
      </c>
      <c r="U439" s="26" t="s">
        <v>1619</v>
      </c>
      <c r="Y439" s="26">
        <f>IF(ISTEXT(_xlfn.XLOOKUP(A439,Checked_Deals!A:A,Checked_Deals!A:A,0)),1,0)</f>
        <v>0</v>
      </c>
    </row>
    <row r="440" spans="1:25" x14ac:dyDescent="0.25">
      <c r="A440" s="26" t="s">
        <v>1620</v>
      </c>
      <c r="B440" s="27">
        <v>43466</v>
      </c>
      <c r="C440" s="26" t="s">
        <v>1620</v>
      </c>
      <c r="D440" s="26" t="s">
        <v>54</v>
      </c>
      <c r="E440" s="26" t="s">
        <v>54</v>
      </c>
      <c r="F440" s="26" t="s">
        <v>166</v>
      </c>
      <c r="G440" s="26" t="s">
        <v>599</v>
      </c>
      <c r="H440" s="59">
        <v>10000000</v>
      </c>
      <c r="I440" s="26" t="s">
        <v>54</v>
      </c>
      <c r="J440" s="26" t="s">
        <v>52</v>
      </c>
      <c r="K440" s="26">
        <v>1</v>
      </c>
      <c r="L440" s="26" t="s">
        <v>53</v>
      </c>
      <c r="M440" s="26" t="s">
        <v>54</v>
      </c>
      <c r="N440" s="26" t="s">
        <v>55</v>
      </c>
      <c r="O440" s="26" t="s">
        <v>56</v>
      </c>
      <c r="P440" s="26" t="s">
        <v>56</v>
      </c>
      <c r="Q440" s="40" t="e">
        <f>Table2[[#This Row],[Spread]]/Table2[[#This Row],[Expected Loss]]</f>
        <v>#VALUE!</v>
      </c>
      <c r="R440" s="26">
        <v>1</v>
      </c>
      <c r="S440" s="26">
        <v>0</v>
      </c>
      <c r="T440" s="26" t="s">
        <v>1621</v>
      </c>
      <c r="U440" s="26" t="s">
        <v>1622</v>
      </c>
      <c r="Y440" s="26">
        <f>IF(ISTEXT(_xlfn.XLOOKUP(A440,Checked_Deals!A:A,Checked_Deals!A:A,0)),1,0)</f>
        <v>0</v>
      </c>
    </row>
    <row r="441" spans="1:25" x14ac:dyDescent="0.25">
      <c r="A441" s="26" t="s">
        <v>1623</v>
      </c>
      <c r="B441" s="27">
        <v>43466</v>
      </c>
      <c r="C441" s="26" t="s">
        <v>1624</v>
      </c>
      <c r="D441" s="26" t="s">
        <v>61</v>
      </c>
      <c r="E441" s="26" t="s">
        <v>1625</v>
      </c>
      <c r="F441" s="26" t="s">
        <v>63</v>
      </c>
      <c r="G441" s="26" t="s">
        <v>64</v>
      </c>
      <c r="H441" s="59">
        <v>140000000</v>
      </c>
      <c r="I441" s="26" t="s">
        <v>331</v>
      </c>
      <c r="J441" s="26" t="s">
        <v>1626</v>
      </c>
      <c r="K441" s="26" t="s">
        <v>54</v>
      </c>
      <c r="L441" s="26" t="s">
        <v>53</v>
      </c>
      <c r="M441" s="26" t="s">
        <v>54</v>
      </c>
      <c r="N441" s="26" t="s">
        <v>68</v>
      </c>
      <c r="O441" s="26">
        <v>0.01</v>
      </c>
      <c r="P441" s="26">
        <v>1.75</v>
      </c>
      <c r="Q441" s="40">
        <f>Table2[[#This Row],[Spread]]/Table2[[#This Row],[Expected Loss]]</f>
        <v>175</v>
      </c>
      <c r="R441" s="26">
        <v>1</v>
      </c>
      <c r="S441" s="26">
        <v>0</v>
      </c>
      <c r="T441" s="26" t="s">
        <v>1627</v>
      </c>
      <c r="U441" s="26" t="s">
        <v>1628</v>
      </c>
      <c r="Y441" s="26">
        <f>IF(ISTEXT(_xlfn.XLOOKUP(A441,Checked_Deals!A:A,Checked_Deals!A:A,0)),1,0)</f>
        <v>0</v>
      </c>
    </row>
    <row r="442" spans="1:25" x14ac:dyDescent="0.25">
      <c r="A442" s="26" t="s">
        <v>1629</v>
      </c>
      <c r="B442" s="27">
        <v>43466</v>
      </c>
      <c r="C442" s="26" t="s">
        <v>1624</v>
      </c>
      <c r="D442" s="26" t="s">
        <v>61</v>
      </c>
      <c r="E442" s="26" t="s">
        <v>1625</v>
      </c>
      <c r="F442" s="26" t="s">
        <v>63</v>
      </c>
      <c r="G442" s="26" t="s">
        <v>64</v>
      </c>
      <c r="H442" s="59">
        <v>60000000</v>
      </c>
      <c r="I442" s="26" t="s">
        <v>331</v>
      </c>
      <c r="J442" s="26" t="s">
        <v>1626</v>
      </c>
      <c r="K442" s="26" t="s">
        <v>54</v>
      </c>
      <c r="L442" s="26" t="s">
        <v>53</v>
      </c>
      <c r="M442" s="26" t="s">
        <v>54</v>
      </c>
      <c r="N442" s="26" t="s">
        <v>68</v>
      </c>
      <c r="O442" s="26" t="s">
        <v>56</v>
      </c>
      <c r="P442" s="26">
        <v>2</v>
      </c>
      <c r="Q442" s="40" t="e">
        <f>Table2[[#This Row],[Spread]]/Table2[[#This Row],[Expected Loss]]</f>
        <v>#VALUE!</v>
      </c>
      <c r="R442" s="26">
        <v>1</v>
      </c>
      <c r="S442" s="26">
        <v>0</v>
      </c>
      <c r="T442" s="26" t="s">
        <v>1627</v>
      </c>
      <c r="U442" s="26" t="s">
        <v>1628</v>
      </c>
      <c r="Y442" s="26">
        <f>IF(ISTEXT(_xlfn.XLOOKUP(A442,Checked_Deals!A:A,Checked_Deals!A:A,0)),1,0)</f>
        <v>0</v>
      </c>
    </row>
    <row r="443" spans="1:25" x14ac:dyDescent="0.25">
      <c r="A443" s="26" t="s">
        <v>1630</v>
      </c>
      <c r="B443" s="27">
        <v>43466</v>
      </c>
      <c r="C443" s="26" t="s">
        <v>1630</v>
      </c>
      <c r="D443" s="26" t="s">
        <v>54</v>
      </c>
      <c r="E443" s="26" t="s">
        <v>54</v>
      </c>
      <c r="F443" s="26" t="s">
        <v>224</v>
      </c>
      <c r="G443" s="26" t="s">
        <v>599</v>
      </c>
      <c r="H443" s="59">
        <v>25181000</v>
      </c>
      <c r="I443" s="26" t="s">
        <v>113</v>
      </c>
      <c r="J443" s="26" t="s">
        <v>52</v>
      </c>
      <c r="K443" s="26" t="s">
        <v>54</v>
      </c>
      <c r="L443" s="26" t="s">
        <v>53</v>
      </c>
      <c r="M443" s="26" t="s">
        <v>54</v>
      </c>
      <c r="N443" s="26" t="s">
        <v>55</v>
      </c>
      <c r="O443" s="26" t="s">
        <v>56</v>
      </c>
      <c r="P443" s="26" t="s">
        <v>56</v>
      </c>
      <c r="Q443" s="40" t="e">
        <f>Table2[[#This Row],[Spread]]/Table2[[#This Row],[Expected Loss]]</f>
        <v>#VALUE!</v>
      </c>
      <c r="R443" s="26">
        <v>1</v>
      </c>
      <c r="S443" s="26">
        <v>0</v>
      </c>
      <c r="T443" s="26" t="s">
        <v>1631</v>
      </c>
      <c r="U443" s="26" t="s">
        <v>1632</v>
      </c>
      <c r="Y443" s="26">
        <f>IF(ISTEXT(_xlfn.XLOOKUP(A443,Checked_Deals!A:A,Checked_Deals!A:A,0)),1,0)</f>
        <v>0</v>
      </c>
    </row>
    <row r="444" spans="1:25" x14ac:dyDescent="0.25">
      <c r="A444" s="26" t="s">
        <v>1633</v>
      </c>
      <c r="B444" s="27">
        <v>43466</v>
      </c>
      <c r="C444" s="26" t="s">
        <v>1633</v>
      </c>
      <c r="D444" s="26" t="s">
        <v>54</v>
      </c>
      <c r="E444" s="26" t="s">
        <v>54</v>
      </c>
      <c r="F444" s="26" t="s">
        <v>224</v>
      </c>
      <c r="G444" s="26" t="s">
        <v>599</v>
      </c>
      <c r="H444" s="59">
        <v>27609000</v>
      </c>
      <c r="I444" s="26" t="s">
        <v>113</v>
      </c>
      <c r="J444" s="26" t="s">
        <v>52</v>
      </c>
      <c r="K444" s="26" t="s">
        <v>54</v>
      </c>
      <c r="L444" s="26" t="s">
        <v>53</v>
      </c>
      <c r="M444" s="26" t="s">
        <v>54</v>
      </c>
      <c r="N444" s="26" t="s">
        <v>55</v>
      </c>
      <c r="O444" s="26" t="s">
        <v>56</v>
      </c>
      <c r="P444" s="26" t="s">
        <v>56</v>
      </c>
      <c r="Q444" s="40" t="e">
        <f>Table2[[#This Row],[Spread]]/Table2[[#This Row],[Expected Loss]]</f>
        <v>#VALUE!</v>
      </c>
      <c r="R444" s="26">
        <v>1</v>
      </c>
      <c r="S444" s="26">
        <v>0</v>
      </c>
      <c r="T444" s="26" t="s">
        <v>1634</v>
      </c>
      <c r="U444" s="26" t="s">
        <v>1635</v>
      </c>
      <c r="Y444" s="26">
        <f>IF(ISTEXT(_xlfn.XLOOKUP(A444,Checked_Deals!A:A,Checked_Deals!A:A,0)),1,0)</f>
        <v>0</v>
      </c>
    </row>
    <row r="445" spans="1:25" x14ac:dyDescent="0.25">
      <c r="A445" s="26" t="s">
        <v>1636</v>
      </c>
      <c r="B445" s="27">
        <v>43466</v>
      </c>
      <c r="C445" s="26" t="s">
        <v>1636</v>
      </c>
      <c r="D445" s="26" t="s">
        <v>54</v>
      </c>
      <c r="E445" s="26" t="s">
        <v>54</v>
      </c>
      <c r="F445" s="26" t="s">
        <v>224</v>
      </c>
      <c r="G445" s="26" t="s">
        <v>599</v>
      </c>
      <c r="H445" s="59">
        <v>23936000</v>
      </c>
      <c r="I445" s="26" t="s">
        <v>113</v>
      </c>
      <c r="J445" s="26" t="s">
        <v>52</v>
      </c>
      <c r="K445" s="26" t="s">
        <v>54</v>
      </c>
      <c r="L445" s="26" t="s">
        <v>53</v>
      </c>
      <c r="M445" s="26" t="s">
        <v>54</v>
      </c>
      <c r="N445" s="26" t="s">
        <v>55</v>
      </c>
      <c r="O445" s="26" t="s">
        <v>56</v>
      </c>
      <c r="P445" s="26" t="s">
        <v>56</v>
      </c>
      <c r="Q445" s="40" t="e">
        <f>Table2[[#This Row],[Spread]]/Table2[[#This Row],[Expected Loss]]</f>
        <v>#VALUE!</v>
      </c>
      <c r="R445" s="26">
        <v>1</v>
      </c>
      <c r="S445" s="26">
        <v>0</v>
      </c>
      <c r="T445" s="26" t="s">
        <v>1637</v>
      </c>
      <c r="U445" s="26" t="s">
        <v>1638</v>
      </c>
      <c r="Y445" s="26">
        <f>IF(ISTEXT(_xlfn.XLOOKUP(A445,Checked_Deals!A:A,Checked_Deals!A:A,0)),1,0)</f>
        <v>0</v>
      </c>
    </row>
    <row r="446" spans="1:25" x14ac:dyDescent="0.25">
      <c r="A446" s="26" t="s">
        <v>1639</v>
      </c>
      <c r="B446" s="27">
        <v>43466</v>
      </c>
      <c r="C446" s="26" t="s">
        <v>1639</v>
      </c>
      <c r="D446" s="26" t="s">
        <v>1044</v>
      </c>
      <c r="E446" s="26" t="s">
        <v>166</v>
      </c>
      <c r="F446" s="26" t="s">
        <v>166</v>
      </c>
      <c r="G446" s="26" t="s">
        <v>1045</v>
      </c>
      <c r="H446" s="59">
        <v>5000000</v>
      </c>
      <c r="I446" s="26" t="s">
        <v>51</v>
      </c>
      <c r="J446" s="26" t="s">
        <v>52</v>
      </c>
      <c r="K446" s="26">
        <v>1</v>
      </c>
      <c r="L446" s="26" t="s">
        <v>53</v>
      </c>
      <c r="M446" s="26" t="s">
        <v>54</v>
      </c>
      <c r="N446" s="26" t="s">
        <v>55</v>
      </c>
      <c r="O446" s="26" t="s">
        <v>56</v>
      </c>
      <c r="P446" s="26" t="s">
        <v>56</v>
      </c>
      <c r="Q446" s="40" t="e">
        <f>Table2[[#This Row],[Spread]]/Table2[[#This Row],[Expected Loss]]</f>
        <v>#VALUE!</v>
      </c>
      <c r="R446" s="26">
        <v>1</v>
      </c>
      <c r="S446" s="26">
        <v>0</v>
      </c>
      <c r="T446" s="26" t="s">
        <v>1640</v>
      </c>
      <c r="U446" s="26" t="s">
        <v>1641</v>
      </c>
      <c r="Y446" s="26">
        <f>IF(ISTEXT(_xlfn.XLOOKUP(A446,Checked_Deals!A:A,Checked_Deals!A:A,0)),1,0)</f>
        <v>0</v>
      </c>
    </row>
    <row r="447" spans="1:25" x14ac:dyDescent="0.25">
      <c r="A447" s="28" t="s">
        <v>1642</v>
      </c>
      <c r="B447" s="29">
        <v>43497</v>
      </c>
      <c r="C447" s="28" t="s">
        <v>1643</v>
      </c>
      <c r="D447" s="28" t="s">
        <v>1644</v>
      </c>
      <c r="E447" s="28" t="s">
        <v>1645</v>
      </c>
      <c r="F447" s="28" t="s">
        <v>1646</v>
      </c>
      <c r="G447" s="28" t="s">
        <v>1647</v>
      </c>
      <c r="H447" s="32" t="s">
        <v>65</v>
      </c>
      <c r="I447" s="28" t="s">
        <v>51</v>
      </c>
      <c r="J447" s="28" t="s">
        <v>52</v>
      </c>
      <c r="K447" s="28">
        <v>3</v>
      </c>
      <c r="L447" s="28">
        <v>1.31</v>
      </c>
      <c r="M447" s="28" t="s">
        <v>54</v>
      </c>
      <c r="N447" s="28" t="s">
        <v>68</v>
      </c>
      <c r="O447" s="28">
        <v>0.45</v>
      </c>
      <c r="P447" s="28">
        <v>4.5</v>
      </c>
      <c r="Q447" s="40">
        <f>Table2[[#This Row],[Spread]]/Table2[[#This Row],[Expected Loss]]</f>
        <v>10</v>
      </c>
      <c r="R447" s="28">
        <v>1</v>
      </c>
      <c r="S447" s="28">
        <v>0</v>
      </c>
      <c r="T447" s="28" t="s">
        <v>1648</v>
      </c>
      <c r="U447" s="28" t="s">
        <v>1649</v>
      </c>
      <c r="Y447" s="26">
        <f>IF(ISTEXT(_xlfn.XLOOKUP(A447,Checked_Deals!A:A,Checked_Deals!A:A,0)),1,0)</f>
        <v>0</v>
      </c>
    </row>
    <row r="448" spans="1:25" x14ac:dyDescent="0.25">
      <c r="A448" s="28" t="s">
        <v>1650</v>
      </c>
      <c r="B448" s="29">
        <v>43497</v>
      </c>
      <c r="C448" s="28" t="s">
        <v>1643</v>
      </c>
      <c r="D448" s="28" t="s">
        <v>1644</v>
      </c>
      <c r="E448" s="28" t="s">
        <v>1645</v>
      </c>
      <c r="F448" s="28" t="s">
        <v>1646</v>
      </c>
      <c r="G448" s="28" t="s">
        <v>1647</v>
      </c>
      <c r="H448" s="32" t="s">
        <v>65</v>
      </c>
      <c r="I448" s="28" t="s">
        <v>51</v>
      </c>
      <c r="J448" s="28" t="s">
        <v>52</v>
      </c>
      <c r="K448" s="28">
        <v>3</v>
      </c>
      <c r="L448" s="28">
        <v>13.74</v>
      </c>
      <c r="M448" s="28" t="s">
        <v>54</v>
      </c>
      <c r="N448" s="28" t="s">
        <v>68</v>
      </c>
      <c r="O448" s="28">
        <v>5.58</v>
      </c>
      <c r="P448" s="28" t="s">
        <v>56</v>
      </c>
      <c r="Q448" s="40" t="e">
        <f>Table2[[#This Row],[Spread]]/Table2[[#This Row],[Expected Loss]]</f>
        <v>#VALUE!</v>
      </c>
      <c r="R448" s="28">
        <v>1</v>
      </c>
      <c r="S448" s="28">
        <v>0</v>
      </c>
      <c r="T448" s="28" t="s">
        <v>1648</v>
      </c>
      <c r="U448" s="28" t="s">
        <v>1649</v>
      </c>
      <c r="Y448" s="26">
        <f>IF(ISTEXT(_xlfn.XLOOKUP(A448,Checked_Deals!A:A,Checked_Deals!A:A,0)),1,0)</f>
        <v>0</v>
      </c>
    </row>
    <row r="449" spans="1:25" x14ac:dyDescent="0.25">
      <c r="A449" s="26" t="s">
        <v>1651</v>
      </c>
      <c r="B449" s="27">
        <v>43497</v>
      </c>
      <c r="C449" s="26" t="s">
        <v>1651</v>
      </c>
      <c r="D449" s="26" t="s">
        <v>1652</v>
      </c>
      <c r="E449" s="26" t="s">
        <v>736</v>
      </c>
      <c r="F449" s="26" t="s">
        <v>224</v>
      </c>
      <c r="G449" s="26" t="s">
        <v>1653</v>
      </c>
      <c r="H449" s="59">
        <v>97000000</v>
      </c>
      <c r="I449" s="26" t="s">
        <v>51</v>
      </c>
      <c r="J449" s="26" t="s">
        <v>52</v>
      </c>
      <c r="K449" s="26">
        <v>3</v>
      </c>
      <c r="L449" s="26">
        <v>3.05</v>
      </c>
      <c r="M449" s="26" t="s">
        <v>1654</v>
      </c>
      <c r="N449" s="26" t="s">
        <v>55</v>
      </c>
      <c r="O449" s="26">
        <v>2.71</v>
      </c>
      <c r="P449" s="26">
        <v>5.9</v>
      </c>
      <c r="Q449" s="40">
        <f>Table2[[#This Row],[Spread]]/Table2[[#This Row],[Expected Loss]]</f>
        <v>2.1771217712177124</v>
      </c>
      <c r="R449" s="26">
        <v>1</v>
      </c>
      <c r="S449" s="26">
        <v>0</v>
      </c>
      <c r="T449" s="26" t="s">
        <v>1655</v>
      </c>
      <c r="U449" s="26" t="s">
        <v>1656</v>
      </c>
      <c r="Y449" s="26">
        <f>IF(ISTEXT(_xlfn.XLOOKUP(A449,Checked_Deals!A:A,Checked_Deals!A:A,0)),1,0)</f>
        <v>0</v>
      </c>
    </row>
    <row r="450" spans="1:25" x14ac:dyDescent="0.25">
      <c r="A450" s="26" t="s">
        <v>1657</v>
      </c>
      <c r="B450" s="27">
        <v>43497</v>
      </c>
      <c r="C450" s="26" t="s">
        <v>1657</v>
      </c>
      <c r="D450" s="26" t="s">
        <v>1658</v>
      </c>
      <c r="E450" s="26" t="s">
        <v>1659</v>
      </c>
      <c r="F450" s="26" t="s">
        <v>91</v>
      </c>
      <c r="G450" s="26" t="s">
        <v>1660</v>
      </c>
      <c r="H450" s="59">
        <v>450000000</v>
      </c>
      <c r="I450" s="26" t="s">
        <v>51</v>
      </c>
      <c r="J450" s="26" t="s">
        <v>52</v>
      </c>
      <c r="K450" s="26" t="s">
        <v>54</v>
      </c>
      <c r="L450" s="26">
        <v>1.95</v>
      </c>
      <c r="M450" s="26" t="s">
        <v>54</v>
      </c>
      <c r="N450" s="26" t="s">
        <v>55</v>
      </c>
      <c r="O450" s="26">
        <v>1.61</v>
      </c>
      <c r="P450" s="26">
        <v>4.25</v>
      </c>
      <c r="Q450" s="40">
        <f>Table2[[#This Row],[Spread]]/Table2[[#This Row],[Expected Loss]]</f>
        <v>2.639751552795031</v>
      </c>
      <c r="R450" s="26">
        <v>1</v>
      </c>
      <c r="S450" s="26">
        <v>0</v>
      </c>
      <c r="T450" s="26" t="s">
        <v>1662</v>
      </c>
      <c r="U450" s="26" t="s">
        <v>1663</v>
      </c>
      <c r="Y450" s="26">
        <f>IF(ISTEXT(_xlfn.XLOOKUP(A450,Checked_Deals!A:A,Checked_Deals!A:A,0)),1,0)</f>
        <v>0</v>
      </c>
    </row>
    <row r="451" spans="1:25" x14ac:dyDescent="0.25">
      <c r="A451" s="26" t="s">
        <v>1664</v>
      </c>
      <c r="B451" s="27">
        <v>43497</v>
      </c>
      <c r="C451" s="26" t="s">
        <v>1665</v>
      </c>
      <c r="D451" s="26" t="s">
        <v>1666</v>
      </c>
      <c r="E451" s="26" t="s">
        <v>736</v>
      </c>
      <c r="F451" s="26" t="s">
        <v>166</v>
      </c>
      <c r="G451" s="26" t="s">
        <v>1667</v>
      </c>
      <c r="H451" s="59">
        <v>54000000</v>
      </c>
      <c r="I451" s="26" t="s">
        <v>51</v>
      </c>
      <c r="J451" s="26"/>
      <c r="K451" s="26" t="s">
        <v>54</v>
      </c>
      <c r="L451" s="26" t="s">
        <v>53</v>
      </c>
      <c r="M451" s="26" t="s">
        <v>54</v>
      </c>
      <c r="N451" s="26" t="s">
        <v>55</v>
      </c>
      <c r="O451" s="26" t="s">
        <v>56</v>
      </c>
      <c r="P451" s="26" t="s">
        <v>56</v>
      </c>
      <c r="Q451" s="40" t="e">
        <f>Table2[[#This Row],[Spread]]/Table2[[#This Row],[Expected Loss]]</f>
        <v>#VALUE!</v>
      </c>
      <c r="R451" s="26">
        <v>1</v>
      </c>
      <c r="S451" s="26">
        <v>0</v>
      </c>
      <c r="T451" s="26" t="s">
        <v>1668</v>
      </c>
      <c r="U451" s="26" t="s">
        <v>1669</v>
      </c>
      <c r="Y451" s="26">
        <f>IF(ISTEXT(_xlfn.XLOOKUP(A451,Checked_Deals!A:A,Checked_Deals!A:A,0)),1,0)</f>
        <v>0</v>
      </c>
    </row>
    <row r="452" spans="1:25" x14ac:dyDescent="0.25">
      <c r="A452" s="28" t="s">
        <v>1670</v>
      </c>
      <c r="B452" s="29">
        <v>43497</v>
      </c>
      <c r="C452" s="28" t="s">
        <v>1671</v>
      </c>
      <c r="D452" s="28" t="s">
        <v>1364</v>
      </c>
      <c r="E452" s="28" t="s">
        <v>1405</v>
      </c>
      <c r="F452" s="28" t="s">
        <v>224</v>
      </c>
      <c r="G452" s="28" t="s">
        <v>764</v>
      </c>
      <c r="H452" s="32" t="s">
        <v>65</v>
      </c>
      <c r="I452" s="28" t="s">
        <v>51</v>
      </c>
      <c r="J452" s="28" t="s">
        <v>1672</v>
      </c>
      <c r="K452" s="28">
        <v>10</v>
      </c>
      <c r="L452" s="28" t="s">
        <v>53</v>
      </c>
      <c r="M452" s="28" t="s">
        <v>54</v>
      </c>
      <c r="N452" s="28" t="s">
        <v>68</v>
      </c>
      <c r="O452" s="28" t="s">
        <v>56</v>
      </c>
      <c r="P452" s="28">
        <v>1.25</v>
      </c>
      <c r="Q452" s="40" t="e">
        <f>Table2[[#This Row],[Spread]]/Table2[[#This Row],[Expected Loss]]</f>
        <v>#VALUE!</v>
      </c>
      <c r="R452" s="28">
        <v>1</v>
      </c>
      <c r="S452" s="28">
        <v>0</v>
      </c>
      <c r="T452" s="28" t="s">
        <v>1673</v>
      </c>
      <c r="U452" s="28" t="s">
        <v>1674</v>
      </c>
      <c r="Y452" s="26">
        <f>IF(ISTEXT(_xlfn.XLOOKUP(A452,Checked_Deals!A:A,Checked_Deals!A:A,0)),1,0)</f>
        <v>0</v>
      </c>
    </row>
    <row r="453" spans="1:25" x14ac:dyDescent="0.25">
      <c r="A453" s="28" t="s">
        <v>1675</v>
      </c>
      <c r="B453" s="29">
        <v>43497</v>
      </c>
      <c r="C453" s="28" t="s">
        <v>1671</v>
      </c>
      <c r="D453" s="28" t="s">
        <v>1364</v>
      </c>
      <c r="E453" s="28" t="s">
        <v>1405</v>
      </c>
      <c r="F453" s="28" t="s">
        <v>224</v>
      </c>
      <c r="G453" s="28" t="s">
        <v>764</v>
      </c>
      <c r="H453" s="32" t="s">
        <v>65</v>
      </c>
      <c r="I453" s="28" t="s">
        <v>51</v>
      </c>
      <c r="J453" s="28" t="s">
        <v>1672</v>
      </c>
      <c r="K453" s="28">
        <v>10</v>
      </c>
      <c r="L453" s="28" t="s">
        <v>53</v>
      </c>
      <c r="M453" s="28" t="s">
        <v>54</v>
      </c>
      <c r="N453" s="28" t="s">
        <v>68</v>
      </c>
      <c r="O453" s="28" t="s">
        <v>56</v>
      </c>
      <c r="P453" s="28">
        <v>1.95</v>
      </c>
      <c r="Q453" s="40" t="e">
        <f>Table2[[#This Row],[Spread]]/Table2[[#This Row],[Expected Loss]]</f>
        <v>#VALUE!</v>
      </c>
      <c r="R453" s="28">
        <v>1</v>
      </c>
      <c r="S453" s="28">
        <v>0</v>
      </c>
      <c r="T453" s="28" t="s">
        <v>1673</v>
      </c>
      <c r="U453" s="28" t="s">
        <v>1674</v>
      </c>
      <c r="Y453" s="26">
        <f>IF(ISTEXT(_xlfn.XLOOKUP(A453,Checked_Deals!A:A,Checked_Deals!A:A,0)),1,0)</f>
        <v>0</v>
      </c>
    </row>
    <row r="454" spans="1:25" x14ac:dyDescent="0.25">
      <c r="A454" s="28" t="s">
        <v>1676</v>
      </c>
      <c r="B454" s="29">
        <v>43497</v>
      </c>
      <c r="C454" s="28" t="s">
        <v>1671</v>
      </c>
      <c r="D454" s="28" t="s">
        <v>1364</v>
      </c>
      <c r="E454" s="28" t="s">
        <v>1405</v>
      </c>
      <c r="F454" s="28" t="s">
        <v>224</v>
      </c>
      <c r="G454" s="28" t="s">
        <v>764</v>
      </c>
      <c r="H454" s="32" t="s">
        <v>65</v>
      </c>
      <c r="I454" s="28" t="s">
        <v>51</v>
      </c>
      <c r="J454" s="28" t="s">
        <v>1672</v>
      </c>
      <c r="K454" s="28">
        <v>10</v>
      </c>
      <c r="L454" s="28" t="s">
        <v>53</v>
      </c>
      <c r="M454" s="28" t="s">
        <v>54</v>
      </c>
      <c r="N454" s="28" t="s">
        <v>68</v>
      </c>
      <c r="O454" s="28" t="s">
        <v>56</v>
      </c>
      <c r="P454" s="28">
        <v>3.2</v>
      </c>
      <c r="Q454" s="40" t="e">
        <f>Table2[[#This Row],[Spread]]/Table2[[#This Row],[Expected Loss]]</f>
        <v>#VALUE!</v>
      </c>
      <c r="R454" s="28">
        <v>1</v>
      </c>
      <c r="S454" s="28">
        <v>0</v>
      </c>
      <c r="T454" s="28" t="s">
        <v>1673</v>
      </c>
      <c r="U454" s="28" t="s">
        <v>1674</v>
      </c>
      <c r="Y454" s="26">
        <f>IF(ISTEXT(_xlfn.XLOOKUP(A454,Checked_Deals!A:A,Checked_Deals!A:A,0)),1,0)</f>
        <v>0</v>
      </c>
    </row>
    <row r="455" spans="1:25" x14ac:dyDescent="0.25">
      <c r="A455" s="28" t="s">
        <v>1677</v>
      </c>
      <c r="B455" s="29">
        <v>43497</v>
      </c>
      <c r="C455" s="28" t="s">
        <v>1671</v>
      </c>
      <c r="D455" s="28" t="s">
        <v>1364</v>
      </c>
      <c r="E455" s="28" t="s">
        <v>1405</v>
      </c>
      <c r="F455" s="28" t="s">
        <v>224</v>
      </c>
      <c r="G455" s="28" t="s">
        <v>764</v>
      </c>
      <c r="H455" s="32" t="s">
        <v>65</v>
      </c>
      <c r="I455" s="28" t="s">
        <v>51</v>
      </c>
      <c r="J455" s="28" t="s">
        <v>1672</v>
      </c>
      <c r="K455" s="28">
        <v>10</v>
      </c>
      <c r="L455" s="28" t="s">
        <v>53</v>
      </c>
      <c r="M455" s="28" t="s">
        <v>54</v>
      </c>
      <c r="N455" s="28" t="s">
        <v>68</v>
      </c>
      <c r="O455" s="28" t="s">
        <v>56</v>
      </c>
      <c r="P455" s="28">
        <v>4.45</v>
      </c>
      <c r="Q455" s="40" t="e">
        <f>Table2[[#This Row],[Spread]]/Table2[[#This Row],[Expected Loss]]</f>
        <v>#VALUE!</v>
      </c>
      <c r="R455" s="28">
        <v>1</v>
      </c>
      <c r="S455" s="28">
        <v>0</v>
      </c>
      <c r="T455" s="28" t="s">
        <v>1673</v>
      </c>
      <c r="U455" s="28" t="s">
        <v>1674</v>
      </c>
      <c r="Y455" s="26">
        <f>IF(ISTEXT(_xlfn.XLOOKUP(A455,Checked_Deals!A:A,Checked_Deals!A:A,0)),1,0)</f>
        <v>0</v>
      </c>
    </row>
    <row r="456" spans="1:25" x14ac:dyDescent="0.25">
      <c r="A456" s="26" t="s">
        <v>1678</v>
      </c>
      <c r="B456" s="27">
        <v>43525</v>
      </c>
      <c r="C456" s="26" t="s">
        <v>1678</v>
      </c>
      <c r="D456" s="26" t="s">
        <v>54</v>
      </c>
      <c r="E456" s="26" t="s">
        <v>54</v>
      </c>
      <c r="F456" s="26" t="s">
        <v>224</v>
      </c>
      <c r="G456" s="26" t="s">
        <v>599</v>
      </c>
      <c r="H456" s="59">
        <v>18670000</v>
      </c>
      <c r="I456" s="26" t="s">
        <v>113</v>
      </c>
      <c r="J456" s="26" t="s">
        <v>52</v>
      </c>
      <c r="K456" s="26" t="s">
        <v>54</v>
      </c>
      <c r="L456" s="26" t="s">
        <v>53</v>
      </c>
      <c r="M456" s="26" t="s">
        <v>54</v>
      </c>
      <c r="N456" s="26" t="s">
        <v>55</v>
      </c>
      <c r="O456" s="26" t="s">
        <v>56</v>
      </c>
      <c r="P456" s="26" t="s">
        <v>56</v>
      </c>
      <c r="Q456" s="40" t="e">
        <f>Table2[[#This Row],[Spread]]/Table2[[#This Row],[Expected Loss]]</f>
        <v>#VALUE!</v>
      </c>
      <c r="R456" s="26">
        <v>1</v>
      </c>
      <c r="S456" s="26">
        <v>0</v>
      </c>
      <c r="T456" s="26" t="s">
        <v>1679</v>
      </c>
      <c r="U456" s="26" t="s">
        <v>1680</v>
      </c>
      <c r="Y456" s="26">
        <f>IF(ISTEXT(_xlfn.XLOOKUP(A456,Checked_Deals!A:A,Checked_Deals!A:A,0)),1,0)</f>
        <v>0</v>
      </c>
    </row>
    <row r="457" spans="1:25" x14ac:dyDescent="0.25">
      <c r="A457" s="26" t="s">
        <v>1681</v>
      </c>
      <c r="B457" s="27">
        <v>43525</v>
      </c>
      <c r="C457" s="26" t="s">
        <v>1681</v>
      </c>
      <c r="D457" s="26" t="s">
        <v>54</v>
      </c>
      <c r="E457" s="26" t="s">
        <v>54</v>
      </c>
      <c r="F457" s="26" t="s">
        <v>224</v>
      </c>
      <c r="G457" s="26" t="s">
        <v>966</v>
      </c>
      <c r="H457" s="59">
        <v>17960000</v>
      </c>
      <c r="I457" s="26" t="s">
        <v>113</v>
      </c>
      <c r="J457" s="26" t="s">
        <v>52</v>
      </c>
      <c r="K457" s="26" t="s">
        <v>54</v>
      </c>
      <c r="L457" s="26" t="s">
        <v>53</v>
      </c>
      <c r="M457" s="26" t="s">
        <v>54</v>
      </c>
      <c r="N457" s="26" t="s">
        <v>55</v>
      </c>
      <c r="O457" s="26" t="s">
        <v>56</v>
      </c>
      <c r="P457" s="26" t="s">
        <v>56</v>
      </c>
      <c r="Q457" s="40" t="e">
        <f>Table2[[#This Row],[Spread]]/Table2[[#This Row],[Expected Loss]]</f>
        <v>#VALUE!</v>
      </c>
      <c r="R457" s="26">
        <v>1</v>
      </c>
      <c r="S457" s="26">
        <v>0</v>
      </c>
      <c r="T457" s="26" t="s">
        <v>1682</v>
      </c>
      <c r="U457" s="26" t="s">
        <v>1683</v>
      </c>
      <c r="Y457" s="26">
        <f>IF(ISTEXT(_xlfn.XLOOKUP(A457,Checked_Deals!A:A,Checked_Deals!A:A,0)),1,0)</f>
        <v>0</v>
      </c>
    </row>
    <row r="458" spans="1:25" x14ac:dyDescent="0.25">
      <c r="A458" s="26" t="s">
        <v>1684</v>
      </c>
      <c r="B458" s="27">
        <v>43525</v>
      </c>
      <c r="C458" s="26" t="s">
        <v>1685</v>
      </c>
      <c r="D458" s="26" t="s">
        <v>1458</v>
      </c>
      <c r="E458" s="26" t="s">
        <v>785</v>
      </c>
      <c r="F458" s="26" t="s">
        <v>76</v>
      </c>
      <c r="G458" s="26" t="s">
        <v>1459</v>
      </c>
      <c r="H458" s="59">
        <v>100000000</v>
      </c>
      <c r="I458" s="26" t="s">
        <v>113</v>
      </c>
      <c r="J458" s="26" t="s">
        <v>52</v>
      </c>
      <c r="K458" s="26">
        <v>4</v>
      </c>
      <c r="L458" s="26">
        <v>1.6</v>
      </c>
      <c r="M458" s="26" t="s">
        <v>54</v>
      </c>
      <c r="N458" s="26" t="s">
        <v>68</v>
      </c>
      <c r="O458" s="26">
        <v>1.36</v>
      </c>
      <c r="P458" s="26">
        <v>4.75</v>
      </c>
      <c r="Q458" s="40">
        <f>Table2[[#This Row],[Spread]]/Table2[[#This Row],[Expected Loss]]</f>
        <v>3.492647058823529</v>
      </c>
      <c r="R458" s="26">
        <v>1</v>
      </c>
      <c r="S458" s="26">
        <v>0</v>
      </c>
      <c r="T458" s="26" t="s">
        <v>1686</v>
      </c>
      <c r="U458" s="26" t="s">
        <v>1687</v>
      </c>
      <c r="Y458" s="26">
        <f>IF(ISTEXT(_xlfn.XLOOKUP(A458,Checked_Deals!A:A,Checked_Deals!A:A,0)),1,0)</f>
        <v>0</v>
      </c>
    </row>
    <row r="459" spans="1:25" x14ac:dyDescent="0.25">
      <c r="A459" s="26" t="s">
        <v>1688</v>
      </c>
      <c r="B459" s="27">
        <v>43525</v>
      </c>
      <c r="C459" s="26" t="s">
        <v>1685</v>
      </c>
      <c r="D459" s="26" t="s">
        <v>1458</v>
      </c>
      <c r="E459" s="26" t="s">
        <v>785</v>
      </c>
      <c r="F459" s="26" t="s">
        <v>76</v>
      </c>
      <c r="G459" s="26" t="s">
        <v>1459</v>
      </c>
      <c r="H459" s="59">
        <v>150000000</v>
      </c>
      <c r="I459" s="26" t="s">
        <v>113</v>
      </c>
      <c r="J459" s="26" t="s">
        <v>52</v>
      </c>
      <c r="K459" s="26">
        <v>4</v>
      </c>
      <c r="L459" s="26">
        <v>6.08</v>
      </c>
      <c r="M459" s="26" t="s">
        <v>54</v>
      </c>
      <c r="N459" s="26" t="s">
        <v>68</v>
      </c>
      <c r="O459" s="26">
        <v>3.69</v>
      </c>
      <c r="P459" s="26">
        <v>8.5</v>
      </c>
      <c r="Q459" s="40">
        <f>Table2[[#This Row],[Spread]]/Table2[[#This Row],[Expected Loss]]</f>
        <v>2.3035230352303522</v>
      </c>
      <c r="R459" s="26">
        <v>1</v>
      </c>
      <c r="S459" s="26">
        <v>0</v>
      </c>
      <c r="T459" s="26" t="s">
        <v>1686</v>
      </c>
      <c r="U459" s="26" t="s">
        <v>1687</v>
      </c>
      <c r="Y459" s="26">
        <f>IF(ISTEXT(_xlfn.XLOOKUP(A459,Checked_Deals!A:A,Checked_Deals!A:A,0)),1,0)</f>
        <v>0</v>
      </c>
    </row>
    <row r="460" spans="1:25" x14ac:dyDescent="0.25">
      <c r="A460" s="26" t="s">
        <v>1689</v>
      </c>
      <c r="B460" s="27">
        <v>43525</v>
      </c>
      <c r="C460" s="26" t="s">
        <v>1690</v>
      </c>
      <c r="D460" s="26" t="s">
        <v>1252</v>
      </c>
      <c r="E460" s="26" t="s">
        <v>881</v>
      </c>
      <c r="F460" s="26" t="s">
        <v>224</v>
      </c>
      <c r="G460" s="26" t="s">
        <v>764</v>
      </c>
      <c r="H460" s="59">
        <v>127800000</v>
      </c>
      <c r="I460" s="26" t="s">
        <v>51</v>
      </c>
      <c r="J460" s="26" t="s">
        <v>1691</v>
      </c>
      <c r="K460" s="26">
        <v>2</v>
      </c>
      <c r="L460" s="26" t="s">
        <v>53</v>
      </c>
      <c r="M460" s="26" t="s">
        <v>54</v>
      </c>
      <c r="N460" s="26" t="s">
        <v>68</v>
      </c>
      <c r="O460" s="26" t="s">
        <v>56</v>
      </c>
      <c r="P460" s="26" t="s">
        <v>56</v>
      </c>
      <c r="Q460" s="40" t="e">
        <f>Table2[[#This Row],[Spread]]/Table2[[#This Row],[Expected Loss]]</f>
        <v>#VALUE!</v>
      </c>
      <c r="R460" s="26">
        <v>1</v>
      </c>
      <c r="S460" s="26">
        <v>0</v>
      </c>
      <c r="T460" s="26" t="s">
        <v>1692</v>
      </c>
      <c r="U460" s="26" t="s">
        <v>1693</v>
      </c>
      <c r="Y460" s="26">
        <f>IF(ISTEXT(_xlfn.XLOOKUP(A460,Checked_Deals!A:A,Checked_Deals!A:A,0)),1,0)</f>
        <v>0</v>
      </c>
    </row>
    <row r="461" spans="1:25" x14ac:dyDescent="0.25">
      <c r="A461" s="26" t="s">
        <v>1694</v>
      </c>
      <c r="B461" s="27">
        <v>43525</v>
      </c>
      <c r="C461" s="26" t="s">
        <v>1690</v>
      </c>
      <c r="D461" s="26" t="s">
        <v>1252</v>
      </c>
      <c r="E461" s="26" t="s">
        <v>881</v>
      </c>
      <c r="F461" s="26" t="s">
        <v>224</v>
      </c>
      <c r="G461" s="26" t="s">
        <v>764</v>
      </c>
      <c r="H461" s="59">
        <v>106995000</v>
      </c>
      <c r="I461" s="26" t="s">
        <v>51</v>
      </c>
      <c r="J461" s="26" t="s">
        <v>1691</v>
      </c>
      <c r="K461" s="26">
        <v>2</v>
      </c>
      <c r="L461" s="26" t="s">
        <v>53</v>
      </c>
      <c r="M461" s="26" t="s">
        <v>54</v>
      </c>
      <c r="N461" s="26" t="s">
        <v>68</v>
      </c>
      <c r="O461" s="26" t="s">
        <v>56</v>
      </c>
      <c r="P461" s="26" t="s">
        <v>56</v>
      </c>
      <c r="Q461" s="40" t="e">
        <f>Table2[[#This Row],[Spread]]/Table2[[#This Row],[Expected Loss]]</f>
        <v>#VALUE!</v>
      </c>
      <c r="R461" s="26">
        <v>1</v>
      </c>
      <c r="S461" s="26">
        <v>0</v>
      </c>
      <c r="T461" s="26" t="s">
        <v>1692</v>
      </c>
      <c r="U461" s="26" t="s">
        <v>1693</v>
      </c>
      <c r="Y461" s="26">
        <f>IF(ISTEXT(_xlfn.XLOOKUP(A461,Checked_Deals!A:A,Checked_Deals!A:A,0)),1,0)</f>
        <v>0</v>
      </c>
    </row>
    <row r="462" spans="1:25" x14ac:dyDescent="0.25">
      <c r="A462" s="26" t="s">
        <v>1695</v>
      </c>
      <c r="B462" s="27">
        <v>43525</v>
      </c>
      <c r="C462" s="26" t="s">
        <v>1690</v>
      </c>
      <c r="D462" s="26" t="s">
        <v>1252</v>
      </c>
      <c r="E462" s="26" t="s">
        <v>881</v>
      </c>
      <c r="F462" s="26" t="s">
        <v>224</v>
      </c>
      <c r="G462" s="26" t="s">
        <v>764</v>
      </c>
      <c r="H462" s="59">
        <v>92134000</v>
      </c>
      <c r="I462" s="26" t="s">
        <v>51</v>
      </c>
      <c r="J462" s="26" t="s">
        <v>1691</v>
      </c>
      <c r="K462" s="26">
        <v>2</v>
      </c>
      <c r="L462" s="26" t="s">
        <v>53</v>
      </c>
      <c r="M462" s="26" t="s">
        <v>54</v>
      </c>
      <c r="N462" s="26" t="s">
        <v>68</v>
      </c>
      <c r="O462" s="26" t="s">
        <v>56</v>
      </c>
      <c r="P462" s="26" t="s">
        <v>56</v>
      </c>
      <c r="Q462" s="40" t="e">
        <f>Table2[[#This Row],[Spread]]/Table2[[#This Row],[Expected Loss]]</f>
        <v>#VALUE!</v>
      </c>
      <c r="R462" s="26">
        <v>1</v>
      </c>
      <c r="S462" s="26">
        <v>0</v>
      </c>
      <c r="T462" s="26" t="s">
        <v>1692</v>
      </c>
      <c r="U462" s="26" t="s">
        <v>1693</v>
      </c>
      <c r="Y462" s="26">
        <f>IF(ISTEXT(_xlfn.XLOOKUP(A462,Checked_Deals!A:A,Checked_Deals!A:A,0)),1,0)</f>
        <v>0</v>
      </c>
    </row>
    <row r="463" spans="1:25" x14ac:dyDescent="0.25">
      <c r="A463" s="26" t="s">
        <v>1696</v>
      </c>
      <c r="B463" s="27">
        <v>43525</v>
      </c>
      <c r="C463" s="26" t="s">
        <v>1690</v>
      </c>
      <c r="D463" s="26" t="s">
        <v>1252</v>
      </c>
      <c r="E463" s="26" t="s">
        <v>881</v>
      </c>
      <c r="F463" s="26" t="s">
        <v>224</v>
      </c>
      <c r="G463" s="26" t="s">
        <v>764</v>
      </c>
      <c r="H463" s="59">
        <v>14861000</v>
      </c>
      <c r="I463" s="26" t="s">
        <v>51</v>
      </c>
      <c r="J463" s="26" t="s">
        <v>1691</v>
      </c>
      <c r="K463" s="26">
        <v>2</v>
      </c>
      <c r="L463" s="26" t="s">
        <v>53</v>
      </c>
      <c r="M463" s="26" t="s">
        <v>54</v>
      </c>
      <c r="N463" s="26" t="s">
        <v>68</v>
      </c>
      <c r="O463" s="26" t="s">
        <v>56</v>
      </c>
      <c r="P463" s="26" t="s">
        <v>56</v>
      </c>
      <c r="Q463" s="40" t="e">
        <f>Table2[[#This Row],[Spread]]/Table2[[#This Row],[Expected Loss]]</f>
        <v>#VALUE!</v>
      </c>
      <c r="R463" s="26">
        <v>1</v>
      </c>
      <c r="S463" s="26">
        <v>0</v>
      </c>
      <c r="T463" s="26" t="s">
        <v>1692</v>
      </c>
      <c r="U463" s="26" t="s">
        <v>1693</v>
      </c>
      <c r="Y463" s="26">
        <f>IF(ISTEXT(_xlfn.XLOOKUP(A463,Checked_Deals!A:A,Checked_Deals!A:A,0)),1,0)</f>
        <v>0</v>
      </c>
    </row>
    <row r="464" spans="1:25" x14ac:dyDescent="0.25">
      <c r="A464" s="26" t="s">
        <v>1697</v>
      </c>
      <c r="B464" s="27">
        <v>43525</v>
      </c>
      <c r="C464" s="26" t="s">
        <v>1698</v>
      </c>
      <c r="D464" s="26" t="s">
        <v>110</v>
      </c>
      <c r="E464" s="26" t="s">
        <v>1383</v>
      </c>
      <c r="F464" s="26" t="s">
        <v>76</v>
      </c>
      <c r="G464" s="26" t="s">
        <v>1699</v>
      </c>
      <c r="H464" s="59">
        <v>253000000</v>
      </c>
      <c r="I464" s="26" t="s">
        <v>51</v>
      </c>
      <c r="J464" s="26" t="s">
        <v>52</v>
      </c>
      <c r="K464" s="26" t="s">
        <v>54</v>
      </c>
      <c r="L464" s="26" t="s">
        <v>53</v>
      </c>
      <c r="M464" s="26" t="s">
        <v>54</v>
      </c>
      <c r="N464" s="26" t="s">
        <v>68</v>
      </c>
      <c r="O464" s="26">
        <v>1</v>
      </c>
      <c r="P464" s="26" t="s">
        <v>56</v>
      </c>
      <c r="Q464" s="40" t="e">
        <f>Table2[[#This Row],[Spread]]/Table2[[#This Row],[Expected Loss]]</f>
        <v>#VALUE!</v>
      </c>
      <c r="R464" s="26">
        <v>1</v>
      </c>
      <c r="S464" s="26">
        <v>0</v>
      </c>
      <c r="T464" s="26" t="s">
        <v>1700</v>
      </c>
      <c r="U464" s="26" t="s">
        <v>1701</v>
      </c>
      <c r="Y464" s="26">
        <f>IF(ISTEXT(_xlfn.XLOOKUP(A464,Checked_Deals!A:A,Checked_Deals!A:A,0)),1,0)</f>
        <v>0</v>
      </c>
    </row>
    <row r="465" spans="1:25" x14ac:dyDescent="0.25">
      <c r="A465" s="26" t="s">
        <v>1702</v>
      </c>
      <c r="B465" s="27">
        <v>43525</v>
      </c>
      <c r="C465" s="26" t="s">
        <v>1698</v>
      </c>
      <c r="D465" s="26" t="s">
        <v>110</v>
      </c>
      <c r="E465" s="26" t="s">
        <v>1383</v>
      </c>
      <c r="F465" s="26" t="s">
        <v>76</v>
      </c>
      <c r="G465" s="26" t="s">
        <v>1699</v>
      </c>
      <c r="H465" s="59">
        <v>47000000</v>
      </c>
      <c r="I465" s="26" t="s">
        <v>51</v>
      </c>
      <c r="J465" s="26" t="s">
        <v>52</v>
      </c>
      <c r="K465" s="26" t="s">
        <v>54</v>
      </c>
      <c r="L465" s="26" t="s">
        <v>53</v>
      </c>
      <c r="M465" s="26" t="s">
        <v>54</v>
      </c>
      <c r="N465" s="26" t="s">
        <v>68</v>
      </c>
      <c r="O465" s="26">
        <v>1.57</v>
      </c>
      <c r="P465" s="26">
        <v>12.25</v>
      </c>
      <c r="Q465" s="40">
        <f>Table2[[#This Row],[Spread]]/Table2[[#This Row],[Expected Loss]]</f>
        <v>7.8025477707006363</v>
      </c>
      <c r="R465" s="26">
        <v>1</v>
      </c>
      <c r="S465" s="26">
        <v>0</v>
      </c>
      <c r="T465" s="26" t="s">
        <v>1700</v>
      </c>
      <c r="U465" s="26" t="s">
        <v>1701</v>
      </c>
      <c r="Y465" s="26">
        <f>IF(ISTEXT(_xlfn.XLOOKUP(A465,Checked_Deals!A:A,Checked_Deals!A:A,0)),1,0)</f>
        <v>0</v>
      </c>
    </row>
    <row r="466" spans="1:25" x14ac:dyDescent="0.25">
      <c r="A466" s="26" t="s">
        <v>1703</v>
      </c>
      <c r="B466" s="27">
        <v>43525</v>
      </c>
      <c r="C466" s="26" t="s">
        <v>1703</v>
      </c>
      <c r="D466" s="26" t="s">
        <v>89</v>
      </c>
      <c r="E466" s="26" t="s">
        <v>54</v>
      </c>
      <c r="F466" s="26" t="s">
        <v>54</v>
      </c>
      <c r="G466" s="26" t="s">
        <v>324</v>
      </c>
      <c r="H466" s="59">
        <v>300000000</v>
      </c>
      <c r="I466" s="26" t="s">
        <v>51</v>
      </c>
      <c r="J466" s="26" t="s">
        <v>52</v>
      </c>
      <c r="K466" s="26" t="s">
        <v>54</v>
      </c>
      <c r="L466" s="26" t="s">
        <v>53</v>
      </c>
      <c r="M466" s="26" t="s">
        <v>54</v>
      </c>
      <c r="N466" s="26" t="s">
        <v>55</v>
      </c>
      <c r="O466" s="26" t="s">
        <v>56</v>
      </c>
      <c r="P466" s="26" t="s">
        <v>56</v>
      </c>
      <c r="Q466" s="40" t="e">
        <f>Table2[[#This Row],[Spread]]/Table2[[#This Row],[Expected Loss]]</f>
        <v>#VALUE!</v>
      </c>
      <c r="R466" s="26">
        <v>1</v>
      </c>
      <c r="S466" s="26">
        <v>0</v>
      </c>
      <c r="T466" s="26" t="s">
        <v>1704</v>
      </c>
      <c r="U466" s="26" t="s">
        <v>1705</v>
      </c>
      <c r="Y466" s="26">
        <f>IF(ISTEXT(_xlfn.XLOOKUP(A466,Checked_Deals!A:A,Checked_Deals!A:A,0)),1,0)</f>
        <v>0</v>
      </c>
    </row>
    <row r="467" spans="1:25" x14ac:dyDescent="0.25">
      <c r="A467" s="26" t="s">
        <v>1706</v>
      </c>
      <c r="B467" s="27">
        <v>43556</v>
      </c>
      <c r="C467" s="26" t="s">
        <v>1707</v>
      </c>
      <c r="D467" s="26" t="s">
        <v>1570</v>
      </c>
      <c r="E467" s="26" t="s">
        <v>881</v>
      </c>
      <c r="F467" s="26" t="s">
        <v>224</v>
      </c>
      <c r="G467" s="26" t="s">
        <v>764</v>
      </c>
      <c r="H467" s="59">
        <v>107000000</v>
      </c>
      <c r="I467" s="26" t="s">
        <v>51</v>
      </c>
      <c r="J467" s="26" t="s">
        <v>1708</v>
      </c>
      <c r="K467" s="26">
        <v>0.42</v>
      </c>
      <c r="L467" s="26" t="s">
        <v>53</v>
      </c>
      <c r="M467" s="26" t="s">
        <v>54</v>
      </c>
      <c r="N467" s="26" t="s">
        <v>68</v>
      </c>
      <c r="O467" s="26" t="s">
        <v>56</v>
      </c>
      <c r="P467" s="26" t="s">
        <v>56</v>
      </c>
      <c r="Q467" s="40" t="e">
        <f>Table2[[#This Row],[Spread]]/Table2[[#This Row],[Expected Loss]]</f>
        <v>#VALUE!</v>
      </c>
      <c r="R467" s="26">
        <v>1</v>
      </c>
      <c r="S467" s="26">
        <v>0</v>
      </c>
      <c r="T467" s="26" t="s">
        <v>1709</v>
      </c>
      <c r="U467" s="26" t="s">
        <v>1710</v>
      </c>
      <c r="Y467" s="26">
        <f>IF(ISTEXT(_xlfn.XLOOKUP(A467,Checked_Deals!A:A,Checked_Deals!A:A,0)),1,0)</f>
        <v>0</v>
      </c>
    </row>
    <row r="468" spans="1:25" x14ac:dyDescent="0.25">
      <c r="A468" s="26" t="s">
        <v>1711</v>
      </c>
      <c r="B468" s="27">
        <v>43556</v>
      </c>
      <c r="C468" s="26" t="s">
        <v>1707</v>
      </c>
      <c r="D468" s="26" t="s">
        <v>1570</v>
      </c>
      <c r="E468" s="26" t="s">
        <v>881</v>
      </c>
      <c r="F468" s="26" t="s">
        <v>224</v>
      </c>
      <c r="G468" s="26" t="s">
        <v>764</v>
      </c>
      <c r="H468" s="59">
        <v>176640000</v>
      </c>
      <c r="I468" s="26" t="s">
        <v>51</v>
      </c>
      <c r="J468" s="26" t="s">
        <v>1708</v>
      </c>
      <c r="K468" s="26">
        <v>0.42</v>
      </c>
      <c r="L468" s="26" t="s">
        <v>53</v>
      </c>
      <c r="M468" s="26" t="s">
        <v>54</v>
      </c>
      <c r="N468" s="26" t="s">
        <v>68</v>
      </c>
      <c r="O468" s="26" t="s">
        <v>56</v>
      </c>
      <c r="P468" s="26" t="s">
        <v>56</v>
      </c>
      <c r="Q468" s="40" t="e">
        <f>Table2[[#This Row],[Spread]]/Table2[[#This Row],[Expected Loss]]</f>
        <v>#VALUE!</v>
      </c>
      <c r="R468" s="26">
        <v>1</v>
      </c>
      <c r="S468" s="26">
        <v>0</v>
      </c>
      <c r="T468" s="26" t="s">
        <v>1709</v>
      </c>
      <c r="U468" s="26" t="s">
        <v>1710</v>
      </c>
      <c r="Y468" s="26">
        <f>IF(ISTEXT(_xlfn.XLOOKUP(A468,Checked_Deals!A:A,Checked_Deals!A:A,0)),1,0)</f>
        <v>0</v>
      </c>
    </row>
    <row r="469" spans="1:25" x14ac:dyDescent="0.25">
      <c r="A469" s="26" t="s">
        <v>1712</v>
      </c>
      <c r="B469" s="27">
        <v>43556</v>
      </c>
      <c r="C469" s="26" t="s">
        <v>1707</v>
      </c>
      <c r="D469" s="26" t="s">
        <v>1570</v>
      </c>
      <c r="E469" s="26" t="s">
        <v>881</v>
      </c>
      <c r="F469" s="26" t="s">
        <v>224</v>
      </c>
      <c r="G469" s="26" t="s">
        <v>764</v>
      </c>
      <c r="H469" s="59">
        <v>235520000</v>
      </c>
      <c r="I469" s="26" t="s">
        <v>51</v>
      </c>
      <c r="J469" s="26" t="s">
        <v>1708</v>
      </c>
      <c r="K469" s="26">
        <v>0.42</v>
      </c>
      <c r="L469" s="26" t="s">
        <v>53</v>
      </c>
      <c r="M469" s="26" t="s">
        <v>54</v>
      </c>
      <c r="N469" s="26" t="s">
        <v>68</v>
      </c>
      <c r="O469" s="26" t="s">
        <v>56</v>
      </c>
      <c r="P469" s="26" t="s">
        <v>56</v>
      </c>
      <c r="Q469" s="40" t="e">
        <f>Table2[[#This Row],[Spread]]/Table2[[#This Row],[Expected Loss]]</f>
        <v>#VALUE!</v>
      </c>
      <c r="R469" s="26">
        <v>1</v>
      </c>
      <c r="S469" s="26">
        <v>0</v>
      </c>
      <c r="T469" s="26" t="s">
        <v>1709</v>
      </c>
      <c r="U469" s="26" t="s">
        <v>1710</v>
      </c>
      <c r="Y469" s="26">
        <f>IF(ISTEXT(_xlfn.XLOOKUP(A469,Checked_Deals!A:A,Checked_Deals!A:A,0)),1,0)</f>
        <v>0</v>
      </c>
    </row>
    <row r="470" spans="1:25" x14ac:dyDescent="0.25">
      <c r="A470" s="26" t="s">
        <v>1713</v>
      </c>
      <c r="B470" s="27">
        <v>43556</v>
      </c>
      <c r="C470" s="26" t="s">
        <v>1707</v>
      </c>
      <c r="D470" s="26" t="s">
        <v>1570</v>
      </c>
      <c r="E470" s="26" t="s">
        <v>881</v>
      </c>
      <c r="F470" s="26" t="s">
        <v>224</v>
      </c>
      <c r="G470" s="26" t="s">
        <v>764</v>
      </c>
      <c r="H470" s="59">
        <v>42822000</v>
      </c>
      <c r="I470" s="26" t="s">
        <v>51</v>
      </c>
      <c r="J470" s="26" t="s">
        <v>1708</v>
      </c>
      <c r="K470" s="26">
        <v>0.42</v>
      </c>
      <c r="L470" s="26" t="s">
        <v>53</v>
      </c>
      <c r="M470" s="26" t="s">
        <v>54</v>
      </c>
      <c r="N470" s="26" t="s">
        <v>68</v>
      </c>
      <c r="O470" s="26" t="s">
        <v>56</v>
      </c>
      <c r="P470" s="26" t="s">
        <v>56</v>
      </c>
      <c r="Q470" s="40" t="e">
        <f>Table2[[#This Row],[Spread]]/Table2[[#This Row],[Expected Loss]]</f>
        <v>#VALUE!</v>
      </c>
      <c r="R470" s="26">
        <v>1</v>
      </c>
      <c r="S470" s="26">
        <v>0</v>
      </c>
      <c r="T470" s="26" t="s">
        <v>1709</v>
      </c>
      <c r="U470" s="26" t="s">
        <v>1710</v>
      </c>
      <c r="Y470" s="26">
        <f>IF(ISTEXT(_xlfn.XLOOKUP(A470,Checked_Deals!A:A,Checked_Deals!A:A,0)),1,0)</f>
        <v>0</v>
      </c>
    </row>
    <row r="471" spans="1:25" x14ac:dyDescent="0.25">
      <c r="A471" s="26" t="s">
        <v>1714</v>
      </c>
      <c r="B471" s="27">
        <v>43556</v>
      </c>
      <c r="C471" s="26" t="s">
        <v>1715</v>
      </c>
      <c r="D471" s="26" t="s">
        <v>1527</v>
      </c>
      <c r="E471" s="26" t="s">
        <v>1196</v>
      </c>
      <c r="F471" s="26" t="s">
        <v>1528</v>
      </c>
      <c r="G471" s="26" t="s">
        <v>1529</v>
      </c>
      <c r="H471" s="59">
        <v>250000000</v>
      </c>
      <c r="I471" s="26" t="s">
        <v>51</v>
      </c>
      <c r="J471" s="26" t="s">
        <v>52</v>
      </c>
      <c r="K471" s="26" t="s">
        <v>54</v>
      </c>
      <c r="L471" s="26">
        <v>4.93</v>
      </c>
      <c r="M471" s="26" t="s">
        <v>54</v>
      </c>
      <c r="N471" s="26" t="s">
        <v>68</v>
      </c>
      <c r="O471" s="26">
        <v>4.1500000000000004</v>
      </c>
      <c r="P471" s="26">
        <v>11.25</v>
      </c>
      <c r="Q471" s="40">
        <f>Table2[[#This Row],[Spread]]/Table2[[#This Row],[Expected Loss]]</f>
        <v>2.7108433734939759</v>
      </c>
      <c r="R471" s="26">
        <v>1</v>
      </c>
      <c r="S471" s="26">
        <v>0</v>
      </c>
      <c r="T471" s="26" t="s">
        <v>1716</v>
      </c>
      <c r="U471" s="26" t="s">
        <v>1717</v>
      </c>
      <c r="Y471" s="26">
        <f>IF(ISTEXT(_xlfn.XLOOKUP(A471,Checked_Deals!A:A,Checked_Deals!A:A,0)),1,0)</f>
        <v>0</v>
      </c>
    </row>
    <row r="472" spans="1:25" x14ac:dyDescent="0.25">
      <c r="A472" s="26" t="s">
        <v>1718</v>
      </c>
      <c r="B472" s="27">
        <v>43556</v>
      </c>
      <c r="C472" s="26" t="s">
        <v>1715</v>
      </c>
      <c r="D472" s="26" t="s">
        <v>1527</v>
      </c>
      <c r="E472" s="26" t="s">
        <v>1196</v>
      </c>
      <c r="F472" s="26" t="s">
        <v>1528</v>
      </c>
      <c r="G472" s="26" t="s">
        <v>1529</v>
      </c>
      <c r="H472" s="59">
        <v>50000000</v>
      </c>
      <c r="I472" s="26" t="s">
        <v>51</v>
      </c>
      <c r="J472" s="26" t="s">
        <v>52</v>
      </c>
      <c r="K472" s="26" t="s">
        <v>54</v>
      </c>
      <c r="L472" s="26">
        <v>7.31</v>
      </c>
      <c r="M472" s="26" t="s">
        <v>54</v>
      </c>
      <c r="N472" s="26" t="s">
        <v>68</v>
      </c>
      <c r="O472" s="26">
        <v>6.01</v>
      </c>
      <c r="P472" s="26">
        <v>14.5</v>
      </c>
      <c r="Q472" s="40">
        <f>Table2[[#This Row],[Spread]]/Table2[[#This Row],[Expected Loss]]</f>
        <v>2.4126455906821964</v>
      </c>
      <c r="R472" s="26">
        <v>1</v>
      </c>
      <c r="S472" s="26">
        <v>0</v>
      </c>
      <c r="T472" s="26" t="s">
        <v>1716</v>
      </c>
      <c r="U472" s="26" t="s">
        <v>1717</v>
      </c>
      <c r="Y472" s="26">
        <f>IF(ISTEXT(_xlfn.XLOOKUP(A472,Checked_Deals!A:A,Checked_Deals!A:A,0)),1,0)</f>
        <v>0</v>
      </c>
    </row>
    <row r="473" spans="1:25" x14ac:dyDescent="0.25">
      <c r="A473" s="26" t="s">
        <v>1719</v>
      </c>
      <c r="B473" s="27">
        <v>43556</v>
      </c>
      <c r="C473" s="26" t="s">
        <v>1719</v>
      </c>
      <c r="D473" s="26" t="s">
        <v>54</v>
      </c>
      <c r="E473" s="26" t="s">
        <v>54</v>
      </c>
      <c r="F473" s="26" t="s">
        <v>54</v>
      </c>
      <c r="G473" s="26" t="s">
        <v>966</v>
      </c>
      <c r="H473" s="59">
        <v>20000000</v>
      </c>
      <c r="I473" s="26" t="s">
        <v>54</v>
      </c>
      <c r="J473" s="26" t="s">
        <v>52</v>
      </c>
      <c r="K473" s="26" t="s">
        <v>54</v>
      </c>
      <c r="L473" s="26" t="s">
        <v>53</v>
      </c>
      <c r="M473" s="26" t="s">
        <v>54</v>
      </c>
      <c r="N473" s="26" t="s">
        <v>55</v>
      </c>
      <c r="O473" s="26" t="s">
        <v>56</v>
      </c>
      <c r="P473" s="26" t="s">
        <v>56</v>
      </c>
      <c r="Q473" s="40" t="e">
        <f>Table2[[#This Row],[Spread]]/Table2[[#This Row],[Expected Loss]]</f>
        <v>#VALUE!</v>
      </c>
      <c r="R473" s="26">
        <v>1</v>
      </c>
      <c r="S473" s="26">
        <v>0</v>
      </c>
      <c r="T473" s="26" t="s">
        <v>1720</v>
      </c>
      <c r="U473" s="26" t="s">
        <v>1721</v>
      </c>
      <c r="Y473" s="26">
        <f>IF(ISTEXT(_xlfn.XLOOKUP(A473,Checked_Deals!A:A,Checked_Deals!A:A,0)),1,0)</f>
        <v>0</v>
      </c>
    </row>
    <row r="474" spans="1:25" x14ac:dyDescent="0.25">
      <c r="A474" s="26" t="s">
        <v>1722</v>
      </c>
      <c r="B474" s="27">
        <v>43556</v>
      </c>
      <c r="C474" s="26" t="s">
        <v>1723</v>
      </c>
      <c r="D474" s="26" t="s">
        <v>1252</v>
      </c>
      <c r="E474" s="26" t="s">
        <v>1405</v>
      </c>
      <c r="F474" s="26" t="s">
        <v>224</v>
      </c>
      <c r="G474" s="26" t="s">
        <v>764</v>
      </c>
      <c r="H474" s="59">
        <v>133100000</v>
      </c>
      <c r="I474" s="26" t="s">
        <v>51</v>
      </c>
      <c r="J474" s="26" t="s">
        <v>1724</v>
      </c>
      <c r="K474" s="26" t="s">
        <v>54</v>
      </c>
      <c r="L474" s="26" t="s">
        <v>53</v>
      </c>
      <c r="M474" s="26" t="s">
        <v>54</v>
      </c>
      <c r="N474" s="26" t="s">
        <v>68</v>
      </c>
      <c r="O474" s="26" t="s">
        <v>56</v>
      </c>
      <c r="P474" s="26">
        <v>1</v>
      </c>
      <c r="Q474" s="40" t="e">
        <f>Table2[[#This Row],[Spread]]/Table2[[#This Row],[Expected Loss]]</f>
        <v>#VALUE!</v>
      </c>
      <c r="R474" s="26">
        <v>1</v>
      </c>
      <c r="S474" s="26">
        <v>0</v>
      </c>
      <c r="T474" s="26" t="s">
        <v>1725</v>
      </c>
      <c r="U474" s="26" t="s">
        <v>1726</v>
      </c>
      <c r="Y474" s="26">
        <f>IF(ISTEXT(_xlfn.XLOOKUP(A474,Checked_Deals!A:A,Checked_Deals!A:A,0)),1,0)</f>
        <v>0</v>
      </c>
    </row>
    <row r="475" spans="1:25" x14ac:dyDescent="0.25">
      <c r="A475" s="26" t="s">
        <v>1727</v>
      </c>
      <c r="B475" s="27">
        <v>43556</v>
      </c>
      <c r="C475" s="26" t="s">
        <v>1723</v>
      </c>
      <c r="D475" s="26" t="s">
        <v>1252</v>
      </c>
      <c r="E475" s="26" t="s">
        <v>1405</v>
      </c>
      <c r="F475" s="26" t="s">
        <v>224</v>
      </c>
      <c r="G475" s="26" t="s">
        <v>764</v>
      </c>
      <c r="H475" s="59">
        <v>133100000</v>
      </c>
      <c r="I475" s="26" t="s">
        <v>51</v>
      </c>
      <c r="J475" s="26" t="s">
        <v>1724</v>
      </c>
      <c r="K475" s="26" t="s">
        <v>54</v>
      </c>
      <c r="L475" s="26" t="s">
        <v>53</v>
      </c>
      <c r="M475" s="26" t="s">
        <v>54</v>
      </c>
      <c r="N475" s="26" t="s">
        <v>68</v>
      </c>
      <c r="O475" s="26" t="s">
        <v>56</v>
      </c>
      <c r="P475" s="26">
        <v>1.45</v>
      </c>
      <c r="Q475" s="40" t="e">
        <f>Table2[[#This Row],[Spread]]/Table2[[#This Row],[Expected Loss]]</f>
        <v>#VALUE!</v>
      </c>
      <c r="R475" s="26">
        <v>1</v>
      </c>
      <c r="S475" s="26">
        <v>0</v>
      </c>
      <c r="T475" s="26" t="s">
        <v>1725</v>
      </c>
      <c r="U475" s="26" t="s">
        <v>1726</v>
      </c>
      <c r="Y475" s="26">
        <f>IF(ISTEXT(_xlfn.XLOOKUP(A475,Checked_Deals!A:A,Checked_Deals!A:A,0)),1,0)</f>
        <v>0</v>
      </c>
    </row>
    <row r="476" spans="1:25" x14ac:dyDescent="0.25">
      <c r="A476" s="26" t="s">
        <v>1728</v>
      </c>
      <c r="B476" s="27">
        <v>43556</v>
      </c>
      <c r="C476" s="26" t="s">
        <v>1723</v>
      </c>
      <c r="D476" s="26" t="s">
        <v>1252</v>
      </c>
      <c r="E476" s="26" t="s">
        <v>1405</v>
      </c>
      <c r="F476" s="26" t="s">
        <v>224</v>
      </c>
      <c r="G476" s="26" t="s">
        <v>764</v>
      </c>
      <c r="H476" s="59">
        <v>168560000</v>
      </c>
      <c r="I476" s="26" t="s">
        <v>51</v>
      </c>
      <c r="J476" s="26" t="s">
        <v>1724</v>
      </c>
      <c r="K476" s="26" t="s">
        <v>54</v>
      </c>
      <c r="L476" s="26" t="s">
        <v>53</v>
      </c>
      <c r="M476" s="26" t="s">
        <v>54</v>
      </c>
      <c r="N476" s="26" t="s">
        <v>68</v>
      </c>
      <c r="O476" s="26" t="s">
        <v>56</v>
      </c>
      <c r="P476" s="26">
        <v>2</v>
      </c>
      <c r="Q476" s="40" t="e">
        <f>Table2[[#This Row],[Spread]]/Table2[[#This Row],[Expected Loss]]</f>
        <v>#VALUE!</v>
      </c>
      <c r="R476" s="26">
        <v>1</v>
      </c>
      <c r="S476" s="26">
        <v>0</v>
      </c>
      <c r="T476" s="26" t="s">
        <v>1725</v>
      </c>
      <c r="U476" s="26" t="s">
        <v>1726</v>
      </c>
      <c r="Y476" s="26">
        <f>IF(ISTEXT(_xlfn.XLOOKUP(A476,Checked_Deals!A:A,Checked_Deals!A:A,0)),1,0)</f>
        <v>0</v>
      </c>
    </row>
    <row r="477" spans="1:25" x14ac:dyDescent="0.25">
      <c r="A477" s="26" t="s">
        <v>1729</v>
      </c>
      <c r="B477" s="27">
        <v>43556</v>
      </c>
      <c r="C477" s="26" t="s">
        <v>1723</v>
      </c>
      <c r="D477" s="26" t="s">
        <v>1252</v>
      </c>
      <c r="E477" s="26" t="s">
        <v>1405</v>
      </c>
      <c r="F477" s="26" t="s">
        <v>224</v>
      </c>
      <c r="G477" s="26" t="s">
        <v>764</v>
      </c>
      <c r="H477" s="59">
        <v>164130000</v>
      </c>
      <c r="I477" s="26" t="s">
        <v>51</v>
      </c>
      <c r="J477" s="26" t="s">
        <v>1724</v>
      </c>
      <c r="K477" s="26" t="s">
        <v>54</v>
      </c>
      <c r="L477" s="26" t="s">
        <v>53</v>
      </c>
      <c r="M477" s="26" t="s">
        <v>54</v>
      </c>
      <c r="N477" s="26" t="s">
        <v>68</v>
      </c>
      <c r="O477" s="26" t="s">
        <v>56</v>
      </c>
      <c r="P477" s="26">
        <v>3.1</v>
      </c>
      <c r="Q477" s="40" t="e">
        <f>Table2[[#This Row],[Spread]]/Table2[[#This Row],[Expected Loss]]</f>
        <v>#VALUE!</v>
      </c>
      <c r="R477" s="26">
        <v>1</v>
      </c>
      <c r="S477" s="26">
        <v>0</v>
      </c>
      <c r="T477" s="26" t="s">
        <v>1725</v>
      </c>
      <c r="U477" s="26" t="s">
        <v>1726</v>
      </c>
      <c r="Y477" s="26">
        <f>IF(ISTEXT(_xlfn.XLOOKUP(A477,Checked_Deals!A:A,Checked_Deals!A:A,0)),1,0)</f>
        <v>0</v>
      </c>
    </row>
    <row r="478" spans="1:25" x14ac:dyDescent="0.25">
      <c r="A478" s="26" t="s">
        <v>1730</v>
      </c>
      <c r="B478" s="27">
        <v>43556</v>
      </c>
      <c r="C478" s="26" t="s">
        <v>1723</v>
      </c>
      <c r="D478" s="26" t="s">
        <v>1252</v>
      </c>
      <c r="E478" s="26" t="s">
        <v>1405</v>
      </c>
      <c r="F478" s="26" t="s">
        <v>224</v>
      </c>
      <c r="G478" s="26" t="s">
        <v>764</v>
      </c>
      <c r="H478" s="59">
        <v>22180000</v>
      </c>
      <c r="I478" s="26" t="s">
        <v>51</v>
      </c>
      <c r="J478" s="26" t="s">
        <v>1724</v>
      </c>
      <c r="K478" s="26" t="s">
        <v>54</v>
      </c>
      <c r="L478" s="26" t="s">
        <v>53</v>
      </c>
      <c r="M478" s="26" t="s">
        <v>54</v>
      </c>
      <c r="N478" s="26" t="s">
        <v>68</v>
      </c>
      <c r="O478" s="26" t="s">
        <v>56</v>
      </c>
      <c r="P478" s="26">
        <v>4.0999999999999996</v>
      </c>
      <c r="Q478" s="40" t="e">
        <f>Table2[[#This Row],[Spread]]/Table2[[#This Row],[Expected Loss]]</f>
        <v>#VALUE!</v>
      </c>
      <c r="R478" s="26">
        <v>1</v>
      </c>
      <c r="S478" s="26">
        <v>0</v>
      </c>
      <c r="T478" s="26" t="s">
        <v>1725</v>
      </c>
      <c r="U478" s="26" t="s">
        <v>1726</v>
      </c>
      <c r="Y478" s="26">
        <f>IF(ISTEXT(_xlfn.XLOOKUP(A478,Checked_Deals!A:A,Checked_Deals!A:A,0)),1,0)</f>
        <v>0</v>
      </c>
    </row>
    <row r="479" spans="1:25" x14ac:dyDescent="0.25">
      <c r="A479" s="28" t="s">
        <v>1731</v>
      </c>
      <c r="B479" s="29">
        <v>43586</v>
      </c>
      <c r="C479" s="28" t="s">
        <v>1732</v>
      </c>
      <c r="D479" s="28" t="s">
        <v>1398</v>
      </c>
      <c r="E479" s="28" t="s">
        <v>1399</v>
      </c>
      <c r="F479" s="28" t="s">
        <v>76</v>
      </c>
      <c r="G479" s="28" t="s">
        <v>913</v>
      </c>
      <c r="H479" s="32" t="s">
        <v>65</v>
      </c>
      <c r="I479" s="28" t="s">
        <v>51</v>
      </c>
      <c r="J479" s="28" t="s">
        <v>52</v>
      </c>
      <c r="K479" s="28" t="s">
        <v>54</v>
      </c>
      <c r="L479" s="28" t="s">
        <v>53</v>
      </c>
      <c r="M479" s="28" t="s">
        <v>54</v>
      </c>
      <c r="N479" s="28" t="s">
        <v>68</v>
      </c>
      <c r="O479" s="28">
        <v>1.64</v>
      </c>
      <c r="P479" s="28">
        <v>5.9</v>
      </c>
      <c r="Q479" s="40">
        <f>Table2[[#This Row],[Spread]]/Table2[[#This Row],[Expected Loss]]</f>
        <v>3.5975609756097566</v>
      </c>
      <c r="R479" s="28">
        <v>1</v>
      </c>
      <c r="S479" s="28">
        <v>0</v>
      </c>
      <c r="T479" s="28" t="s">
        <v>1733</v>
      </c>
      <c r="U479" s="28" t="s">
        <v>1734</v>
      </c>
      <c r="Y479" s="26">
        <f>IF(ISTEXT(_xlfn.XLOOKUP(A479,Checked_Deals!A:A,Checked_Deals!A:A,0)),1,0)</f>
        <v>0</v>
      </c>
    </row>
    <row r="480" spans="1:25" x14ac:dyDescent="0.25">
      <c r="A480" s="28" t="s">
        <v>1735</v>
      </c>
      <c r="B480" s="29">
        <v>43586</v>
      </c>
      <c r="C480" s="28" t="s">
        <v>1732</v>
      </c>
      <c r="D480" s="28" t="s">
        <v>1398</v>
      </c>
      <c r="E480" s="28" t="s">
        <v>1399</v>
      </c>
      <c r="F480" s="28" t="s">
        <v>76</v>
      </c>
      <c r="G480" s="28" t="s">
        <v>913</v>
      </c>
      <c r="H480" s="32" t="s">
        <v>65</v>
      </c>
      <c r="I480" s="28" t="s">
        <v>51</v>
      </c>
      <c r="J480" s="28" t="s">
        <v>52</v>
      </c>
      <c r="K480" s="28" t="s">
        <v>54</v>
      </c>
      <c r="L480" s="28" t="s">
        <v>53</v>
      </c>
      <c r="M480" s="28" t="s">
        <v>54</v>
      </c>
      <c r="N480" s="28" t="s">
        <v>68</v>
      </c>
      <c r="O480" s="28">
        <v>2.08</v>
      </c>
      <c r="P480" s="28" t="s">
        <v>56</v>
      </c>
      <c r="Q480" s="40" t="e">
        <f>Table2[[#This Row],[Spread]]/Table2[[#This Row],[Expected Loss]]</f>
        <v>#VALUE!</v>
      </c>
      <c r="R480" s="28">
        <v>1</v>
      </c>
      <c r="S480" s="28">
        <v>0</v>
      </c>
      <c r="T480" s="28" t="s">
        <v>1733</v>
      </c>
      <c r="U480" s="28" t="s">
        <v>1734</v>
      </c>
      <c r="Y480" s="26">
        <f>IF(ISTEXT(_xlfn.XLOOKUP(A480,Checked_Deals!A:A,Checked_Deals!A:A,0)),1,0)</f>
        <v>0</v>
      </c>
    </row>
    <row r="481" spans="1:25" x14ac:dyDescent="0.25">
      <c r="A481" s="26" t="s">
        <v>1736</v>
      </c>
      <c r="B481" s="27">
        <v>43586</v>
      </c>
      <c r="C481" s="26" t="s">
        <v>1737</v>
      </c>
      <c r="D481" s="26" t="s">
        <v>154</v>
      </c>
      <c r="E481" s="26" t="s">
        <v>1114</v>
      </c>
      <c r="F481" s="26" t="s">
        <v>76</v>
      </c>
      <c r="G481" s="26" t="s">
        <v>1578</v>
      </c>
      <c r="H481" s="59">
        <v>60000000</v>
      </c>
      <c r="I481" s="26" t="s">
        <v>51</v>
      </c>
      <c r="J481" s="26" t="s">
        <v>166</v>
      </c>
      <c r="K481" s="26">
        <v>0.25</v>
      </c>
      <c r="L481" s="26" t="s">
        <v>53</v>
      </c>
      <c r="M481" s="26" t="s">
        <v>54</v>
      </c>
      <c r="N481" s="26" t="s">
        <v>68</v>
      </c>
      <c r="O481" s="26">
        <v>3.61</v>
      </c>
      <c r="P481" s="26">
        <v>8.25</v>
      </c>
      <c r="Q481" s="40">
        <f>Table2[[#This Row],[Spread]]/Table2[[#This Row],[Expected Loss]]</f>
        <v>2.2853185595567869</v>
      </c>
      <c r="R481" s="26">
        <v>1</v>
      </c>
      <c r="S481" s="26">
        <v>0</v>
      </c>
      <c r="T481" s="26" t="s">
        <v>1738</v>
      </c>
      <c r="U481" s="26" t="s">
        <v>1739</v>
      </c>
      <c r="Y481" s="26">
        <f>IF(ISTEXT(_xlfn.XLOOKUP(A481,Checked_Deals!A:A,Checked_Deals!A:A,0)),1,0)</f>
        <v>0</v>
      </c>
    </row>
    <row r="482" spans="1:25" x14ac:dyDescent="0.25">
      <c r="A482" s="26" t="s">
        <v>1740</v>
      </c>
      <c r="B482" s="27">
        <v>43586</v>
      </c>
      <c r="C482" s="26" t="s">
        <v>1737</v>
      </c>
      <c r="D482" s="26" t="s">
        <v>154</v>
      </c>
      <c r="E482" s="26" t="s">
        <v>1114</v>
      </c>
      <c r="F482" s="26" t="s">
        <v>76</v>
      </c>
      <c r="G482" s="26" t="s">
        <v>1578</v>
      </c>
      <c r="H482" s="59">
        <v>75000000</v>
      </c>
      <c r="I482" s="26" t="s">
        <v>51</v>
      </c>
      <c r="J482" s="26" t="s">
        <v>166</v>
      </c>
      <c r="K482" s="26">
        <v>0.25</v>
      </c>
      <c r="L482" s="26" t="s">
        <v>53</v>
      </c>
      <c r="M482" s="26" t="s">
        <v>54</v>
      </c>
      <c r="N482" s="26" t="s">
        <v>68</v>
      </c>
      <c r="O482" s="26">
        <v>0.98</v>
      </c>
      <c r="P482" s="26">
        <v>3.25</v>
      </c>
      <c r="Q482" s="40">
        <f>Table2[[#This Row],[Spread]]/Table2[[#This Row],[Expected Loss]]</f>
        <v>3.3163265306122449</v>
      </c>
      <c r="R482" s="26">
        <v>1</v>
      </c>
      <c r="S482" s="26">
        <v>0</v>
      </c>
      <c r="T482" s="26" t="s">
        <v>1738</v>
      </c>
      <c r="U482" s="26" t="s">
        <v>1739</v>
      </c>
      <c r="Y482" s="26">
        <f>IF(ISTEXT(_xlfn.XLOOKUP(A482,Checked_Deals!A:A,Checked_Deals!A:A,0)),1,0)</f>
        <v>0</v>
      </c>
    </row>
    <row r="483" spans="1:25" x14ac:dyDescent="0.25">
      <c r="A483" s="26" t="s">
        <v>1741</v>
      </c>
      <c r="B483" s="27">
        <v>43586</v>
      </c>
      <c r="C483" s="26" t="s">
        <v>1741</v>
      </c>
      <c r="D483" s="26" t="s">
        <v>904</v>
      </c>
      <c r="E483" s="26" t="s">
        <v>513</v>
      </c>
      <c r="F483" s="26" t="s">
        <v>76</v>
      </c>
      <c r="G483" s="26" t="s">
        <v>906</v>
      </c>
      <c r="H483" s="59">
        <v>100000000</v>
      </c>
      <c r="I483" s="26" t="s">
        <v>51</v>
      </c>
      <c r="J483" s="26" t="s">
        <v>52</v>
      </c>
      <c r="K483" s="26" t="s">
        <v>54</v>
      </c>
      <c r="L483" s="26" t="s">
        <v>53</v>
      </c>
      <c r="M483" s="26" t="s">
        <v>54</v>
      </c>
      <c r="N483" s="26" t="s">
        <v>55</v>
      </c>
      <c r="O483" s="26" t="s">
        <v>56</v>
      </c>
      <c r="P483" s="26" t="s">
        <v>56</v>
      </c>
      <c r="Q483" s="40" t="e">
        <f>Table2[[#This Row],[Spread]]/Table2[[#This Row],[Expected Loss]]</f>
        <v>#VALUE!</v>
      </c>
      <c r="R483" s="26">
        <v>1</v>
      </c>
      <c r="S483" s="26">
        <v>0</v>
      </c>
      <c r="T483" s="26" t="s">
        <v>1742</v>
      </c>
      <c r="U483" s="26" t="s">
        <v>1743</v>
      </c>
      <c r="Y483" s="26">
        <f>IF(ISTEXT(_xlfn.XLOOKUP(A483,Checked_Deals!A:A,Checked_Deals!A:A,0)),1,0)</f>
        <v>0</v>
      </c>
    </row>
    <row r="484" spans="1:25" x14ac:dyDescent="0.25">
      <c r="A484" s="26" t="s">
        <v>1744</v>
      </c>
      <c r="B484" s="27">
        <v>43586</v>
      </c>
      <c r="C484" s="26" t="s">
        <v>1745</v>
      </c>
      <c r="D484" s="26" t="s">
        <v>638</v>
      </c>
      <c r="E484" s="26" t="s">
        <v>1392</v>
      </c>
      <c r="F484" s="26" t="s">
        <v>76</v>
      </c>
      <c r="G484" s="26" t="s">
        <v>1746</v>
      </c>
      <c r="H484" s="59">
        <v>20000000</v>
      </c>
      <c r="I484" s="26" t="s">
        <v>51</v>
      </c>
      <c r="J484" s="26" t="s">
        <v>52</v>
      </c>
      <c r="K484" s="26" t="s">
        <v>54</v>
      </c>
      <c r="L484" s="26" t="s">
        <v>53</v>
      </c>
      <c r="M484" s="26" t="s">
        <v>54</v>
      </c>
      <c r="N484" s="26" t="s">
        <v>68</v>
      </c>
      <c r="O484" s="26">
        <v>1.1499999999999999</v>
      </c>
      <c r="P484" s="26">
        <v>8.75</v>
      </c>
      <c r="Q484" s="40">
        <f>Table2[[#This Row],[Spread]]/Table2[[#This Row],[Expected Loss]]</f>
        <v>7.608695652173914</v>
      </c>
      <c r="R484" s="26">
        <v>1</v>
      </c>
      <c r="S484" s="26">
        <v>0</v>
      </c>
      <c r="T484" s="26" t="s">
        <v>1747</v>
      </c>
      <c r="U484" s="26" t="s">
        <v>1748</v>
      </c>
      <c r="Y484" s="26">
        <f>IF(ISTEXT(_xlfn.XLOOKUP(A484,Checked_Deals!A:A,Checked_Deals!A:A,0)),1,0)</f>
        <v>0</v>
      </c>
    </row>
    <row r="485" spans="1:25" x14ac:dyDescent="0.25">
      <c r="A485" s="26" t="s">
        <v>1749</v>
      </c>
      <c r="B485" s="27">
        <v>43586</v>
      </c>
      <c r="C485" s="26" t="s">
        <v>1745</v>
      </c>
      <c r="D485" s="26" t="s">
        <v>638</v>
      </c>
      <c r="E485" s="26" t="s">
        <v>1392</v>
      </c>
      <c r="F485" s="26" t="s">
        <v>76</v>
      </c>
      <c r="G485" s="26" t="s">
        <v>1746</v>
      </c>
      <c r="H485" s="59">
        <v>20000000</v>
      </c>
      <c r="I485" s="26" t="s">
        <v>51</v>
      </c>
      <c r="J485" s="26" t="s">
        <v>52</v>
      </c>
      <c r="K485" s="26" t="s">
        <v>54</v>
      </c>
      <c r="L485" s="26" t="s">
        <v>53</v>
      </c>
      <c r="M485" s="26" t="s">
        <v>54</v>
      </c>
      <c r="N485" s="26" t="s">
        <v>68</v>
      </c>
      <c r="O485" s="26">
        <v>4.2300000000000004</v>
      </c>
      <c r="P485" s="26" t="s">
        <v>56</v>
      </c>
      <c r="Q485" s="40" t="e">
        <f>Table2[[#This Row],[Spread]]/Table2[[#This Row],[Expected Loss]]</f>
        <v>#VALUE!</v>
      </c>
      <c r="R485" s="26">
        <v>1</v>
      </c>
      <c r="S485" s="26">
        <v>0</v>
      </c>
      <c r="T485" s="26" t="s">
        <v>1747</v>
      </c>
      <c r="U485" s="26" t="s">
        <v>1748</v>
      </c>
      <c r="Y485" s="26">
        <f>IF(ISTEXT(_xlfn.XLOOKUP(A485,Checked_Deals!A:A,Checked_Deals!A:A,0)),1,0)</f>
        <v>0</v>
      </c>
    </row>
    <row r="486" spans="1:25" x14ac:dyDescent="0.25">
      <c r="A486" s="26" t="s">
        <v>1750</v>
      </c>
      <c r="B486" s="27">
        <v>43586</v>
      </c>
      <c r="C486" s="26" t="s">
        <v>1750</v>
      </c>
      <c r="D486" s="26" t="s">
        <v>473</v>
      </c>
      <c r="E486" s="26" t="s">
        <v>474</v>
      </c>
      <c r="F486" s="26" t="s">
        <v>76</v>
      </c>
      <c r="G486" s="26" t="s">
        <v>1161</v>
      </c>
      <c r="H486" s="59">
        <v>200000000</v>
      </c>
      <c r="I486" s="26" t="s">
        <v>51</v>
      </c>
      <c r="J486" s="26" t="s">
        <v>52</v>
      </c>
      <c r="K486" s="26" t="s">
        <v>54</v>
      </c>
      <c r="L486" s="26" t="s">
        <v>53</v>
      </c>
      <c r="M486" s="26" t="s">
        <v>54</v>
      </c>
      <c r="N486" s="26" t="s">
        <v>55</v>
      </c>
      <c r="O486" s="26">
        <v>1.8</v>
      </c>
      <c r="P486" s="26">
        <v>4.5</v>
      </c>
      <c r="Q486" s="40">
        <f>Table2[[#This Row],[Spread]]/Table2[[#This Row],[Expected Loss]]</f>
        <v>2.5</v>
      </c>
      <c r="R486" s="26">
        <v>1</v>
      </c>
      <c r="S486" s="26">
        <v>0</v>
      </c>
      <c r="T486" s="26" t="s">
        <v>1751</v>
      </c>
      <c r="U486" s="26" t="s">
        <v>1752</v>
      </c>
      <c r="Y486" s="26">
        <f>IF(ISTEXT(_xlfn.XLOOKUP(A486,Checked_Deals!A:A,Checked_Deals!A:A,0)),1,0)</f>
        <v>0</v>
      </c>
    </row>
    <row r="487" spans="1:25" x14ac:dyDescent="0.25">
      <c r="A487" s="26" t="s">
        <v>1753</v>
      </c>
      <c r="B487" s="27">
        <v>43586</v>
      </c>
      <c r="C487" s="26" t="s">
        <v>1753</v>
      </c>
      <c r="D487" s="26" t="s">
        <v>1096</v>
      </c>
      <c r="E487" s="26" t="s">
        <v>474</v>
      </c>
      <c r="F487" s="26" t="s">
        <v>76</v>
      </c>
      <c r="G487" s="26" t="s">
        <v>1097</v>
      </c>
      <c r="H487" s="59">
        <v>50000000</v>
      </c>
      <c r="I487" s="26" t="s">
        <v>51</v>
      </c>
      <c r="J487" s="26" t="s">
        <v>52</v>
      </c>
      <c r="K487" s="26">
        <v>5</v>
      </c>
      <c r="L487" s="26" t="s">
        <v>53</v>
      </c>
      <c r="M487" s="26" t="s">
        <v>54</v>
      </c>
      <c r="N487" s="26" t="s">
        <v>55</v>
      </c>
      <c r="O487" s="26">
        <v>1.1399999999999999</v>
      </c>
      <c r="P487" s="26">
        <v>4.75</v>
      </c>
      <c r="Q487" s="40">
        <f>Table2[[#This Row],[Spread]]/Table2[[#This Row],[Expected Loss]]</f>
        <v>4.166666666666667</v>
      </c>
      <c r="R487" s="26">
        <v>1</v>
      </c>
      <c r="S487" s="26">
        <v>0</v>
      </c>
      <c r="T487" s="26" t="s">
        <v>1754</v>
      </c>
      <c r="U487" s="26" t="s">
        <v>1755</v>
      </c>
      <c r="Y487" s="26">
        <f>IF(ISTEXT(_xlfn.XLOOKUP(A487,Checked_Deals!A:A,Checked_Deals!A:A,0)),1,0)</f>
        <v>0</v>
      </c>
    </row>
    <row r="488" spans="1:25" x14ac:dyDescent="0.25">
      <c r="A488" s="26" t="s">
        <v>1756</v>
      </c>
      <c r="B488" s="27">
        <v>43586</v>
      </c>
      <c r="C488" s="26" t="s">
        <v>1757</v>
      </c>
      <c r="D488" s="26" t="s">
        <v>1562</v>
      </c>
      <c r="E488" s="26" t="s">
        <v>54</v>
      </c>
      <c r="F488" s="26" t="s">
        <v>224</v>
      </c>
      <c r="G488" s="26" t="s">
        <v>764</v>
      </c>
      <c r="H488" s="59">
        <v>148600000</v>
      </c>
      <c r="I488" s="26" t="s">
        <v>51</v>
      </c>
      <c r="J488" s="26" t="s">
        <v>1571</v>
      </c>
      <c r="K488" s="26">
        <v>0.5</v>
      </c>
      <c r="L488" s="26" t="s">
        <v>53</v>
      </c>
      <c r="M488" s="26" t="s">
        <v>54</v>
      </c>
      <c r="N488" s="26" t="s">
        <v>68</v>
      </c>
      <c r="O488" s="26" t="s">
        <v>56</v>
      </c>
      <c r="P488" s="26">
        <v>1.65</v>
      </c>
      <c r="Q488" s="40" t="e">
        <f>Table2[[#This Row],[Spread]]/Table2[[#This Row],[Expected Loss]]</f>
        <v>#VALUE!</v>
      </c>
      <c r="R488" s="26">
        <v>1</v>
      </c>
      <c r="S488" s="26">
        <v>0</v>
      </c>
      <c r="T488" s="26" t="s">
        <v>1758</v>
      </c>
      <c r="U488" s="26" t="s">
        <v>1759</v>
      </c>
      <c r="Y488" s="26">
        <f>IF(ISTEXT(_xlfn.XLOOKUP(A488,Checked_Deals!A:A,Checked_Deals!A:A,0)),1,0)</f>
        <v>0</v>
      </c>
    </row>
    <row r="489" spans="1:25" x14ac:dyDescent="0.25">
      <c r="A489" s="26" t="s">
        <v>1760</v>
      </c>
      <c r="B489" s="27">
        <v>43586</v>
      </c>
      <c r="C489" s="26" t="s">
        <v>1757</v>
      </c>
      <c r="D489" s="26" t="s">
        <v>1562</v>
      </c>
      <c r="E489" s="26" t="s">
        <v>54</v>
      </c>
      <c r="F489" s="26" t="s">
        <v>224</v>
      </c>
      <c r="G489" s="26" t="s">
        <v>764</v>
      </c>
      <c r="H489" s="59">
        <v>148600000</v>
      </c>
      <c r="I489" s="26" t="s">
        <v>51</v>
      </c>
      <c r="J489" s="26" t="s">
        <v>1571</v>
      </c>
      <c r="K489" s="26">
        <v>0.5</v>
      </c>
      <c r="L489" s="26" t="s">
        <v>53</v>
      </c>
      <c r="M489" s="26" t="s">
        <v>54</v>
      </c>
      <c r="N489" s="26" t="s">
        <v>68</v>
      </c>
      <c r="O489" s="26" t="s">
        <v>56</v>
      </c>
      <c r="P489" s="26">
        <v>3.25</v>
      </c>
      <c r="Q489" s="40" t="e">
        <f>Table2[[#This Row],[Spread]]/Table2[[#This Row],[Expected Loss]]</f>
        <v>#VALUE!</v>
      </c>
      <c r="R489" s="26">
        <v>1</v>
      </c>
      <c r="S489" s="26">
        <v>0</v>
      </c>
      <c r="T489" s="26" t="s">
        <v>1758</v>
      </c>
      <c r="U489" s="26" t="s">
        <v>1759</v>
      </c>
      <c r="Y489" s="26">
        <f>IF(ISTEXT(_xlfn.XLOOKUP(A489,Checked_Deals!A:A,Checked_Deals!A:A,0)),1,0)</f>
        <v>0</v>
      </c>
    </row>
    <row r="490" spans="1:25" x14ac:dyDescent="0.25">
      <c r="A490" s="26" t="s">
        <v>1761</v>
      </c>
      <c r="B490" s="27">
        <v>43586</v>
      </c>
      <c r="C490" s="26" t="s">
        <v>1757</v>
      </c>
      <c r="D490" s="26" t="s">
        <v>1562</v>
      </c>
      <c r="E490" s="26" t="s">
        <v>54</v>
      </c>
      <c r="F490" s="26" t="s">
        <v>224</v>
      </c>
      <c r="G490" s="26" t="s">
        <v>764</v>
      </c>
      <c r="H490" s="59">
        <v>18600000</v>
      </c>
      <c r="I490" s="26" t="s">
        <v>51</v>
      </c>
      <c r="J490" s="26" t="s">
        <v>1571</v>
      </c>
      <c r="K490" s="26">
        <v>0.5</v>
      </c>
      <c r="L490" s="26" t="s">
        <v>53</v>
      </c>
      <c r="M490" s="26" t="s">
        <v>54</v>
      </c>
      <c r="N490" s="26" t="s">
        <v>68</v>
      </c>
      <c r="O490" s="26" t="s">
        <v>56</v>
      </c>
      <c r="P490" s="26">
        <v>4.3499999999999996</v>
      </c>
      <c r="Q490" s="40" t="e">
        <f>Table2[[#This Row],[Spread]]/Table2[[#This Row],[Expected Loss]]</f>
        <v>#VALUE!</v>
      </c>
      <c r="R490" s="26">
        <v>1</v>
      </c>
      <c r="S490" s="26">
        <v>0</v>
      </c>
      <c r="T490" s="26" t="s">
        <v>1758</v>
      </c>
      <c r="U490" s="26" t="s">
        <v>1759</v>
      </c>
      <c r="Y490" s="26">
        <f>IF(ISTEXT(_xlfn.XLOOKUP(A490,Checked_Deals!A:A,Checked_Deals!A:A,0)),1,0)</f>
        <v>0</v>
      </c>
    </row>
    <row r="491" spans="1:25" x14ac:dyDescent="0.25">
      <c r="A491" s="26" t="s">
        <v>1762</v>
      </c>
      <c r="B491" s="27">
        <v>43586</v>
      </c>
      <c r="C491" s="26" t="s">
        <v>1762</v>
      </c>
      <c r="D491" s="26" t="s">
        <v>616</v>
      </c>
      <c r="E491" s="26" t="s">
        <v>1763</v>
      </c>
      <c r="F491" s="26" t="s">
        <v>76</v>
      </c>
      <c r="G491" s="26" t="s">
        <v>1471</v>
      </c>
      <c r="H491" s="59">
        <v>250000000</v>
      </c>
      <c r="I491" s="26" t="s">
        <v>113</v>
      </c>
      <c r="J491" s="26" t="s">
        <v>52</v>
      </c>
      <c r="K491" s="26" t="s">
        <v>54</v>
      </c>
      <c r="L491" s="26" t="s">
        <v>53</v>
      </c>
      <c r="M491" s="26" t="s">
        <v>54</v>
      </c>
      <c r="N491" s="26" t="s">
        <v>55</v>
      </c>
      <c r="O491" s="26">
        <v>5.46</v>
      </c>
      <c r="P491" s="26">
        <v>11.25</v>
      </c>
      <c r="Q491" s="40">
        <f>Table2[[#This Row],[Spread]]/Table2[[#This Row],[Expected Loss]]</f>
        <v>2.0604395604395607</v>
      </c>
      <c r="R491" s="26">
        <v>1</v>
      </c>
      <c r="S491" s="26">
        <v>0</v>
      </c>
      <c r="T491" s="26" t="s">
        <v>1764</v>
      </c>
      <c r="U491" s="26" t="s">
        <v>1765</v>
      </c>
      <c r="Y491" s="26">
        <f>IF(ISTEXT(_xlfn.XLOOKUP(A491,Checked_Deals!A:A,Checked_Deals!A:A,0)),1,0)</f>
        <v>0</v>
      </c>
    </row>
    <row r="492" spans="1:25" x14ac:dyDescent="0.25">
      <c r="A492" s="26" t="s">
        <v>1766</v>
      </c>
      <c r="B492" s="27">
        <v>43617</v>
      </c>
      <c r="C492" s="26" t="s">
        <v>1766</v>
      </c>
      <c r="D492" s="26" t="s">
        <v>54</v>
      </c>
      <c r="E492" s="26" t="s">
        <v>54</v>
      </c>
      <c r="F492" s="26" t="s">
        <v>224</v>
      </c>
      <c r="G492" s="26" t="s">
        <v>599</v>
      </c>
      <c r="H492" s="59">
        <v>9330000</v>
      </c>
      <c r="I492" s="26" t="s">
        <v>113</v>
      </c>
      <c r="J492" s="26" t="s">
        <v>52</v>
      </c>
      <c r="K492" s="26">
        <v>0.5</v>
      </c>
      <c r="L492" s="26" t="s">
        <v>53</v>
      </c>
      <c r="M492" s="26" t="s">
        <v>54</v>
      </c>
      <c r="N492" s="26" t="s">
        <v>55</v>
      </c>
      <c r="O492" s="26" t="s">
        <v>56</v>
      </c>
      <c r="P492" s="26" t="s">
        <v>56</v>
      </c>
      <c r="Q492" s="40" t="e">
        <f>Table2[[#This Row],[Spread]]/Table2[[#This Row],[Expected Loss]]</f>
        <v>#VALUE!</v>
      </c>
      <c r="R492" s="26">
        <v>1</v>
      </c>
      <c r="S492" s="26">
        <v>0</v>
      </c>
      <c r="T492" s="26" t="s">
        <v>1767</v>
      </c>
      <c r="U492" s="26" t="s">
        <v>1768</v>
      </c>
      <c r="Y492" s="26">
        <f>IF(ISTEXT(_xlfn.XLOOKUP(A492,Checked_Deals!A:A,Checked_Deals!A:A,0)),1,0)</f>
        <v>0</v>
      </c>
    </row>
    <row r="493" spans="1:25" x14ac:dyDescent="0.25">
      <c r="A493" s="26" t="s">
        <v>1769</v>
      </c>
      <c r="B493" s="27">
        <v>43617</v>
      </c>
      <c r="C493" s="26" t="s">
        <v>1769</v>
      </c>
      <c r="D493" s="26" t="s">
        <v>1658</v>
      </c>
      <c r="E493" s="26" t="s">
        <v>1659</v>
      </c>
      <c r="F493" s="26" t="s">
        <v>91</v>
      </c>
      <c r="G493" s="26" t="s">
        <v>1660</v>
      </c>
      <c r="H493" s="59">
        <v>100000000</v>
      </c>
      <c r="I493" s="26" t="s">
        <v>51</v>
      </c>
      <c r="J493" s="26" t="s">
        <v>52</v>
      </c>
      <c r="K493" s="26" t="s">
        <v>54</v>
      </c>
      <c r="L493" s="26" t="s">
        <v>53</v>
      </c>
      <c r="M493" s="26" t="s">
        <v>54</v>
      </c>
      <c r="N493" s="26" t="s">
        <v>55</v>
      </c>
      <c r="O493" s="26">
        <v>1.61</v>
      </c>
      <c r="P493" s="26">
        <v>6.75</v>
      </c>
      <c r="Q493" s="40">
        <f>Table2[[#This Row],[Spread]]/Table2[[#This Row],[Expected Loss]]</f>
        <v>4.1925465838509313</v>
      </c>
      <c r="R493" s="26">
        <v>1</v>
      </c>
      <c r="S493" s="26">
        <v>0</v>
      </c>
      <c r="T493" s="26" t="s">
        <v>1770</v>
      </c>
      <c r="U493" s="26" t="s">
        <v>1771</v>
      </c>
      <c r="Y493" s="26">
        <f>IF(ISTEXT(_xlfn.XLOOKUP(A493,Checked_Deals!A:A,Checked_Deals!A:A,0)),1,0)</f>
        <v>0</v>
      </c>
    </row>
    <row r="494" spans="1:25" x14ac:dyDescent="0.25">
      <c r="A494" s="26" t="s">
        <v>1772</v>
      </c>
      <c r="B494" s="27">
        <v>43617</v>
      </c>
      <c r="C494" s="26" t="s">
        <v>1772</v>
      </c>
      <c r="D494" s="26" t="s">
        <v>211</v>
      </c>
      <c r="E494" s="26" t="s">
        <v>541</v>
      </c>
      <c r="F494" s="26" t="s">
        <v>76</v>
      </c>
      <c r="G494" s="26" t="s">
        <v>1773</v>
      </c>
      <c r="H494" s="59">
        <v>250000000</v>
      </c>
      <c r="I494" s="26" t="s">
        <v>113</v>
      </c>
      <c r="J494" s="26" t="s">
        <v>52</v>
      </c>
      <c r="K494" s="26">
        <v>1.5</v>
      </c>
      <c r="L494" s="26">
        <v>2.38</v>
      </c>
      <c r="M494" s="26" t="s">
        <v>54</v>
      </c>
      <c r="N494" s="26" t="s">
        <v>55</v>
      </c>
      <c r="O494" s="26">
        <v>1.92</v>
      </c>
      <c r="P494" s="26">
        <v>8.5</v>
      </c>
      <c r="Q494" s="40">
        <f>Table2[[#This Row],[Spread]]/Table2[[#This Row],[Expected Loss]]</f>
        <v>4.4270833333333339</v>
      </c>
      <c r="R494" s="26">
        <v>1</v>
      </c>
      <c r="S494" s="26">
        <v>0</v>
      </c>
      <c r="T494" s="26" t="s">
        <v>1774</v>
      </c>
      <c r="U494" s="26" t="s">
        <v>1775</v>
      </c>
      <c r="Y494" s="26">
        <f>IF(ISTEXT(_xlfn.XLOOKUP(A494,Checked_Deals!A:A,Checked_Deals!A:A,0)),1,0)</f>
        <v>0</v>
      </c>
    </row>
    <row r="495" spans="1:25" x14ac:dyDescent="0.25">
      <c r="A495" s="26" t="s">
        <v>1776</v>
      </c>
      <c r="B495" s="27">
        <v>43617</v>
      </c>
      <c r="C495" s="26" t="s">
        <v>1777</v>
      </c>
      <c r="D495" s="26" t="s">
        <v>1364</v>
      </c>
      <c r="E495" s="26"/>
      <c r="F495" s="26" t="s">
        <v>224</v>
      </c>
      <c r="G495" s="26" t="s">
        <v>764</v>
      </c>
      <c r="H495" s="59">
        <v>125734000</v>
      </c>
      <c r="I495" s="26" t="s">
        <v>51</v>
      </c>
      <c r="J495" s="26" t="s">
        <v>1778</v>
      </c>
      <c r="K495" s="26">
        <v>3.17</v>
      </c>
      <c r="L495" s="26" t="s">
        <v>53</v>
      </c>
      <c r="M495" s="26" t="s">
        <v>54</v>
      </c>
      <c r="N495" s="26" t="s">
        <v>68</v>
      </c>
      <c r="O495" s="26" t="s">
        <v>56</v>
      </c>
      <c r="P495" s="26">
        <v>2.7</v>
      </c>
      <c r="Q495" s="40" t="e">
        <f>Table2[[#This Row],[Spread]]/Table2[[#This Row],[Expected Loss]]</f>
        <v>#VALUE!</v>
      </c>
      <c r="R495" s="26">
        <v>1</v>
      </c>
      <c r="S495" s="26">
        <v>0</v>
      </c>
      <c r="T495" s="26" t="s">
        <v>1779</v>
      </c>
      <c r="U495" s="26" t="s">
        <v>1780</v>
      </c>
      <c r="Y495" s="26">
        <f>IF(ISTEXT(_xlfn.XLOOKUP(A495,Checked_Deals!A:A,Checked_Deals!A:A,0)),1,0)</f>
        <v>0</v>
      </c>
    </row>
    <row r="496" spans="1:25" x14ac:dyDescent="0.25">
      <c r="A496" s="26" t="s">
        <v>1781</v>
      </c>
      <c r="B496" s="27">
        <v>43617</v>
      </c>
      <c r="C496" s="26" t="s">
        <v>1777</v>
      </c>
      <c r="D496" s="26" t="s">
        <v>1364</v>
      </c>
      <c r="E496" s="26"/>
      <c r="F496" s="26" t="s">
        <v>224</v>
      </c>
      <c r="G496" s="26" t="s">
        <v>764</v>
      </c>
      <c r="H496" s="59">
        <v>186432000</v>
      </c>
      <c r="I496" s="26" t="s">
        <v>51</v>
      </c>
      <c r="J496" s="26" t="s">
        <v>1778</v>
      </c>
      <c r="K496" s="26">
        <v>3.17</v>
      </c>
      <c r="L496" s="26" t="s">
        <v>53</v>
      </c>
      <c r="M496" s="26" t="s">
        <v>54</v>
      </c>
      <c r="N496" s="26" t="s">
        <v>68</v>
      </c>
      <c r="O496" s="26" t="s">
        <v>56</v>
      </c>
      <c r="P496" s="26">
        <v>1.75</v>
      </c>
      <c r="Q496" s="40" t="e">
        <f>Table2[[#This Row],[Spread]]/Table2[[#This Row],[Expected Loss]]</f>
        <v>#VALUE!</v>
      </c>
      <c r="R496" s="26">
        <v>1</v>
      </c>
      <c r="S496" s="26">
        <v>0</v>
      </c>
      <c r="T496" s="26" t="s">
        <v>1779</v>
      </c>
      <c r="U496" s="26" t="s">
        <v>1780</v>
      </c>
      <c r="Y496" s="26">
        <f>IF(ISTEXT(_xlfn.XLOOKUP(A496,Checked_Deals!A:A,Checked_Deals!A:A,0)),1,0)</f>
        <v>0</v>
      </c>
    </row>
    <row r="497" spans="1:25" x14ac:dyDescent="0.25">
      <c r="A497" s="26" t="s">
        <v>1782</v>
      </c>
      <c r="B497" s="27">
        <v>43617</v>
      </c>
      <c r="C497" s="26" t="s">
        <v>1777</v>
      </c>
      <c r="D497" s="26" t="s">
        <v>1364</v>
      </c>
      <c r="E497" s="26"/>
      <c r="F497" s="26" t="s">
        <v>224</v>
      </c>
      <c r="G497" s="26" t="s">
        <v>764</v>
      </c>
      <c r="H497" s="59">
        <v>21678000</v>
      </c>
      <c r="I497" s="26" t="s">
        <v>51</v>
      </c>
      <c r="J497" s="26" t="s">
        <v>1778</v>
      </c>
      <c r="K497" s="26">
        <v>3.17</v>
      </c>
      <c r="L497" s="26" t="s">
        <v>53</v>
      </c>
      <c r="M497" s="26" t="s">
        <v>54</v>
      </c>
      <c r="N497" s="26" t="s">
        <v>68</v>
      </c>
      <c r="O497" s="26" t="s">
        <v>56</v>
      </c>
      <c r="P497" s="26">
        <v>1.2</v>
      </c>
      <c r="Q497" s="40" t="e">
        <f>Table2[[#This Row],[Spread]]/Table2[[#This Row],[Expected Loss]]</f>
        <v>#VALUE!</v>
      </c>
      <c r="R497" s="26">
        <v>1</v>
      </c>
      <c r="S497" s="26">
        <v>0</v>
      </c>
      <c r="T497" s="26" t="s">
        <v>1779</v>
      </c>
      <c r="U497" s="26" t="s">
        <v>1780</v>
      </c>
      <c r="Y497" s="26">
        <f>IF(ISTEXT(_xlfn.XLOOKUP(A497,Checked_Deals!A:A,Checked_Deals!A:A,0)),1,0)</f>
        <v>0</v>
      </c>
    </row>
    <row r="498" spans="1:25" x14ac:dyDescent="0.25">
      <c r="A498" s="26" t="s">
        <v>1783</v>
      </c>
      <c r="B498" s="27">
        <v>43617</v>
      </c>
      <c r="C498" s="26" t="s">
        <v>1783</v>
      </c>
      <c r="D498" s="26" t="s">
        <v>236</v>
      </c>
      <c r="E498" s="26" t="s">
        <v>1507</v>
      </c>
      <c r="F498" s="26" t="s">
        <v>76</v>
      </c>
      <c r="G498" s="26" t="s">
        <v>1784</v>
      </c>
      <c r="H498" s="59">
        <v>165000000</v>
      </c>
      <c r="I498" s="26" t="s">
        <v>113</v>
      </c>
      <c r="J498" s="26" t="s">
        <v>52</v>
      </c>
      <c r="K498" s="26">
        <v>4</v>
      </c>
      <c r="L498" s="26">
        <v>3.3</v>
      </c>
      <c r="M498" s="26" t="s">
        <v>54</v>
      </c>
      <c r="N498" s="26" t="s">
        <v>55</v>
      </c>
      <c r="O498" s="26">
        <v>2.84</v>
      </c>
      <c r="P498" s="26">
        <v>7.5</v>
      </c>
      <c r="Q498" s="40">
        <f>Table2[[#This Row],[Spread]]/Table2[[#This Row],[Expected Loss]]</f>
        <v>2.6408450704225355</v>
      </c>
      <c r="R498" s="26">
        <v>1</v>
      </c>
      <c r="S498" s="26">
        <v>0</v>
      </c>
      <c r="T498" s="26" t="s">
        <v>1785</v>
      </c>
      <c r="U498" s="26" t="s">
        <v>1786</v>
      </c>
      <c r="Y498" s="26">
        <f>IF(ISTEXT(_xlfn.XLOOKUP(A498,Checked_Deals!A:A,Checked_Deals!A:A,0)),1,0)</f>
        <v>0</v>
      </c>
    </row>
    <row r="499" spans="1:25" x14ac:dyDescent="0.25">
      <c r="A499" s="26" t="s">
        <v>1787</v>
      </c>
      <c r="B499" s="27">
        <v>43647</v>
      </c>
      <c r="C499" s="26" t="s">
        <v>1787</v>
      </c>
      <c r="D499" s="26" t="s">
        <v>54</v>
      </c>
      <c r="E499" s="26" t="s">
        <v>54</v>
      </c>
      <c r="F499" s="26" t="s">
        <v>54</v>
      </c>
      <c r="G499" s="26" t="s">
        <v>966</v>
      </c>
      <c r="H499" s="59">
        <v>30000000</v>
      </c>
      <c r="I499" s="26" t="s">
        <v>54</v>
      </c>
      <c r="J499" s="26" t="s">
        <v>52</v>
      </c>
      <c r="K499" s="26" t="s">
        <v>54</v>
      </c>
      <c r="L499" s="26" t="s">
        <v>53</v>
      </c>
      <c r="M499" s="26" t="s">
        <v>54</v>
      </c>
      <c r="N499" s="26" t="s">
        <v>55</v>
      </c>
      <c r="O499" s="26" t="s">
        <v>56</v>
      </c>
      <c r="P499" s="26" t="s">
        <v>56</v>
      </c>
      <c r="Q499" s="40" t="e">
        <f>Table2[[#This Row],[Spread]]/Table2[[#This Row],[Expected Loss]]</f>
        <v>#VALUE!</v>
      </c>
      <c r="R499" s="26">
        <v>1</v>
      </c>
      <c r="S499" s="26">
        <v>0</v>
      </c>
      <c r="T499" s="26" t="s">
        <v>1788</v>
      </c>
      <c r="U499" s="26" t="s">
        <v>1789</v>
      </c>
      <c r="Y499" s="26">
        <f>IF(ISTEXT(_xlfn.XLOOKUP(A499,Checked_Deals!A:A,Checked_Deals!A:A,0)),1,0)</f>
        <v>0</v>
      </c>
    </row>
    <row r="500" spans="1:25" x14ac:dyDescent="0.25">
      <c r="A500" s="26" t="s">
        <v>1790</v>
      </c>
      <c r="B500" s="27">
        <v>43647</v>
      </c>
      <c r="C500" s="26" t="s">
        <v>1791</v>
      </c>
      <c r="D500" s="26" t="s">
        <v>1252</v>
      </c>
      <c r="E500" s="26" t="s">
        <v>166</v>
      </c>
      <c r="F500" s="26" t="s">
        <v>224</v>
      </c>
      <c r="G500" s="26" t="s">
        <v>764</v>
      </c>
      <c r="H500" s="59">
        <v>222809000</v>
      </c>
      <c r="I500" s="26" t="s">
        <v>51</v>
      </c>
      <c r="J500" s="26" t="s">
        <v>1792</v>
      </c>
      <c r="K500" s="26">
        <v>2.75</v>
      </c>
      <c r="L500" s="26" t="s">
        <v>53</v>
      </c>
      <c r="M500" s="26" t="s">
        <v>54</v>
      </c>
      <c r="N500" s="26" t="s">
        <v>68</v>
      </c>
      <c r="O500" s="26" t="s">
        <v>56</v>
      </c>
      <c r="P500" s="26">
        <v>1.1000000000000001</v>
      </c>
      <c r="Q500" s="40" t="e">
        <f>Table2[[#This Row],[Spread]]/Table2[[#This Row],[Expected Loss]]</f>
        <v>#VALUE!</v>
      </c>
      <c r="R500" s="26">
        <v>1</v>
      </c>
      <c r="S500" s="26">
        <v>0</v>
      </c>
      <c r="T500" s="26" t="s">
        <v>1793</v>
      </c>
      <c r="U500" s="26" t="s">
        <v>1794</v>
      </c>
      <c r="Y500" s="26">
        <f>IF(ISTEXT(_xlfn.XLOOKUP(A500,Checked_Deals!A:A,Checked_Deals!A:A,0)),1,0)</f>
        <v>0</v>
      </c>
    </row>
    <row r="501" spans="1:25" x14ac:dyDescent="0.25">
      <c r="A501" s="26" t="s">
        <v>1795</v>
      </c>
      <c r="B501" s="27">
        <v>43647</v>
      </c>
      <c r="C501" s="26" t="s">
        <v>1791</v>
      </c>
      <c r="D501" s="26" t="s">
        <v>1252</v>
      </c>
      <c r="E501" s="26" t="s">
        <v>166</v>
      </c>
      <c r="F501" s="26" t="s">
        <v>224</v>
      </c>
      <c r="G501" s="26" t="s">
        <v>764</v>
      </c>
      <c r="H501" s="59">
        <v>278511000</v>
      </c>
      <c r="I501" s="26" t="s">
        <v>51</v>
      </c>
      <c r="J501" s="26" t="s">
        <v>1792</v>
      </c>
      <c r="K501" s="26">
        <v>2.75</v>
      </c>
      <c r="L501" s="26" t="s">
        <v>53</v>
      </c>
      <c r="M501" s="26" t="s">
        <v>54</v>
      </c>
      <c r="N501" s="26" t="s">
        <v>68</v>
      </c>
      <c r="O501" s="26" t="s">
        <v>56</v>
      </c>
      <c r="P501" s="26">
        <v>1.6</v>
      </c>
      <c r="Q501" s="40" t="e">
        <f>Table2[[#This Row],[Spread]]/Table2[[#This Row],[Expected Loss]]</f>
        <v>#VALUE!</v>
      </c>
      <c r="R501" s="26">
        <v>1</v>
      </c>
      <c r="S501" s="26">
        <v>0</v>
      </c>
      <c r="T501" s="26" t="s">
        <v>1793</v>
      </c>
      <c r="U501" s="26" t="s">
        <v>1794</v>
      </c>
      <c r="Y501" s="26">
        <f>IF(ISTEXT(_xlfn.XLOOKUP(A501,Checked_Deals!A:A,Checked_Deals!A:A,0)),1,0)</f>
        <v>0</v>
      </c>
    </row>
    <row r="502" spans="1:25" x14ac:dyDescent="0.25">
      <c r="A502" s="26" t="s">
        <v>1796</v>
      </c>
      <c r="B502" s="27">
        <v>43647</v>
      </c>
      <c r="C502" s="26" t="s">
        <v>1791</v>
      </c>
      <c r="D502" s="26" t="s">
        <v>1252</v>
      </c>
      <c r="E502" s="26" t="s">
        <v>166</v>
      </c>
      <c r="F502" s="26" t="s">
        <v>224</v>
      </c>
      <c r="G502" s="26" t="s">
        <v>764</v>
      </c>
      <c r="H502" s="59">
        <v>176390000</v>
      </c>
      <c r="I502" s="26" t="s">
        <v>51</v>
      </c>
      <c r="J502" s="26" t="s">
        <v>1792</v>
      </c>
      <c r="K502" s="26">
        <v>2.75</v>
      </c>
      <c r="L502" s="26" t="s">
        <v>53</v>
      </c>
      <c r="M502" s="26" t="s">
        <v>54</v>
      </c>
      <c r="N502" s="26" t="s">
        <v>68</v>
      </c>
      <c r="O502" s="26" t="s">
        <v>56</v>
      </c>
      <c r="P502" s="26">
        <v>1.95</v>
      </c>
      <c r="Q502" s="40" t="e">
        <f>Table2[[#This Row],[Spread]]/Table2[[#This Row],[Expected Loss]]</f>
        <v>#VALUE!</v>
      </c>
      <c r="R502" s="26">
        <v>1</v>
      </c>
      <c r="S502" s="26">
        <v>0</v>
      </c>
      <c r="T502" s="26" t="s">
        <v>1793</v>
      </c>
      <c r="U502" s="26" t="s">
        <v>1794</v>
      </c>
      <c r="Y502" s="26">
        <f>IF(ISTEXT(_xlfn.XLOOKUP(A502,Checked_Deals!A:A,Checked_Deals!A:A,0)),1,0)</f>
        <v>0</v>
      </c>
    </row>
    <row r="503" spans="1:25" x14ac:dyDescent="0.25">
      <c r="A503" s="26" t="s">
        <v>1797</v>
      </c>
      <c r="B503" s="27">
        <v>43647</v>
      </c>
      <c r="C503" s="26" t="s">
        <v>1791</v>
      </c>
      <c r="D503" s="26" t="s">
        <v>1252</v>
      </c>
      <c r="E503" s="26" t="s">
        <v>166</v>
      </c>
      <c r="F503" s="26" t="s">
        <v>224</v>
      </c>
      <c r="G503" s="26" t="s">
        <v>764</v>
      </c>
      <c r="H503" s="59">
        <v>23210000</v>
      </c>
      <c r="I503" s="26" t="s">
        <v>51</v>
      </c>
      <c r="J503" s="26" t="s">
        <v>1792</v>
      </c>
      <c r="K503" s="26">
        <v>2.75</v>
      </c>
      <c r="L503" s="26" t="s">
        <v>53</v>
      </c>
      <c r="M503" s="26" t="s">
        <v>54</v>
      </c>
      <c r="N503" s="26" t="s">
        <v>68</v>
      </c>
      <c r="O503" s="26" t="s">
        <v>56</v>
      </c>
      <c r="P503" s="26">
        <v>2.5</v>
      </c>
      <c r="Q503" s="40" t="e">
        <f>Table2[[#This Row],[Spread]]/Table2[[#This Row],[Expected Loss]]</f>
        <v>#VALUE!</v>
      </c>
      <c r="R503" s="26">
        <v>1</v>
      </c>
      <c r="S503" s="26">
        <v>0</v>
      </c>
      <c r="T503" s="26" t="s">
        <v>1793</v>
      </c>
      <c r="U503" s="26" t="s">
        <v>1794</v>
      </c>
      <c r="Y503" s="26">
        <f>IF(ISTEXT(_xlfn.XLOOKUP(A503,Checked_Deals!A:A,Checked_Deals!A:A,0)),1,0)</f>
        <v>0</v>
      </c>
    </row>
    <row r="504" spans="1:25" x14ac:dyDescent="0.25">
      <c r="A504" s="26" t="s">
        <v>1798</v>
      </c>
      <c r="B504" s="27">
        <v>43647</v>
      </c>
      <c r="C504" s="26" t="s">
        <v>1798</v>
      </c>
      <c r="D504" s="26" t="s">
        <v>54</v>
      </c>
      <c r="E504" s="26" t="s">
        <v>54</v>
      </c>
      <c r="F504" s="26" t="s">
        <v>224</v>
      </c>
      <c r="G504" s="26" t="s">
        <v>599</v>
      </c>
      <c r="H504" s="59">
        <v>11360000</v>
      </c>
      <c r="I504" s="26" t="s">
        <v>113</v>
      </c>
      <c r="J504" s="26" t="s">
        <v>52</v>
      </c>
      <c r="K504" s="26">
        <v>0.5</v>
      </c>
      <c r="L504" s="26" t="s">
        <v>53</v>
      </c>
      <c r="M504" s="26" t="s">
        <v>54</v>
      </c>
      <c r="N504" s="26" t="s">
        <v>55</v>
      </c>
      <c r="O504" s="26" t="s">
        <v>56</v>
      </c>
      <c r="P504" s="26" t="s">
        <v>56</v>
      </c>
      <c r="Q504" s="40" t="e">
        <f>Table2[[#This Row],[Spread]]/Table2[[#This Row],[Expected Loss]]</f>
        <v>#VALUE!</v>
      </c>
      <c r="R504" s="26">
        <v>1</v>
      </c>
      <c r="S504" s="26">
        <v>0</v>
      </c>
      <c r="T504" s="26" t="s">
        <v>1799</v>
      </c>
      <c r="U504" s="26" t="s">
        <v>1800</v>
      </c>
      <c r="Y504" s="26">
        <f>IF(ISTEXT(_xlfn.XLOOKUP(A504,Checked_Deals!A:A,Checked_Deals!A:A,0)),1,0)</f>
        <v>0</v>
      </c>
    </row>
    <row r="505" spans="1:25" x14ac:dyDescent="0.25">
      <c r="A505" s="28" t="s">
        <v>1801</v>
      </c>
      <c r="B505" s="29">
        <v>43647</v>
      </c>
      <c r="C505" s="28" t="s">
        <v>1802</v>
      </c>
      <c r="D505" s="28" t="s">
        <v>1105</v>
      </c>
      <c r="E505" s="28" t="s">
        <v>166</v>
      </c>
      <c r="F505" s="28" t="s">
        <v>54</v>
      </c>
      <c r="G505" s="28" t="s">
        <v>764</v>
      </c>
      <c r="H505" s="32" t="s">
        <v>65</v>
      </c>
      <c r="I505" s="28" t="s">
        <v>51</v>
      </c>
      <c r="J505" s="28" t="s">
        <v>1803</v>
      </c>
      <c r="K505" s="28" t="s">
        <v>54</v>
      </c>
      <c r="L505" s="28" t="s">
        <v>53</v>
      </c>
      <c r="M505" s="28" t="s">
        <v>54</v>
      </c>
      <c r="N505" s="28" t="s">
        <v>68</v>
      </c>
      <c r="O505" s="28" t="s">
        <v>56</v>
      </c>
      <c r="P505" s="28">
        <v>1.4</v>
      </c>
      <c r="Q505" s="40" t="e">
        <f>Table2[[#This Row],[Spread]]/Table2[[#This Row],[Expected Loss]]</f>
        <v>#VALUE!</v>
      </c>
      <c r="R505" s="28">
        <v>1</v>
      </c>
      <c r="S505" s="28">
        <v>0</v>
      </c>
      <c r="T505" s="28" t="s">
        <v>1804</v>
      </c>
      <c r="U505" s="28" t="s">
        <v>1805</v>
      </c>
      <c r="Y505" s="26">
        <f>IF(ISTEXT(_xlfn.XLOOKUP(A505,Checked_Deals!A:A,Checked_Deals!A:A,0)),1,0)</f>
        <v>0</v>
      </c>
    </row>
    <row r="506" spans="1:25" x14ac:dyDescent="0.25">
      <c r="A506" s="28" t="s">
        <v>1806</v>
      </c>
      <c r="B506" s="29">
        <v>43647</v>
      </c>
      <c r="C506" s="28" t="s">
        <v>1802</v>
      </c>
      <c r="D506" s="28" t="s">
        <v>1105</v>
      </c>
      <c r="E506" s="28" t="s">
        <v>166</v>
      </c>
      <c r="F506" s="28" t="s">
        <v>54</v>
      </c>
      <c r="G506" s="28" t="s">
        <v>764</v>
      </c>
      <c r="H506" s="32" t="s">
        <v>65</v>
      </c>
      <c r="I506" s="28" t="s">
        <v>51</v>
      </c>
      <c r="J506" s="28" t="s">
        <v>1803</v>
      </c>
      <c r="K506" s="28" t="s">
        <v>54</v>
      </c>
      <c r="L506" s="28" t="s">
        <v>53</v>
      </c>
      <c r="M506" s="28" t="s">
        <v>54</v>
      </c>
      <c r="N506" s="28" t="s">
        <v>68</v>
      </c>
      <c r="O506" s="28" t="s">
        <v>56</v>
      </c>
      <c r="P506" s="28">
        <v>1.95</v>
      </c>
      <c r="Q506" s="40" t="e">
        <f>Table2[[#This Row],[Spread]]/Table2[[#This Row],[Expected Loss]]</f>
        <v>#VALUE!</v>
      </c>
      <c r="R506" s="28">
        <v>1</v>
      </c>
      <c r="S506" s="28">
        <v>0</v>
      </c>
      <c r="T506" s="28" t="s">
        <v>1804</v>
      </c>
      <c r="U506" s="28" t="s">
        <v>1805</v>
      </c>
      <c r="Y506" s="26">
        <f>IF(ISTEXT(_xlfn.XLOOKUP(A506,Checked_Deals!A:A,Checked_Deals!A:A,0)),1,0)</f>
        <v>0</v>
      </c>
    </row>
    <row r="507" spans="1:25" x14ac:dyDescent="0.25">
      <c r="A507" s="28" t="s">
        <v>1807</v>
      </c>
      <c r="B507" s="29">
        <v>43647</v>
      </c>
      <c r="C507" s="28" t="s">
        <v>1802</v>
      </c>
      <c r="D507" s="28" t="s">
        <v>1105</v>
      </c>
      <c r="E507" s="28" t="s">
        <v>166</v>
      </c>
      <c r="F507" s="28" t="s">
        <v>54</v>
      </c>
      <c r="G507" s="28" t="s">
        <v>764</v>
      </c>
      <c r="H507" s="32" t="s">
        <v>65</v>
      </c>
      <c r="I507" s="28" t="s">
        <v>51</v>
      </c>
      <c r="J507" s="28" t="s">
        <v>1803</v>
      </c>
      <c r="K507" s="28" t="s">
        <v>54</v>
      </c>
      <c r="L507" s="28" t="s">
        <v>53</v>
      </c>
      <c r="M507" s="28" t="s">
        <v>54</v>
      </c>
      <c r="N507" s="28" t="s">
        <v>68</v>
      </c>
      <c r="O507" s="28" t="s">
        <v>56</v>
      </c>
      <c r="P507" s="28">
        <v>2.5499999999999998</v>
      </c>
      <c r="Q507" s="40" t="e">
        <f>Table2[[#This Row],[Spread]]/Table2[[#This Row],[Expected Loss]]</f>
        <v>#VALUE!</v>
      </c>
      <c r="R507" s="28">
        <v>1</v>
      </c>
      <c r="S507" s="28">
        <v>0</v>
      </c>
      <c r="T507" s="28" t="s">
        <v>1804</v>
      </c>
      <c r="U507" s="28" t="s">
        <v>1805</v>
      </c>
      <c r="Y507" s="26">
        <f>IF(ISTEXT(_xlfn.XLOOKUP(A507,Checked_Deals!A:A,Checked_Deals!A:A,0)),1,0)</f>
        <v>0</v>
      </c>
    </row>
    <row r="508" spans="1:25" x14ac:dyDescent="0.25">
      <c r="A508" s="28" t="s">
        <v>1808</v>
      </c>
      <c r="B508" s="29">
        <v>43647</v>
      </c>
      <c r="C508" s="28" t="s">
        <v>1802</v>
      </c>
      <c r="D508" s="28" t="s">
        <v>1105</v>
      </c>
      <c r="E508" s="28" t="s">
        <v>166</v>
      </c>
      <c r="F508" s="28" t="s">
        <v>54</v>
      </c>
      <c r="G508" s="28" t="s">
        <v>764</v>
      </c>
      <c r="H508" s="32" t="s">
        <v>65</v>
      </c>
      <c r="I508" s="28" t="s">
        <v>51</v>
      </c>
      <c r="J508" s="28" t="s">
        <v>1803</v>
      </c>
      <c r="K508" s="28" t="s">
        <v>54</v>
      </c>
      <c r="L508" s="28" t="s">
        <v>53</v>
      </c>
      <c r="M508" s="28" t="s">
        <v>54</v>
      </c>
      <c r="N508" s="28" t="s">
        <v>68</v>
      </c>
      <c r="O508" s="28" t="s">
        <v>56</v>
      </c>
      <c r="P508" s="28">
        <v>3.5</v>
      </c>
      <c r="Q508" s="40" t="e">
        <f>Table2[[#This Row],[Spread]]/Table2[[#This Row],[Expected Loss]]</f>
        <v>#VALUE!</v>
      </c>
      <c r="R508" s="28">
        <v>1</v>
      </c>
      <c r="S508" s="28">
        <v>0</v>
      </c>
      <c r="T508" s="28" t="s">
        <v>1804</v>
      </c>
      <c r="U508" s="28" t="s">
        <v>1805</v>
      </c>
      <c r="Y508" s="26">
        <f>IF(ISTEXT(_xlfn.XLOOKUP(A508,Checked_Deals!A:A,Checked_Deals!A:A,0)),1,0)</f>
        <v>0</v>
      </c>
    </row>
    <row r="509" spans="1:25" x14ac:dyDescent="0.25">
      <c r="A509" s="28" t="s">
        <v>1809</v>
      </c>
      <c r="B509" s="29">
        <v>43647</v>
      </c>
      <c r="C509" s="28" t="s">
        <v>1802</v>
      </c>
      <c r="D509" s="28" t="s">
        <v>1105</v>
      </c>
      <c r="E509" s="28" t="s">
        <v>166</v>
      </c>
      <c r="F509" s="28" t="s">
        <v>54</v>
      </c>
      <c r="G509" s="28" t="s">
        <v>764</v>
      </c>
      <c r="H509" s="32" t="s">
        <v>65</v>
      </c>
      <c r="I509" s="28" t="s">
        <v>51</v>
      </c>
      <c r="J509" s="28" t="s">
        <v>1803</v>
      </c>
      <c r="K509" s="28" t="s">
        <v>54</v>
      </c>
      <c r="L509" s="28" t="s">
        <v>53</v>
      </c>
      <c r="M509" s="28" t="s">
        <v>54</v>
      </c>
      <c r="N509" s="28" t="s">
        <v>68</v>
      </c>
      <c r="O509" s="28" t="s">
        <v>56</v>
      </c>
      <c r="P509" s="28">
        <v>4.3499999999999996</v>
      </c>
      <c r="Q509" s="40" t="e">
        <f>Table2[[#This Row],[Spread]]/Table2[[#This Row],[Expected Loss]]</f>
        <v>#VALUE!</v>
      </c>
      <c r="R509" s="28">
        <v>1</v>
      </c>
      <c r="S509" s="28">
        <v>0</v>
      </c>
      <c r="T509" s="28" t="s">
        <v>1804</v>
      </c>
      <c r="U509" s="28" t="s">
        <v>1805</v>
      </c>
      <c r="Y509" s="26">
        <f>IF(ISTEXT(_xlfn.XLOOKUP(A509,Checked_Deals!A:A,Checked_Deals!A:A,0)),1,0)</f>
        <v>0</v>
      </c>
    </row>
    <row r="510" spans="1:25" x14ac:dyDescent="0.25">
      <c r="A510" s="26" t="s">
        <v>1810</v>
      </c>
      <c r="B510" s="27">
        <v>43647</v>
      </c>
      <c r="C510" s="26" t="s">
        <v>1811</v>
      </c>
      <c r="D510" s="26" t="s">
        <v>54</v>
      </c>
      <c r="E510" s="26" t="s">
        <v>54</v>
      </c>
      <c r="F510" s="26" t="s">
        <v>54</v>
      </c>
      <c r="G510" s="26" t="s">
        <v>966</v>
      </c>
      <c r="H510" s="59">
        <v>100000000</v>
      </c>
      <c r="I510" s="26" t="s">
        <v>54</v>
      </c>
      <c r="J510" s="26" t="s">
        <v>52</v>
      </c>
      <c r="K510" s="26" t="s">
        <v>54</v>
      </c>
      <c r="L510" s="26" t="s">
        <v>53</v>
      </c>
      <c r="M510" s="26" t="s">
        <v>54</v>
      </c>
      <c r="N510" s="26" t="s">
        <v>55</v>
      </c>
      <c r="O510" s="26" t="s">
        <v>56</v>
      </c>
      <c r="P510" s="26" t="s">
        <v>56</v>
      </c>
      <c r="Q510" s="40" t="e">
        <f>Table2[[#This Row],[Spread]]/Table2[[#This Row],[Expected Loss]]</f>
        <v>#VALUE!</v>
      </c>
      <c r="R510" s="26">
        <v>1</v>
      </c>
      <c r="S510" s="26">
        <v>0</v>
      </c>
      <c r="T510" s="26" t="s">
        <v>1812</v>
      </c>
      <c r="U510" s="26" t="s">
        <v>1813</v>
      </c>
      <c r="Y510" s="26">
        <f>IF(ISTEXT(_xlfn.XLOOKUP(A510,Checked_Deals!A:A,Checked_Deals!A:A,0)),1,0)</f>
        <v>0</v>
      </c>
    </row>
    <row r="511" spans="1:25" x14ac:dyDescent="0.25">
      <c r="A511" s="26" t="s">
        <v>1814</v>
      </c>
      <c r="B511" s="27">
        <v>43647</v>
      </c>
      <c r="C511" s="26" t="s">
        <v>1811</v>
      </c>
      <c r="D511" s="26" t="s">
        <v>83</v>
      </c>
      <c r="E511" s="26" t="s">
        <v>54</v>
      </c>
      <c r="F511" s="26" t="s">
        <v>54</v>
      </c>
      <c r="G511" s="26" t="s">
        <v>439</v>
      </c>
      <c r="H511" s="59">
        <v>25000000</v>
      </c>
      <c r="I511" s="26" t="s">
        <v>51</v>
      </c>
      <c r="J511" s="26" t="s">
        <v>52</v>
      </c>
      <c r="K511" s="26" t="s">
        <v>54</v>
      </c>
      <c r="L511" s="26" t="s">
        <v>53</v>
      </c>
      <c r="M511" s="26" t="s">
        <v>54</v>
      </c>
      <c r="N511" s="26" t="s">
        <v>55</v>
      </c>
      <c r="O511" s="26" t="s">
        <v>56</v>
      </c>
      <c r="P511" s="26" t="s">
        <v>56</v>
      </c>
      <c r="Q511" s="40" t="e">
        <f>Table2[[#This Row],[Spread]]/Table2[[#This Row],[Expected Loss]]</f>
        <v>#VALUE!</v>
      </c>
      <c r="R511" s="26">
        <v>1</v>
      </c>
      <c r="S511" s="26">
        <v>0</v>
      </c>
      <c r="T511" s="26" t="s">
        <v>1815</v>
      </c>
      <c r="U511" s="26" t="s">
        <v>1816</v>
      </c>
      <c r="Y511" s="26">
        <f>IF(ISTEXT(_xlfn.XLOOKUP(A511,Checked_Deals!A:A,Checked_Deals!A:A,0)),1,0)</f>
        <v>0</v>
      </c>
    </row>
    <row r="512" spans="1:25" x14ac:dyDescent="0.25">
      <c r="A512" s="26" t="s">
        <v>1817</v>
      </c>
      <c r="B512" s="27">
        <v>43678</v>
      </c>
      <c r="C512" s="26" t="s">
        <v>1811</v>
      </c>
      <c r="D512" s="26" t="s">
        <v>54</v>
      </c>
      <c r="E512" s="26" t="s">
        <v>54</v>
      </c>
      <c r="F512" s="26" t="s">
        <v>54</v>
      </c>
      <c r="G512" s="26" t="s">
        <v>966</v>
      </c>
      <c r="H512" s="59">
        <v>56590000</v>
      </c>
      <c r="I512" s="26" t="s">
        <v>54</v>
      </c>
      <c r="J512" s="26" t="s">
        <v>52</v>
      </c>
      <c r="K512" s="26" t="s">
        <v>54</v>
      </c>
      <c r="L512" s="26" t="s">
        <v>53</v>
      </c>
      <c r="M512" s="26" t="s">
        <v>54</v>
      </c>
      <c r="N512" s="26" t="s">
        <v>55</v>
      </c>
      <c r="O512" s="26" t="s">
        <v>56</v>
      </c>
      <c r="P512" s="26" t="s">
        <v>56</v>
      </c>
      <c r="Q512" s="40" t="e">
        <f>Table2[[#This Row],[Spread]]/Table2[[#This Row],[Expected Loss]]</f>
        <v>#VALUE!</v>
      </c>
      <c r="R512" s="26">
        <v>1</v>
      </c>
      <c r="S512" s="26">
        <v>0</v>
      </c>
      <c r="T512" s="26" t="s">
        <v>1818</v>
      </c>
      <c r="U512" s="26" t="s">
        <v>1819</v>
      </c>
      <c r="Y512" s="26">
        <f>IF(ISTEXT(_xlfn.XLOOKUP(A512,Checked_Deals!A:A,Checked_Deals!A:A,0)),1,0)</f>
        <v>0</v>
      </c>
    </row>
    <row r="513" spans="1:25" x14ac:dyDescent="0.25">
      <c r="A513" s="26" t="s">
        <v>1820</v>
      </c>
      <c r="B513" s="27">
        <v>43709</v>
      </c>
      <c r="C513" s="26" t="s">
        <v>1821</v>
      </c>
      <c r="D513" s="26" t="s">
        <v>54</v>
      </c>
      <c r="E513" s="26" t="s">
        <v>166</v>
      </c>
      <c r="F513" s="26" t="s">
        <v>166</v>
      </c>
      <c r="G513" s="26" t="s">
        <v>247</v>
      </c>
      <c r="H513" s="59">
        <v>70000000</v>
      </c>
      <c r="I513" s="26" t="s">
        <v>104</v>
      </c>
      <c r="J513" s="26" t="s">
        <v>52</v>
      </c>
      <c r="K513" s="26" t="s">
        <v>54</v>
      </c>
      <c r="L513" s="26" t="s">
        <v>53</v>
      </c>
      <c r="M513" s="26" t="s">
        <v>54</v>
      </c>
      <c r="N513" s="26" t="s">
        <v>55</v>
      </c>
      <c r="O513" s="26" t="s">
        <v>56</v>
      </c>
      <c r="P513" s="26" t="s">
        <v>56</v>
      </c>
      <c r="Q513" s="40" t="e">
        <f>Table2[[#This Row],[Spread]]/Table2[[#This Row],[Expected Loss]]</f>
        <v>#VALUE!</v>
      </c>
      <c r="R513" s="26">
        <v>1</v>
      </c>
      <c r="S513" s="26">
        <v>0</v>
      </c>
      <c r="T513" s="26" t="s">
        <v>1823</v>
      </c>
      <c r="U513" s="26" t="s">
        <v>1824</v>
      </c>
      <c r="Y513" s="26">
        <f>IF(ISTEXT(_xlfn.XLOOKUP(A513,Checked_Deals!A:A,Checked_Deals!A:A,0)),1,0)</f>
        <v>0</v>
      </c>
    </row>
    <row r="514" spans="1:25" x14ac:dyDescent="0.25">
      <c r="A514" s="26" t="s">
        <v>1825</v>
      </c>
      <c r="B514" s="27">
        <v>43709</v>
      </c>
      <c r="C514" s="26" t="s">
        <v>1811</v>
      </c>
      <c r="D514" s="26" t="s">
        <v>54</v>
      </c>
      <c r="E514" s="26" t="s">
        <v>54</v>
      </c>
      <c r="F514" s="26" t="s">
        <v>54</v>
      </c>
      <c r="G514" s="26" t="s">
        <v>966</v>
      </c>
      <c r="H514" s="59">
        <v>48000000</v>
      </c>
      <c r="I514" s="26" t="s">
        <v>54</v>
      </c>
      <c r="J514" s="26" t="s">
        <v>52</v>
      </c>
      <c r="K514" s="26" t="s">
        <v>54</v>
      </c>
      <c r="L514" s="26" t="s">
        <v>53</v>
      </c>
      <c r="M514" s="26" t="s">
        <v>54</v>
      </c>
      <c r="N514" s="26" t="s">
        <v>55</v>
      </c>
      <c r="O514" s="26" t="s">
        <v>56</v>
      </c>
      <c r="P514" s="26" t="s">
        <v>56</v>
      </c>
      <c r="Q514" s="40" t="e">
        <f>Table2[[#This Row],[Spread]]/Table2[[#This Row],[Expected Loss]]</f>
        <v>#VALUE!</v>
      </c>
      <c r="R514" s="26">
        <v>1</v>
      </c>
      <c r="S514" s="26">
        <v>0</v>
      </c>
      <c r="T514" s="26" t="s">
        <v>1826</v>
      </c>
      <c r="U514" s="26" t="s">
        <v>1827</v>
      </c>
      <c r="Y514" s="26">
        <f>IF(ISTEXT(_xlfn.XLOOKUP(A514,Checked_Deals!A:A,Checked_Deals!A:A,0)),1,0)</f>
        <v>0</v>
      </c>
    </row>
    <row r="515" spans="1:25" x14ac:dyDescent="0.25">
      <c r="A515" s="26" t="s">
        <v>1828</v>
      </c>
      <c r="B515" s="27">
        <v>43709</v>
      </c>
      <c r="C515" s="26" t="s">
        <v>1829</v>
      </c>
      <c r="D515" s="26" t="s">
        <v>54</v>
      </c>
      <c r="E515" s="26" t="s">
        <v>1507</v>
      </c>
      <c r="F515" s="26" t="s">
        <v>54</v>
      </c>
      <c r="G515" s="26" t="s">
        <v>966</v>
      </c>
      <c r="H515" s="59">
        <v>25000000</v>
      </c>
      <c r="I515" s="26" t="s">
        <v>54</v>
      </c>
      <c r="J515" s="26" t="s">
        <v>52</v>
      </c>
      <c r="K515" s="26" t="s">
        <v>54</v>
      </c>
      <c r="L515" s="26" t="s">
        <v>53</v>
      </c>
      <c r="M515" s="26" t="s">
        <v>54</v>
      </c>
      <c r="N515" s="26" t="s">
        <v>55</v>
      </c>
      <c r="O515" s="26" t="s">
        <v>56</v>
      </c>
      <c r="P515" s="26" t="s">
        <v>56</v>
      </c>
      <c r="Q515" s="40" t="e">
        <f>Table2[[#This Row],[Spread]]/Table2[[#This Row],[Expected Loss]]</f>
        <v>#VALUE!</v>
      </c>
      <c r="R515" s="26">
        <v>1</v>
      </c>
      <c r="S515" s="26">
        <v>0</v>
      </c>
      <c r="T515" s="26" t="s">
        <v>1830</v>
      </c>
      <c r="U515" s="26" t="s">
        <v>1831</v>
      </c>
      <c r="Y515" s="26">
        <f>IF(ISTEXT(_xlfn.XLOOKUP(A515,Checked_Deals!A:A,Checked_Deals!A:A,0)),1,0)</f>
        <v>0</v>
      </c>
    </row>
    <row r="516" spans="1:25" x14ac:dyDescent="0.25">
      <c r="A516" s="28" t="s">
        <v>1832</v>
      </c>
      <c r="B516" s="29">
        <v>43739</v>
      </c>
      <c r="C516" s="28" t="s">
        <v>1833</v>
      </c>
      <c r="D516" s="28" t="s">
        <v>54</v>
      </c>
      <c r="E516" s="28" t="s">
        <v>224</v>
      </c>
      <c r="F516" s="28" t="s">
        <v>224</v>
      </c>
      <c r="G516" s="28" t="s">
        <v>966</v>
      </c>
      <c r="H516" s="32" t="s">
        <v>65</v>
      </c>
      <c r="I516" s="28" t="s">
        <v>113</v>
      </c>
      <c r="J516" s="28" t="s">
        <v>52</v>
      </c>
      <c r="K516" s="28">
        <v>1</v>
      </c>
      <c r="L516" s="28" t="s">
        <v>53</v>
      </c>
      <c r="M516" s="28" t="s">
        <v>54</v>
      </c>
      <c r="N516" s="28" t="s">
        <v>68</v>
      </c>
      <c r="O516" s="28" t="s">
        <v>56</v>
      </c>
      <c r="P516" s="28" t="s">
        <v>56</v>
      </c>
      <c r="Q516" s="40" t="e">
        <f>Table2[[#This Row],[Spread]]/Table2[[#This Row],[Expected Loss]]</f>
        <v>#VALUE!</v>
      </c>
      <c r="R516" s="28">
        <v>1</v>
      </c>
      <c r="S516" s="28">
        <v>0</v>
      </c>
      <c r="T516" s="28" t="s">
        <v>1834</v>
      </c>
      <c r="U516" s="28" t="s">
        <v>1835</v>
      </c>
      <c r="Y516" s="26">
        <f>IF(ISTEXT(_xlfn.XLOOKUP(A516,Checked_Deals!A:A,Checked_Deals!A:A,0)),1,0)</f>
        <v>0</v>
      </c>
    </row>
    <row r="517" spans="1:25" x14ac:dyDescent="0.25">
      <c r="A517" s="28" t="s">
        <v>1836</v>
      </c>
      <c r="B517" s="29">
        <v>43739</v>
      </c>
      <c r="C517" s="28" t="s">
        <v>1833</v>
      </c>
      <c r="D517" s="28" t="s">
        <v>54</v>
      </c>
      <c r="E517" s="28" t="s">
        <v>224</v>
      </c>
      <c r="F517" s="28" t="s">
        <v>224</v>
      </c>
      <c r="G517" s="28" t="s">
        <v>966</v>
      </c>
      <c r="H517" s="32" t="s">
        <v>65</v>
      </c>
      <c r="I517" s="28" t="s">
        <v>113</v>
      </c>
      <c r="J517" s="28" t="s">
        <v>52</v>
      </c>
      <c r="K517" s="28">
        <v>1</v>
      </c>
      <c r="L517" s="28" t="s">
        <v>53</v>
      </c>
      <c r="M517" s="28" t="s">
        <v>54</v>
      </c>
      <c r="N517" s="28" t="s">
        <v>68</v>
      </c>
      <c r="O517" s="28" t="s">
        <v>56</v>
      </c>
      <c r="P517" s="28" t="s">
        <v>56</v>
      </c>
      <c r="Q517" s="40" t="e">
        <f>Table2[[#This Row],[Spread]]/Table2[[#This Row],[Expected Loss]]</f>
        <v>#VALUE!</v>
      </c>
      <c r="R517" s="28">
        <v>1</v>
      </c>
      <c r="S517" s="28">
        <v>0</v>
      </c>
      <c r="T517" s="28" t="s">
        <v>1834</v>
      </c>
      <c r="U517" s="28" t="s">
        <v>1835</v>
      </c>
      <c r="Y517" s="26">
        <f>IF(ISTEXT(_xlfn.XLOOKUP(A517,Checked_Deals!A:A,Checked_Deals!A:A,0)),1,0)</f>
        <v>0</v>
      </c>
    </row>
    <row r="518" spans="1:25" x14ac:dyDescent="0.25">
      <c r="A518" s="26" t="s">
        <v>1837</v>
      </c>
      <c r="B518" s="27">
        <v>43739</v>
      </c>
      <c r="C518" s="26" t="s">
        <v>1838</v>
      </c>
      <c r="D518" s="26" t="s">
        <v>1252</v>
      </c>
      <c r="E518" s="26" t="s">
        <v>166</v>
      </c>
      <c r="F518" s="26" t="s">
        <v>224</v>
      </c>
      <c r="G518" s="26" t="s">
        <v>764</v>
      </c>
      <c r="H518" s="59">
        <v>144320000</v>
      </c>
      <c r="I518" s="26" t="s">
        <v>51</v>
      </c>
      <c r="J518" s="26" t="s">
        <v>166</v>
      </c>
      <c r="K518" s="26">
        <v>0.5</v>
      </c>
      <c r="L518" s="26" t="s">
        <v>53</v>
      </c>
      <c r="M518" s="26" t="s">
        <v>54</v>
      </c>
      <c r="N518" s="26" t="s">
        <v>68</v>
      </c>
      <c r="O518" s="26" t="s">
        <v>56</v>
      </c>
      <c r="P518" s="26" t="s">
        <v>56</v>
      </c>
      <c r="Q518" s="40" t="e">
        <f>Table2[[#This Row],[Spread]]/Table2[[#This Row],[Expected Loss]]</f>
        <v>#VALUE!</v>
      </c>
      <c r="R518" s="26">
        <v>1</v>
      </c>
      <c r="S518" s="26">
        <v>0</v>
      </c>
      <c r="T518" s="26" t="s">
        <v>1839</v>
      </c>
      <c r="U518" s="26" t="s">
        <v>1840</v>
      </c>
      <c r="Y518" s="26">
        <f>IF(ISTEXT(_xlfn.XLOOKUP(A518,Checked_Deals!A:A,Checked_Deals!A:A,0)),1,0)</f>
        <v>0</v>
      </c>
    </row>
    <row r="519" spans="1:25" x14ac:dyDescent="0.25">
      <c r="A519" s="26" t="s">
        <v>1841</v>
      </c>
      <c r="B519" s="27">
        <v>43739</v>
      </c>
      <c r="C519" s="26" t="s">
        <v>1838</v>
      </c>
      <c r="D519" s="26" t="s">
        <v>1252</v>
      </c>
      <c r="E519" s="26" t="s">
        <v>166</v>
      </c>
      <c r="F519" s="26" t="s">
        <v>224</v>
      </c>
      <c r="G519" s="26" t="s">
        <v>764</v>
      </c>
      <c r="H519" s="59">
        <v>144320000</v>
      </c>
      <c r="I519" s="26" t="s">
        <v>51</v>
      </c>
      <c r="J519" s="26" t="s">
        <v>166</v>
      </c>
      <c r="K519" s="26">
        <v>0.5</v>
      </c>
      <c r="L519" s="26" t="s">
        <v>53</v>
      </c>
      <c r="M519" s="26" t="s">
        <v>54</v>
      </c>
      <c r="N519" s="26" t="s">
        <v>68</v>
      </c>
      <c r="O519" s="26" t="s">
        <v>56</v>
      </c>
      <c r="P519" s="26" t="s">
        <v>56</v>
      </c>
      <c r="Q519" s="40" t="e">
        <f>Table2[[#This Row],[Spread]]/Table2[[#This Row],[Expected Loss]]</f>
        <v>#VALUE!</v>
      </c>
      <c r="R519" s="26">
        <v>1</v>
      </c>
      <c r="S519" s="26">
        <v>0</v>
      </c>
      <c r="T519" s="26" t="s">
        <v>1839</v>
      </c>
      <c r="U519" s="26" t="s">
        <v>1840</v>
      </c>
      <c r="Y519" s="26">
        <f>IF(ISTEXT(_xlfn.XLOOKUP(A519,Checked_Deals!A:A,Checked_Deals!A:A,0)),1,0)</f>
        <v>0</v>
      </c>
    </row>
    <row r="520" spans="1:25" x14ac:dyDescent="0.25">
      <c r="A520" s="26" t="s">
        <v>1842</v>
      </c>
      <c r="B520" s="27">
        <v>43739</v>
      </c>
      <c r="C520" s="26" t="s">
        <v>1838</v>
      </c>
      <c r="D520" s="26" t="s">
        <v>1252</v>
      </c>
      <c r="E520" s="26" t="s">
        <v>166</v>
      </c>
      <c r="F520" s="26" t="s">
        <v>224</v>
      </c>
      <c r="G520" s="26" t="s">
        <v>764</v>
      </c>
      <c r="H520" s="59">
        <v>126280000</v>
      </c>
      <c r="I520" s="26" t="s">
        <v>51</v>
      </c>
      <c r="J520" s="26" t="s">
        <v>166</v>
      </c>
      <c r="K520" s="26">
        <v>0.5</v>
      </c>
      <c r="L520" s="26" t="s">
        <v>53</v>
      </c>
      <c r="M520" s="26" t="s">
        <v>54</v>
      </c>
      <c r="N520" s="26" t="s">
        <v>68</v>
      </c>
      <c r="O520" s="26" t="s">
        <v>56</v>
      </c>
      <c r="P520" s="26" t="s">
        <v>56</v>
      </c>
      <c r="Q520" s="40" t="e">
        <f>Table2[[#This Row],[Spread]]/Table2[[#This Row],[Expected Loss]]</f>
        <v>#VALUE!</v>
      </c>
      <c r="R520" s="26">
        <v>1</v>
      </c>
      <c r="S520" s="26">
        <v>0</v>
      </c>
      <c r="T520" s="26" t="s">
        <v>1839</v>
      </c>
      <c r="U520" s="26" t="s">
        <v>1840</v>
      </c>
      <c r="Y520" s="26">
        <f>IF(ISTEXT(_xlfn.XLOOKUP(A520,Checked_Deals!A:A,Checked_Deals!A:A,0)),1,0)</f>
        <v>0</v>
      </c>
    </row>
    <row r="521" spans="1:25" x14ac:dyDescent="0.25">
      <c r="A521" s="26" t="s">
        <v>1843</v>
      </c>
      <c r="B521" s="27">
        <v>43739</v>
      </c>
      <c r="C521" s="26" t="s">
        <v>1838</v>
      </c>
      <c r="D521" s="26" t="s">
        <v>1252</v>
      </c>
      <c r="E521" s="26" t="s">
        <v>166</v>
      </c>
      <c r="F521" s="26" t="s">
        <v>224</v>
      </c>
      <c r="G521" s="26" t="s">
        <v>764</v>
      </c>
      <c r="H521" s="59">
        <v>144320000</v>
      </c>
      <c r="I521" s="26" t="s">
        <v>51</v>
      </c>
      <c r="J521" s="26" t="s">
        <v>166</v>
      </c>
      <c r="K521" s="26">
        <v>0.5</v>
      </c>
      <c r="L521" s="26" t="s">
        <v>53</v>
      </c>
      <c r="M521" s="26" t="s">
        <v>54</v>
      </c>
      <c r="N521" s="26" t="s">
        <v>68</v>
      </c>
      <c r="O521" s="26" t="s">
        <v>56</v>
      </c>
      <c r="P521" s="26" t="s">
        <v>56</v>
      </c>
      <c r="Q521" s="40" t="e">
        <f>Table2[[#This Row],[Spread]]/Table2[[#This Row],[Expected Loss]]</f>
        <v>#VALUE!</v>
      </c>
      <c r="R521" s="26">
        <v>1</v>
      </c>
      <c r="S521" s="26">
        <v>0</v>
      </c>
      <c r="T521" s="26" t="s">
        <v>1839</v>
      </c>
      <c r="U521" s="26" t="s">
        <v>1840</v>
      </c>
      <c r="Y521" s="26">
        <f>IF(ISTEXT(_xlfn.XLOOKUP(A521,Checked_Deals!A:A,Checked_Deals!A:A,0)),1,0)</f>
        <v>0</v>
      </c>
    </row>
    <row r="522" spans="1:25" x14ac:dyDescent="0.25">
      <c r="A522" s="26" t="s">
        <v>1844</v>
      </c>
      <c r="B522" s="27">
        <v>43739</v>
      </c>
      <c r="C522" s="26" t="s">
        <v>1838</v>
      </c>
      <c r="D522" s="26" t="s">
        <v>1252</v>
      </c>
      <c r="E522" s="26" t="s">
        <v>166</v>
      </c>
      <c r="F522" s="26" t="s">
        <v>224</v>
      </c>
      <c r="G522" s="26" t="s">
        <v>764</v>
      </c>
      <c r="H522" s="59">
        <v>18040000</v>
      </c>
      <c r="I522" s="26" t="s">
        <v>51</v>
      </c>
      <c r="J522" s="26" t="s">
        <v>166</v>
      </c>
      <c r="K522" s="26">
        <v>0.5</v>
      </c>
      <c r="L522" s="26" t="s">
        <v>53</v>
      </c>
      <c r="M522" s="26" t="s">
        <v>54</v>
      </c>
      <c r="N522" s="26" t="s">
        <v>68</v>
      </c>
      <c r="O522" s="26" t="s">
        <v>56</v>
      </c>
      <c r="P522" s="26" t="s">
        <v>56</v>
      </c>
      <c r="Q522" s="40" t="e">
        <f>Table2[[#This Row],[Spread]]/Table2[[#This Row],[Expected Loss]]</f>
        <v>#VALUE!</v>
      </c>
      <c r="R522" s="26">
        <v>1</v>
      </c>
      <c r="S522" s="26">
        <v>0</v>
      </c>
      <c r="T522" s="26" t="s">
        <v>1839</v>
      </c>
      <c r="U522" s="26" t="s">
        <v>1840</v>
      </c>
      <c r="Y522" s="26">
        <f>IF(ISTEXT(_xlfn.XLOOKUP(A522,Checked_Deals!A:A,Checked_Deals!A:A,0)),1,0)</f>
        <v>0</v>
      </c>
    </row>
    <row r="523" spans="1:25" x14ac:dyDescent="0.25">
      <c r="A523" s="26" t="s">
        <v>1845</v>
      </c>
      <c r="B523" s="27">
        <v>43739</v>
      </c>
      <c r="C523" s="26" t="s">
        <v>1811</v>
      </c>
      <c r="D523" s="26" t="s">
        <v>54</v>
      </c>
      <c r="E523" s="26" t="s">
        <v>54</v>
      </c>
      <c r="F523" s="26" t="s">
        <v>54</v>
      </c>
      <c r="G523" s="26" t="s">
        <v>966</v>
      </c>
      <c r="H523" s="59">
        <v>20000000</v>
      </c>
      <c r="I523" s="26" t="s">
        <v>54</v>
      </c>
      <c r="J523" s="26" t="s">
        <v>52</v>
      </c>
      <c r="K523" s="26" t="s">
        <v>54</v>
      </c>
      <c r="L523" s="26" t="s">
        <v>53</v>
      </c>
      <c r="M523" s="26" t="s">
        <v>54</v>
      </c>
      <c r="N523" s="26" t="s">
        <v>55</v>
      </c>
      <c r="O523" s="26" t="s">
        <v>56</v>
      </c>
      <c r="P523" s="26" t="s">
        <v>56</v>
      </c>
      <c r="Q523" s="40" t="e">
        <f>Table2[[#This Row],[Spread]]/Table2[[#This Row],[Expected Loss]]</f>
        <v>#VALUE!</v>
      </c>
      <c r="R523" s="26">
        <v>1</v>
      </c>
      <c r="S523" s="26">
        <v>0</v>
      </c>
      <c r="T523" s="26" t="s">
        <v>1846</v>
      </c>
      <c r="U523" s="26" t="s">
        <v>1847</v>
      </c>
      <c r="Y523" s="26">
        <f>IF(ISTEXT(_xlfn.XLOOKUP(A523,Checked_Deals!A:A,Checked_Deals!A:A,0)),1,0)</f>
        <v>0</v>
      </c>
    </row>
    <row r="524" spans="1:25" x14ac:dyDescent="0.25">
      <c r="A524" s="26" t="s">
        <v>1848</v>
      </c>
      <c r="B524" s="27">
        <v>43770</v>
      </c>
      <c r="C524" s="26" t="s">
        <v>1849</v>
      </c>
      <c r="D524" s="26" t="s">
        <v>1279</v>
      </c>
      <c r="E524" s="26" t="s">
        <v>1850</v>
      </c>
      <c r="F524" s="26" t="s">
        <v>76</v>
      </c>
      <c r="G524" s="26" t="s">
        <v>1851</v>
      </c>
      <c r="H524" s="60">
        <v>120000000</v>
      </c>
      <c r="I524" s="26" t="s">
        <v>51</v>
      </c>
      <c r="J524" s="26" t="s">
        <v>52</v>
      </c>
      <c r="K524" s="26" t="s">
        <v>54</v>
      </c>
      <c r="L524" s="26" t="s">
        <v>53</v>
      </c>
      <c r="M524" s="26" t="s">
        <v>54</v>
      </c>
      <c r="N524" s="26" t="s">
        <v>55</v>
      </c>
      <c r="O524" s="26">
        <v>3.65</v>
      </c>
      <c r="P524" s="26">
        <v>5.15</v>
      </c>
      <c r="Q524" s="40">
        <f>Table2[[#This Row],[Spread]]/Table2[[#This Row],[Expected Loss]]</f>
        <v>1.4109589041095891</v>
      </c>
      <c r="R524" s="26">
        <v>1</v>
      </c>
      <c r="S524" s="26">
        <v>0</v>
      </c>
      <c r="T524" s="26" t="s">
        <v>1852</v>
      </c>
      <c r="U524" s="26" t="s">
        <v>1853</v>
      </c>
      <c r="Y524" s="26">
        <f>IF(ISTEXT(_xlfn.XLOOKUP(A524,Checked_Deals!A:A,Checked_Deals!A:A,0)),1,0)</f>
        <v>0</v>
      </c>
    </row>
    <row r="525" spans="1:25" x14ac:dyDescent="0.25">
      <c r="A525" s="26" t="s">
        <v>1854</v>
      </c>
      <c r="B525" s="27">
        <v>43770</v>
      </c>
      <c r="C525" s="26" t="s">
        <v>1855</v>
      </c>
      <c r="D525" s="26" t="s">
        <v>1856</v>
      </c>
      <c r="E525" s="26" t="s">
        <v>1857</v>
      </c>
      <c r="F525" s="26" t="s">
        <v>76</v>
      </c>
      <c r="G525" s="26" t="s">
        <v>1858</v>
      </c>
      <c r="H525" s="59">
        <v>75000000</v>
      </c>
      <c r="I525" s="26" t="s">
        <v>525</v>
      </c>
      <c r="J525" s="26" t="s">
        <v>52</v>
      </c>
      <c r="K525" s="26">
        <v>3</v>
      </c>
      <c r="L525" s="26">
        <v>5.3</v>
      </c>
      <c r="M525" s="26" t="s">
        <v>54</v>
      </c>
      <c r="N525" s="26" t="s">
        <v>68</v>
      </c>
      <c r="O525" s="26">
        <v>3</v>
      </c>
      <c r="P525" s="26">
        <v>5.5</v>
      </c>
      <c r="Q525" s="40">
        <f>Table2[[#This Row],[Spread]]/Table2[[#This Row],[Expected Loss]]</f>
        <v>1.8333333333333333</v>
      </c>
      <c r="R525" s="26">
        <v>1</v>
      </c>
      <c r="S525" s="26">
        <v>1</v>
      </c>
      <c r="T525" s="26" t="s">
        <v>1859</v>
      </c>
      <c r="U525" s="26" t="s">
        <v>1860</v>
      </c>
      <c r="Y525" s="26">
        <f>IF(ISTEXT(_xlfn.XLOOKUP(A525,Checked_Deals!A:A,Checked_Deals!A:A,0)),1,0)</f>
        <v>0</v>
      </c>
    </row>
    <row r="526" spans="1:25" x14ac:dyDescent="0.25">
      <c r="A526" s="26" t="s">
        <v>1861</v>
      </c>
      <c r="B526" s="27">
        <v>43770</v>
      </c>
      <c r="C526" s="26" t="s">
        <v>1855</v>
      </c>
      <c r="D526" s="26" t="s">
        <v>1856</v>
      </c>
      <c r="E526" s="26" t="s">
        <v>1857</v>
      </c>
      <c r="F526" s="26" t="s">
        <v>76</v>
      </c>
      <c r="G526" s="26" t="s">
        <v>1858</v>
      </c>
      <c r="H526" s="59">
        <v>150000000</v>
      </c>
      <c r="I526" s="26" t="s">
        <v>525</v>
      </c>
      <c r="J526" s="26" t="s">
        <v>52</v>
      </c>
      <c r="K526" s="26">
        <v>3</v>
      </c>
      <c r="L526" s="26">
        <v>5.3</v>
      </c>
      <c r="M526" s="26" t="s">
        <v>54</v>
      </c>
      <c r="N526" s="26" t="s">
        <v>68</v>
      </c>
      <c r="O526" s="26">
        <v>3</v>
      </c>
      <c r="P526" s="26">
        <v>5.65</v>
      </c>
      <c r="Q526" s="40">
        <f>Table2[[#This Row],[Spread]]/Table2[[#This Row],[Expected Loss]]</f>
        <v>1.8833333333333335</v>
      </c>
      <c r="R526" s="26">
        <v>1</v>
      </c>
      <c r="S526" s="26">
        <v>1</v>
      </c>
      <c r="T526" s="26" t="s">
        <v>1859</v>
      </c>
      <c r="U526" s="26" t="s">
        <v>1860</v>
      </c>
      <c r="Y526" s="26">
        <f>IF(ISTEXT(_xlfn.XLOOKUP(A526,Checked_Deals!A:A,Checked_Deals!A:A,0)),1,0)</f>
        <v>0</v>
      </c>
    </row>
    <row r="527" spans="1:25" x14ac:dyDescent="0.25">
      <c r="A527" s="26" t="s">
        <v>1862</v>
      </c>
      <c r="B527" s="27">
        <v>43770</v>
      </c>
      <c r="C527" s="26" t="s">
        <v>1863</v>
      </c>
      <c r="D527" s="26" t="s">
        <v>154</v>
      </c>
      <c r="E527" s="26" t="s">
        <v>1114</v>
      </c>
      <c r="F527" s="26" t="s">
        <v>76</v>
      </c>
      <c r="G527" s="26" t="s">
        <v>1578</v>
      </c>
      <c r="H527" s="59">
        <v>50000000</v>
      </c>
      <c r="I527" s="26" t="s">
        <v>51</v>
      </c>
      <c r="J527" s="26" t="s">
        <v>52</v>
      </c>
      <c r="K527" s="26">
        <v>4</v>
      </c>
      <c r="L527" s="26" t="s">
        <v>53</v>
      </c>
      <c r="M527" s="26" t="s">
        <v>54</v>
      </c>
      <c r="N527" s="26" t="s">
        <v>68</v>
      </c>
      <c r="O527" s="26">
        <v>4.3099999999999996</v>
      </c>
      <c r="P527" s="26">
        <v>22.75</v>
      </c>
      <c r="Q527" s="40">
        <f>Table2[[#This Row],[Spread]]/Table2[[#This Row],[Expected Loss]]</f>
        <v>5.2784222737819029</v>
      </c>
      <c r="R527" s="26">
        <v>1</v>
      </c>
      <c r="S527" s="26">
        <v>0</v>
      </c>
      <c r="T527" s="26" t="s">
        <v>1864</v>
      </c>
      <c r="U527" s="26" t="s">
        <v>1865</v>
      </c>
      <c r="Y527" s="26">
        <f>IF(ISTEXT(_xlfn.XLOOKUP(A527,Checked_Deals!A:A,Checked_Deals!A:A,0)),1,0)</f>
        <v>0</v>
      </c>
    </row>
    <row r="528" spans="1:25" x14ac:dyDescent="0.25">
      <c r="A528" s="26" t="s">
        <v>1866</v>
      </c>
      <c r="B528" s="27">
        <v>43770</v>
      </c>
      <c r="C528" s="26" t="s">
        <v>1863</v>
      </c>
      <c r="D528" s="26" t="s">
        <v>154</v>
      </c>
      <c r="E528" s="26" t="s">
        <v>1114</v>
      </c>
      <c r="F528" s="26" t="s">
        <v>76</v>
      </c>
      <c r="G528" s="26" t="s">
        <v>1578</v>
      </c>
      <c r="H528" s="59">
        <v>110000000</v>
      </c>
      <c r="I528" s="26" t="s">
        <v>51</v>
      </c>
      <c r="J528" s="26" t="s">
        <v>52</v>
      </c>
      <c r="K528" s="26">
        <v>4</v>
      </c>
      <c r="L528" s="26">
        <v>9.7799999999999994</v>
      </c>
      <c r="M528" s="26" t="s">
        <v>54</v>
      </c>
      <c r="N528" s="26" t="s">
        <v>68</v>
      </c>
      <c r="O528" s="26">
        <v>5.87</v>
      </c>
      <c r="P528" s="26">
        <v>11.5</v>
      </c>
      <c r="Q528" s="40">
        <f>Table2[[#This Row],[Spread]]/Table2[[#This Row],[Expected Loss]]</f>
        <v>1.959114139693356</v>
      </c>
      <c r="R528" s="26">
        <v>1</v>
      </c>
      <c r="S528" s="26">
        <v>0</v>
      </c>
      <c r="T528" s="26" t="s">
        <v>1864</v>
      </c>
      <c r="U528" s="26" t="s">
        <v>1865</v>
      </c>
      <c r="Y528" s="26">
        <f>IF(ISTEXT(_xlfn.XLOOKUP(A528,Checked_Deals!A:A,Checked_Deals!A:A,0)),1,0)</f>
        <v>0</v>
      </c>
    </row>
    <row r="529" spans="1:25" x14ac:dyDescent="0.25">
      <c r="A529" s="28" t="s">
        <v>1867</v>
      </c>
      <c r="B529" s="29">
        <v>43770</v>
      </c>
      <c r="C529" s="28" t="s">
        <v>1868</v>
      </c>
      <c r="D529" s="28" t="s">
        <v>1869</v>
      </c>
      <c r="E529" s="28" t="s">
        <v>166</v>
      </c>
      <c r="F529" s="28" t="s">
        <v>166</v>
      </c>
      <c r="G529" s="28" t="s">
        <v>764</v>
      </c>
      <c r="H529" s="32" t="s">
        <v>65</v>
      </c>
      <c r="I529" s="28" t="s">
        <v>51</v>
      </c>
      <c r="J529" s="28" t="s">
        <v>52</v>
      </c>
      <c r="K529" s="28" t="s">
        <v>54</v>
      </c>
      <c r="L529" s="28" t="s">
        <v>53</v>
      </c>
      <c r="M529" s="28" t="s">
        <v>54</v>
      </c>
      <c r="N529" s="28" t="s">
        <v>68</v>
      </c>
      <c r="O529" s="28" t="s">
        <v>56</v>
      </c>
      <c r="P529" s="28">
        <v>1.9</v>
      </c>
      <c r="Q529" s="40" t="e">
        <f>Table2[[#This Row],[Spread]]/Table2[[#This Row],[Expected Loss]]</f>
        <v>#VALUE!</v>
      </c>
      <c r="R529" s="28">
        <v>1</v>
      </c>
      <c r="S529" s="28">
        <v>0</v>
      </c>
      <c r="T529" s="28" t="s">
        <v>1870</v>
      </c>
      <c r="U529" s="28" t="s">
        <v>1871</v>
      </c>
      <c r="Y529" s="26">
        <f>IF(ISTEXT(_xlfn.XLOOKUP(A529,Checked_Deals!A:A,Checked_Deals!A:A,0)),1,0)</f>
        <v>0</v>
      </c>
    </row>
    <row r="530" spans="1:25" x14ac:dyDescent="0.25">
      <c r="A530" s="28" t="s">
        <v>1872</v>
      </c>
      <c r="B530" s="29">
        <v>43770</v>
      </c>
      <c r="C530" s="28" t="s">
        <v>1868</v>
      </c>
      <c r="D530" s="28" t="s">
        <v>1869</v>
      </c>
      <c r="E530" s="28" t="s">
        <v>166</v>
      </c>
      <c r="F530" s="28" t="s">
        <v>166</v>
      </c>
      <c r="G530" s="28" t="s">
        <v>764</v>
      </c>
      <c r="H530" s="32" t="s">
        <v>65</v>
      </c>
      <c r="I530" s="28" t="s">
        <v>51</v>
      </c>
      <c r="J530" s="28" t="s">
        <v>52</v>
      </c>
      <c r="K530" s="28" t="s">
        <v>54</v>
      </c>
      <c r="L530" s="28" t="s">
        <v>53</v>
      </c>
      <c r="M530" s="28" t="s">
        <v>54</v>
      </c>
      <c r="N530" s="28" t="s">
        <v>68</v>
      </c>
      <c r="O530" s="28" t="s">
        <v>56</v>
      </c>
      <c r="P530" s="28">
        <v>2.9</v>
      </c>
      <c r="Q530" s="40" t="e">
        <f>Table2[[#This Row],[Spread]]/Table2[[#This Row],[Expected Loss]]</f>
        <v>#VALUE!</v>
      </c>
      <c r="R530" s="28">
        <v>1</v>
      </c>
      <c r="S530" s="28">
        <v>0</v>
      </c>
      <c r="T530" s="28" t="s">
        <v>1870</v>
      </c>
      <c r="U530" s="28" t="s">
        <v>1871</v>
      </c>
      <c r="Y530" s="26">
        <f>IF(ISTEXT(_xlfn.XLOOKUP(A530,Checked_Deals!A:A,Checked_Deals!A:A,0)),1,0)</f>
        <v>0</v>
      </c>
    </row>
    <row r="531" spans="1:25" x14ac:dyDescent="0.25">
      <c r="A531" s="28" t="s">
        <v>1873</v>
      </c>
      <c r="B531" s="29">
        <v>43770</v>
      </c>
      <c r="C531" s="28" t="s">
        <v>1868</v>
      </c>
      <c r="D531" s="28" t="s">
        <v>1869</v>
      </c>
      <c r="E531" s="28" t="s">
        <v>166</v>
      </c>
      <c r="F531" s="28" t="s">
        <v>166</v>
      </c>
      <c r="G531" s="28" t="s">
        <v>764</v>
      </c>
      <c r="H531" s="32" t="s">
        <v>65</v>
      </c>
      <c r="I531" s="28" t="s">
        <v>51</v>
      </c>
      <c r="J531" s="28" t="s">
        <v>52</v>
      </c>
      <c r="K531" s="28" t="s">
        <v>54</v>
      </c>
      <c r="L531" s="28" t="s">
        <v>53</v>
      </c>
      <c r="M531" s="28" t="s">
        <v>54</v>
      </c>
      <c r="N531" s="28" t="s">
        <v>68</v>
      </c>
      <c r="O531" s="28" t="s">
        <v>56</v>
      </c>
      <c r="P531" s="28">
        <v>4.1500000000000004</v>
      </c>
      <c r="Q531" s="40" t="e">
        <f>Table2[[#This Row],[Spread]]/Table2[[#This Row],[Expected Loss]]</f>
        <v>#VALUE!</v>
      </c>
      <c r="R531" s="28">
        <v>1</v>
      </c>
      <c r="S531" s="28">
        <v>0</v>
      </c>
      <c r="T531" s="28" t="s">
        <v>1870</v>
      </c>
      <c r="U531" s="28" t="s">
        <v>1871</v>
      </c>
      <c r="Y531" s="26">
        <f>IF(ISTEXT(_xlfn.XLOOKUP(A531,Checked_Deals!A:A,Checked_Deals!A:A,0)),1,0)</f>
        <v>0</v>
      </c>
    </row>
    <row r="532" spans="1:25" x14ac:dyDescent="0.25">
      <c r="A532" s="26" t="s">
        <v>1874</v>
      </c>
      <c r="B532" s="27">
        <v>43770</v>
      </c>
      <c r="C532" s="26" t="s">
        <v>1875</v>
      </c>
      <c r="D532" s="26" t="s">
        <v>540</v>
      </c>
      <c r="E532" s="26" t="s">
        <v>1876</v>
      </c>
      <c r="F532" s="26" t="s">
        <v>264</v>
      </c>
      <c r="G532" s="26" t="s">
        <v>542</v>
      </c>
      <c r="H532" s="59">
        <v>400000000</v>
      </c>
      <c r="I532" s="26" t="s">
        <v>51</v>
      </c>
      <c r="J532" s="26" t="s">
        <v>52</v>
      </c>
      <c r="K532" s="26" t="s">
        <v>54</v>
      </c>
      <c r="L532" s="26">
        <v>2.25</v>
      </c>
      <c r="M532" s="26" t="s">
        <v>54</v>
      </c>
      <c r="N532" s="26" t="s">
        <v>55</v>
      </c>
      <c r="O532" s="26">
        <v>2.11</v>
      </c>
      <c r="P532" s="26">
        <v>5.25</v>
      </c>
      <c r="Q532" s="40">
        <f>Table2[[#This Row],[Spread]]/Table2[[#This Row],[Expected Loss]]</f>
        <v>2.4881516587677726</v>
      </c>
      <c r="R532" s="26">
        <v>1</v>
      </c>
      <c r="S532" s="26">
        <v>0</v>
      </c>
      <c r="T532" s="26" t="s">
        <v>1877</v>
      </c>
      <c r="U532" s="26" t="s">
        <v>1878</v>
      </c>
      <c r="Y532" s="26">
        <f>IF(ISTEXT(_xlfn.XLOOKUP(A532,Checked_Deals!A:A,Checked_Deals!A:A,0)),1,0)</f>
        <v>0</v>
      </c>
    </row>
    <row r="533" spans="1:25" x14ac:dyDescent="0.25">
      <c r="A533" s="28" t="s">
        <v>1879</v>
      </c>
      <c r="B533" s="29">
        <v>43800</v>
      </c>
      <c r="C533" s="28" t="s">
        <v>1880</v>
      </c>
      <c r="D533" s="28" t="s">
        <v>1008</v>
      </c>
      <c r="E533" s="28" t="s">
        <v>1009</v>
      </c>
      <c r="F533" s="28" t="s">
        <v>76</v>
      </c>
      <c r="G533" s="28" t="s">
        <v>1881</v>
      </c>
      <c r="H533" s="32" t="s">
        <v>65</v>
      </c>
      <c r="I533" s="28" t="s">
        <v>113</v>
      </c>
      <c r="J533" s="28" t="s">
        <v>52</v>
      </c>
      <c r="K533" s="28" t="s">
        <v>54</v>
      </c>
      <c r="L533" s="28" t="s">
        <v>53</v>
      </c>
      <c r="M533" s="28" t="s">
        <v>54</v>
      </c>
      <c r="N533" s="28" t="s">
        <v>68</v>
      </c>
      <c r="O533" s="28">
        <v>7.74</v>
      </c>
      <c r="P533" s="28">
        <v>15.75</v>
      </c>
      <c r="Q533" s="40">
        <f>Table2[[#This Row],[Spread]]/Table2[[#This Row],[Expected Loss]]</f>
        <v>2.0348837209302326</v>
      </c>
      <c r="R533" s="28">
        <v>1</v>
      </c>
      <c r="S533" s="28">
        <v>0</v>
      </c>
      <c r="T533" s="28" t="s">
        <v>1882</v>
      </c>
      <c r="U533" s="28" t="s">
        <v>1883</v>
      </c>
      <c r="Y533" s="26">
        <f>IF(ISTEXT(_xlfn.XLOOKUP(A533,Checked_Deals!A:A,Checked_Deals!A:A,0)),1,0)</f>
        <v>0</v>
      </c>
    </row>
    <row r="534" spans="1:25" x14ac:dyDescent="0.25">
      <c r="A534" s="28" t="s">
        <v>1884</v>
      </c>
      <c r="B534" s="29">
        <v>43800</v>
      </c>
      <c r="C534" s="28" t="s">
        <v>1880</v>
      </c>
      <c r="D534" s="28" t="s">
        <v>1008</v>
      </c>
      <c r="E534" s="28" t="s">
        <v>1009</v>
      </c>
      <c r="F534" s="28" t="s">
        <v>76</v>
      </c>
      <c r="G534" s="28" t="s">
        <v>1881</v>
      </c>
      <c r="H534" s="32" t="s">
        <v>65</v>
      </c>
      <c r="I534" s="28" t="s">
        <v>113</v>
      </c>
      <c r="J534" s="28" t="s">
        <v>52</v>
      </c>
      <c r="K534" s="28" t="s">
        <v>54</v>
      </c>
      <c r="L534" s="28" t="s">
        <v>53</v>
      </c>
      <c r="M534" s="28" t="s">
        <v>54</v>
      </c>
      <c r="N534" s="28" t="s">
        <v>68</v>
      </c>
      <c r="O534" s="28">
        <v>4.9800000000000004</v>
      </c>
      <c r="P534" s="28" t="s">
        <v>56</v>
      </c>
      <c r="Q534" s="40" t="e">
        <f>Table2[[#This Row],[Spread]]/Table2[[#This Row],[Expected Loss]]</f>
        <v>#VALUE!</v>
      </c>
      <c r="R534" s="28">
        <v>1</v>
      </c>
      <c r="S534" s="28">
        <v>0</v>
      </c>
      <c r="T534" s="28" t="s">
        <v>1882</v>
      </c>
      <c r="U534" s="28" t="s">
        <v>1883</v>
      </c>
      <c r="Y534" s="26">
        <f>IF(ISTEXT(_xlfn.XLOOKUP(A534,Checked_Deals!A:A,Checked_Deals!A:A,0)),1,0)</f>
        <v>0</v>
      </c>
    </row>
    <row r="535" spans="1:25" x14ac:dyDescent="0.25">
      <c r="A535" s="28" t="s">
        <v>1885</v>
      </c>
      <c r="B535" s="29">
        <v>43800</v>
      </c>
      <c r="C535" s="28" t="s">
        <v>1880</v>
      </c>
      <c r="D535" s="28" t="s">
        <v>1008</v>
      </c>
      <c r="E535" s="28" t="s">
        <v>1009</v>
      </c>
      <c r="F535" s="28" t="s">
        <v>76</v>
      </c>
      <c r="G535" s="28" t="s">
        <v>1881</v>
      </c>
      <c r="H535" s="32" t="s">
        <v>65</v>
      </c>
      <c r="I535" s="28" t="s">
        <v>113</v>
      </c>
      <c r="J535" s="28" t="s">
        <v>52</v>
      </c>
      <c r="K535" s="28" t="s">
        <v>54</v>
      </c>
      <c r="L535" s="28" t="s">
        <v>53</v>
      </c>
      <c r="M535" s="28" t="s">
        <v>54</v>
      </c>
      <c r="N535" s="28" t="s">
        <v>68</v>
      </c>
      <c r="O535" s="28">
        <v>3.52</v>
      </c>
      <c r="P535" s="28">
        <v>9.25</v>
      </c>
      <c r="Q535" s="40">
        <f>Table2[[#This Row],[Spread]]/Table2[[#This Row],[Expected Loss]]</f>
        <v>2.6278409090909092</v>
      </c>
      <c r="R535" s="28">
        <v>1</v>
      </c>
      <c r="S535" s="28">
        <v>0</v>
      </c>
      <c r="T535" s="28" t="s">
        <v>1882</v>
      </c>
      <c r="U535" s="28" t="s">
        <v>1883</v>
      </c>
      <c r="Y535" s="26">
        <f>IF(ISTEXT(_xlfn.XLOOKUP(A535,Checked_Deals!A:A,Checked_Deals!A:A,0)),1,0)</f>
        <v>0</v>
      </c>
    </row>
    <row r="536" spans="1:25" x14ac:dyDescent="0.25">
      <c r="A536" s="28" t="s">
        <v>1886</v>
      </c>
      <c r="B536" s="29">
        <v>43800</v>
      </c>
      <c r="C536" s="28" t="s">
        <v>1880</v>
      </c>
      <c r="D536" s="28" t="s">
        <v>1008</v>
      </c>
      <c r="E536" s="28" t="s">
        <v>1009</v>
      </c>
      <c r="F536" s="28" t="s">
        <v>76</v>
      </c>
      <c r="G536" s="28" t="s">
        <v>1881</v>
      </c>
      <c r="H536" s="32" t="s">
        <v>65</v>
      </c>
      <c r="I536" s="28" t="s">
        <v>113</v>
      </c>
      <c r="J536" s="28" t="s">
        <v>52</v>
      </c>
      <c r="K536" s="28" t="s">
        <v>54</v>
      </c>
      <c r="L536" s="28" t="s">
        <v>53</v>
      </c>
      <c r="M536" s="28" t="s">
        <v>54</v>
      </c>
      <c r="N536" s="28" t="s">
        <v>68</v>
      </c>
      <c r="O536" s="28">
        <v>2.54</v>
      </c>
      <c r="P536" s="28">
        <v>2.54</v>
      </c>
      <c r="Q536" s="40">
        <f>Table2[[#This Row],[Spread]]/Table2[[#This Row],[Expected Loss]]</f>
        <v>1</v>
      </c>
      <c r="R536" s="28">
        <v>1</v>
      </c>
      <c r="S536" s="28">
        <v>0</v>
      </c>
      <c r="T536" s="28" t="s">
        <v>1882</v>
      </c>
      <c r="U536" s="28" t="s">
        <v>1883</v>
      </c>
      <c r="Y536" s="26">
        <f>IF(ISTEXT(_xlfn.XLOOKUP(A536,Checked_Deals!A:A,Checked_Deals!A:A,0)),1,0)</f>
        <v>0</v>
      </c>
    </row>
    <row r="537" spans="1:25" x14ac:dyDescent="0.25">
      <c r="A537" s="28" t="s">
        <v>1887</v>
      </c>
      <c r="B537" s="29">
        <v>43800</v>
      </c>
      <c r="C537" s="28" t="s">
        <v>1880</v>
      </c>
      <c r="D537" s="28" t="s">
        <v>1008</v>
      </c>
      <c r="E537" s="28" t="s">
        <v>1009</v>
      </c>
      <c r="F537" s="28" t="s">
        <v>76</v>
      </c>
      <c r="G537" s="28" t="s">
        <v>1881</v>
      </c>
      <c r="H537" s="32" t="s">
        <v>65</v>
      </c>
      <c r="I537" s="28" t="s">
        <v>113</v>
      </c>
      <c r="J537" s="28" t="s">
        <v>52</v>
      </c>
      <c r="K537" s="28" t="s">
        <v>54</v>
      </c>
      <c r="L537" s="28" t="s">
        <v>53</v>
      </c>
      <c r="M537" s="28" t="s">
        <v>54</v>
      </c>
      <c r="N537" s="28" t="s">
        <v>68</v>
      </c>
      <c r="O537" s="28">
        <v>1.69</v>
      </c>
      <c r="P537" s="28" t="s">
        <v>56</v>
      </c>
      <c r="Q537" s="40" t="e">
        <f>Table2[[#This Row],[Spread]]/Table2[[#This Row],[Expected Loss]]</f>
        <v>#VALUE!</v>
      </c>
      <c r="R537" s="28">
        <v>1</v>
      </c>
      <c r="S537" s="28">
        <v>0</v>
      </c>
      <c r="T537" s="28" t="s">
        <v>1882</v>
      </c>
      <c r="U537" s="28" t="s">
        <v>1883</v>
      </c>
      <c r="Y537" s="26">
        <f>IF(ISTEXT(_xlfn.XLOOKUP(A537,Checked_Deals!A:A,Checked_Deals!A:A,0)),1,0)</f>
        <v>0</v>
      </c>
    </row>
    <row r="538" spans="1:25" x14ac:dyDescent="0.25">
      <c r="A538" s="28" t="s">
        <v>1888</v>
      </c>
      <c r="B538" s="29">
        <v>43800</v>
      </c>
      <c r="C538" s="28" t="s">
        <v>1889</v>
      </c>
      <c r="D538" s="28" t="s">
        <v>409</v>
      </c>
      <c r="E538" s="28" t="s">
        <v>785</v>
      </c>
      <c r="F538" s="28" t="s">
        <v>76</v>
      </c>
      <c r="G538" s="28" t="s">
        <v>1890</v>
      </c>
      <c r="H538" s="32" t="s">
        <v>65</v>
      </c>
      <c r="I538" s="28" t="s">
        <v>113</v>
      </c>
      <c r="J538" s="28" t="s">
        <v>52</v>
      </c>
      <c r="K538" s="28" t="s">
        <v>54</v>
      </c>
      <c r="L538" s="28" t="s">
        <v>53</v>
      </c>
      <c r="M538" s="28" t="s">
        <v>54</v>
      </c>
      <c r="N538" s="28" t="s">
        <v>68</v>
      </c>
      <c r="O538" s="28" t="s">
        <v>56</v>
      </c>
      <c r="P538" s="28" t="s">
        <v>56</v>
      </c>
      <c r="Q538" s="40" t="e">
        <f>Table2[[#This Row],[Spread]]/Table2[[#This Row],[Expected Loss]]</f>
        <v>#VALUE!</v>
      </c>
      <c r="R538" s="28">
        <v>1</v>
      </c>
      <c r="S538" s="28">
        <v>0</v>
      </c>
      <c r="T538" s="28" t="s">
        <v>1891</v>
      </c>
      <c r="U538" s="28" t="s">
        <v>1892</v>
      </c>
      <c r="Y538" s="26">
        <f>IF(ISTEXT(_xlfn.XLOOKUP(A538,Checked_Deals!A:A,Checked_Deals!A:A,0)),1,0)</f>
        <v>0</v>
      </c>
    </row>
    <row r="539" spans="1:25" x14ac:dyDescent="0.25">
      <c r="A539" s="28" t="s">
        <v>1893</v>
      </c>
      <c r="B539" s="29">
        <v>43800</v>
      </c>
      <c r="C539" s="28" t="s">
        <v>1889</v>
      </c>
      <c r="D539" s="28" t="s">
        <v>409</v>
      </c>
      <c r="E539" s="28" t="s">
        <v>785</v>
      </c>
      <c r="F539" s="28" t="s">
        <v>76</v>
      </c>
      <c r="G539" s="28" t="s">
        <v>1890</v>
      </c>
      <c r="H539" s="32" t="s">
        <v>65</v>
      </c>
      <c r="I539" s="28" t="s">
        <v>113</v>
      </c>
      <c r="J539" s="28" t="s">
        <v>52</v>
      </c>
      <c r="K539" s="28" t="s">
        <v>54</v>
      </c>
      <c r="L539" s="28" t="s">
        <v>53</v>
      </c>
      <c r="M539" s="28" t="s">
        <v>54</v>
      </c>
      <c r="N539" s="28" t="s">
        <v>68</v>
      </c>
      <c r="O539" s="28" t="s">
        <v>56</v>
      </c>
      <c r="P539" s="28" t="s">
        <v>56</v>
      </c>
      <c r="Q539" s="40" t="e">
        <f>Table2[[#This Row],[Spread]]/Table2[[#This Row],[Expected Loss]]</f>
        <v>#VALUE!</v>
      </c>
      <c r="R539" s="28">
        <v>1</v>
      </c>
      <c r="S539" s="28">
        <v>0</v>
      </c>
      <c r="T539" s="28" t="s">
        <v>1891</v>
      </c>
      <c r="U539" s="28" t="s">
        <v>1892</v>
      </c>
      <c r="Y539" s="26">
        <f>IF(ISTEXT(_xlfn.XLOOKUP(A539,Checked_Deals!A:A,Checked_Deals!A:A,0)),1,0)</f>
        <v>0</v>
      </c>
    </row>
    <row r="540" spans="1:25" x14ac:dyDescent="0.25">
      <c r="A540" s="28" t="s">
        <v>1894</v>
      </c>
      <c r="B540" s="29">
        <v>43800</v>
      </c>
      <c r="C540" s="28" t="s">
        <v>1889</v>
      </c>
      <c r="D540" s="28" t="s">
        <v>409</v>
      </c>
      <c r="E540" s="28" t="s">
        <v>785</v>
      </c>
      <c r="F540" s="28" t="s">
        <v>76</v>
      </c>
      <c r="G540" s="28" t="s">
        <v>1890</v>
      </c>
      <c r="H540" s="32" t="s">
        <v>65</v>
      </c>
      <c r="I540" s="28" t="s">
        <v>113</v>
      </c>
      <c r="J540" s="28" t="s">
        <v>52</v>
      </c>
      <c r="K540" s="28" t="s">
        <v>54</v>
      </c>
      <c r="L540" s="28" t="s">
        <v>53</v>
      </c>
      <c r="M540" s="28" t="s">
        <v>54</v>
      </c>
      <c r="N540" s="28" t="s">
        <v>68</v>
      </c>
      <c r="O540" s="28" t="s">
        <v>56</v>
      </c>
      <c r="P540" s="28">
        <v>15.75</v>
      </c>
      <c r="Q540" s="40" t="e">
        <f>Table2[[#This Row],[Spread]]/Table2[[#This Row],[Expected Loss]]</f>
        <v>#VALUE!</v>
      </c>
      <c r="R540" s="28">
        <v>1</v>
      </c>
      <c r="S540" s="28">
        <v>0</v>
      </c>
      <c r="T540" s="28" t="s">
        <v>1891</v>
      </c>
      <c r="U540" s="28" t="s">
        <v>1892</v>
      </c>
      <c r="Y540" s="26">
        <f>IF(ISTEXT(_xlfn.XLOOKUP(A540,Checked_Deals!A:A,Checked_Deals!A:A,0)),1,0)</f>
        <v>0</v>
      </c>
    </row>
    <row r="541" spans="1:25" x14ac:dyDescent="0.25">
      <c r="A541" s="28" t="s">
        <v>1895</v>
      </c>
      <c r="B541" s="29">
        <v>43800</v>
      </c>
      <c r="C541" s="28" t="s">
        <v>1889</v>
      </c>
      <c r="D541" s="28" t="s">
        <v>409</v>
      </c>
      <c r="E541" s="28" t="s">
        <v>785</v>
      </c>
      <c r="F541" s="28" t="s">
        <v>76</v>
      </c>
      <c r="G541" s="28" t="s">
        <v>1890</v>
      </c>
      <c r="H541" s="32" t="s">
        <v>65</v>
      </c>
      <c r="I541" s="28" t="s">
        <v>113</v>
      </c>
      <c r="J541" s="28" t="s">
        <v>52</v>
      </c>
      <c r="K541" s="28" t="s">
        <v>54</v>
      </c>
      <c r="L541" s="28" t="s">
        <v>53</v>
      </c>
      <c r="M541" s="28" t="s">
        <v>54</v>
      </c>
      <c r="N541" s="28" t="s">
        <v>68</v>
      </c>
      <c r="O541" s="28">
        <v>8.4700000000000006</v>
      </c>
      <c r="P541" s="28">
        <v>9.5</v>
      </c>
      <c r="Q541" s="40">
        <f>Table2[[#This Row],[Spread]]/Table2[[#This Row],[Expected Loss]]</f>
        <v>1.1216056670602124</v>
      </c>
      <c r="R541" s="28">
        <v>1</v>
      </c>
      <c r="S541" s="28">
        <v>0</v>
      </c>
      <c r="T541" s="28" t="s">
        <v>1891</v>
      </c>
      <c r="U541" s="28" t="s">
        <v>1892</v>
      </c>
      <c r="Y541" s="26">
        <f>IF(ISTEXT(_xlfn.XLOOKUP(A541,Checked_Deals!A:A,Checked_Deals!A:A,0)),1,0)</f>
        <v>0</v>
      </c>
    </row>
    <row r="542" spans="1:25" x14ac:dyDescent="0.25">
      <c r="A542" s="28" t="s">
        <v>1896</v>
      </c>
      <c r="B542" s="29">
        <v>43800</v>
      </c>
      <c r="C542" s="28" t="s">
        <v>1889</v>
      </c>
      <c r="D542" s="28" t="s">
        <v>409</v>
      </c>
      <c r="E542" s="28" t="s">
        <v>785</v>
      </c>
      <c r="F542" s="28" t="s">
        <v>76</v>
      </c>
      <c r="G542" s="28" t="s">
        <v>1890</v>
      </c>
      <c r="H542" s="32" t="s">
        <v>65</v>
      </c>
      <c r="I542" s="28" t="s">
        <v>113</v>
      </c>
      <c r="J542" s="28" t="s">
        <v>52</v>
      </c>
      <c r="K542" s="28" t="s">
        <v>54</v>
      </c>
      <c r="L542" s="28" t="s">
        <v>53</v>
      </c>
      <c r="M542" s="28" t="s">
        <v>54</v>
      </c>
      <c r="N542" s="28" t="s">
        <v>68</v>
      </c>
      <c r="O542" s="28" t="s">
        <v>56</v>
      </c>
      <c r="P542" s="28" t="s">
        <v>56</v>
      </c>
      <c r="Q542" s="40" t="e">
        <f>Table2[[#This Row],[Spread]]/Table2[[#This Row],[Expected Loss]]</f>
        <v>#VALUE!</v>
      </c>
      <c r="R542" s="28">
        <v>1</v>
      </c>
      <c r="S542" s="28">
        <v>0</v>
      </c>
      <c r="T542" s="28" t="s">
        <v>1897</v>
      </c>
      <c r="U542" s="28" t="s">
        <v>1898</v>
      </c>
      <c r="Y542" s="26">
        <f>IF(ISTEXT(_xlfn.XLOOKUP(A542,Checked_Deals!A:A,Checked_Deals!A:A,0)),1,0)</f>
        <v>0</v>
      </c>
    </row>
    <row r="543" spans="1:25" x14ac:dyDescent="0.25">
      <c r="A543" s="28" t="s">
        <v>1899</v>
      </c>
      <c r="B543" s="29">
        <v>43800</v>
      </c>
      <c r="C543" s="28" t="s">
        <v>1889</v>
      </c>
      <c r="D543" s="28" t="s">
        <v>409</v>
      </c>
      <c r="E543" s="28" t="s">
        <v>785</v>
      </c>
      <c r="F543" s="28" t="s">
        <v>76</v>
      </c>
      <c r="G543" s="28" t="s">
        <v>1890</v>
      </c>
      <c r="H543" s="32" t="s">
        <v>65</v>
      </c>
      <c r="I543" s="28" t="s">
        <v>113</v>
      </c>
      <c r="J543" s="28" t="s">
        <v>52</v>
      </c>
      <c r="K543" s="28" t="s">
        <v>54</v>
      </c>
      <c r="L543" s="28" t="s">
        <v>53</v>
      </c>
      <c r="M543" s="28" t="s">
        <v>54</v>
      </c>
      <c r="N543" s="28" t="s">
        <v>68</v>
      </c>
      <c r="O543" s="28" t="s">
        <v>56</v>
      </c>
      <c r="P543" s="28" t="s">
        <v>56</v>
      </c>
      <c r="Q543" s="40" t="e">
        <f>Table2[[#This Row],[Spread]]/Table2[[#This Row],[Expected Loss]]</f>
        <v>#VALUE!</v>
      </c>
      <c r="R543" s="28">
        <v>1</v>
      </c>
      <c r="S543" s="28">
        <v>0</v>
      </c>
      <c r="T543" s="28" t="s">
        <v>1897</v>
      </c>
      <c r="U543" s="28" t="s">
        <v>1898</v>
      </c>
      <c r="Y543" s="26">
        <f>IF(ISTEXT(_xlfn.XLOOKUP(A543,Checked_Deals!A:A,Checked_Deals!A:A,0)),1,0)</f>
        <v>0</v>
      </c>
    </row>
    <row r="544" spans="1:25" x14ac:dyDescent="0.25">
      <c r="A544" s="28" t="s">
        <v>1900</v>
      </c>
      <c r="B544" s="29">
        <v>43800</v>
      </c>
      <c r="C544" s="28" t="s">
        <v>1889</v>
      </c>
      <c r="D544" s="28" t="s">
        <v>409</v>
      </c>
      <c r="E544" s="28" t="s">
        <v>785</v>
      </c>
      <c r="F544" s="28" t="s">
        <v>76</v>
      </c>
      <c r="G544" s="28" t="s">
        <v>1890</v>
      </c>
      <c r="H544" s="32" t="s">
        <v>65</v>
      </c>
      <c r="I544" s="28" t="s">
        <v>113</v>
      </c>
      <c r="J544" s="28" t="s">
        <v>52</v>
      </c>
      <c r="K544" s="28" t="s">
        <v>54</v>
      </c>
      <c r="L544" s="28" t="s">
        <v>53</v>
      </c>
      <c r="M544" s="28" t="s">
        <v>54</v>
      </c>
      <c r="N544" s="28" t="s">
        <v>68</v>
      </c>
      <c r="O544" s="28" t="s">
        <v>56</v>
      </c>
      <c r="P544" s="28">
        <v>15.75</v>
      </c>
      <c r="Q544" s="40" t="e">
        <f>Table2[[#This Row],[Spread]]/Table2[[#This Row],[Expected Loss]]</f>
        <v>#VALUE!</v>
      </c>
      <c r="R544" s="28">
        <v>1</v>
      </c>
      <c r="S544" s="28">
        <v>0</v>
      </c>
      <c r="T544" s="28" t="s">
        <v>1897</v>
      </c>
      <c r="U544" s="28" t="s">
        <v>1898</v>
      </c>
      <c r="Y544" s="26">
        <f>IF(ISTEXT(_xlfn.XLOOKUP(A544,Checked_Deals!A:A,Checked_Deals!A:A,0)),1,0)</f>
        <v>0</v>
      </c>
    </row>
    <row r="545" spans="1:25" x14ac:dyDescent="0.25">
      <c r="A545" s="28" t="s">
        <v>1901</v>
      </c>
      <c r="B545" s="29">
        <v>43800</v>
      </c>
      <c r="C545" s="28" t="s">
        <v>1889</v>
      </c>
      <c r="D545" s="28" t="s">
        <v>409</v>
      </c>
      <c r="E545" s="28" t="s">
        <v>785</v>
      </c>
      <c r="F545" s="28" t="s">
        <v>76</v>
      </c>
      <c r="G545" s="28" t="s">
        <v>1890</v>
      </c>
      <c r="H545" s="32" t="s">
        <v>65</v>
      </c>
      <c r="I545" s="28" t="s">
        <v>113</v>
      </c>
      <c r="J545" s="28" t="s">
        <v>52</v>
      </c>
      <c r="K545" s="28" t="s">
        <v>54</v>
      </c>
      <c r="L545" s="28" t="s">
        <v>53</v>
      </c>
      <c r="M545" s="28" t="s">
        <v>54</v>
      </c>
      <c r="N545" s="28" t="s">
        <v>68</v>
      </c>
      <c r="O545" s="28">
        <v>8.4700000000000006</v>
      </c>
      <c r="P545" s="28">
        <v>9.5</v>
      </c>
      <c r="Q545" s="40">
        <f>Table2[[#This Row],[Spread]]/Table2[[#This Row],[Expected Loss]]</f>
        <v>1.1216056670602124</v>
      </c>
      <c r="R545" s="28">
        <v>1</v>
      </c>
      <c r="S545" s="28">
        <v>0</v>
      </c>
      <c r="T545" s="28" t="s">
        <v>1897</v>
      </c>
      <c r="U545" s="28" t="s">
        <v>1898</v>
      </c>
      <c r="Y545" s="26">
        <f>IF(ISTEXT(_xlfn.XLOOKUP(A545,Checked_Deals!A:A,Checked_Deals!A:A,0)),1,0)</f>
        <v>0</v>
      </c>
    </row>
    <row r="546" spans="1:25" x14ac:dyDescent="0.25">
      <c r="A546" s="26" t="s">
        <v>1902</v>
      </c>
      <c r="B546" s="27">
        <v>43800</v>
      </c>
      <c r="C546" s="26" t="s">
        <v>1903</v>
      </c>
      <c r="D546" s="26" t="s">
        <v>54</v>
      </c>
      <c r="E546" s="26" t="s">
        <v>166</v>
      </c>
      <c r="F546" s="26" t="s">
        <v>166</v>
      </c>
      <c r="G546" s="26" t="s">
        <v>542</v>
      </c>
      <c r="H546" s="59">
        <v>10000000</v>
      </c>
      <c r="I546" s="26" t="s">
        <v>54</v>
      </c>
      <c r="J546" s="26" t="s">
        <v>52</v>
      </c>
      <c r="K546" s="26">
        <v>1</v>
      </c>
      <c r="L546" s="26" t="s">
        <v>53</v>
      </c>
      <c r="M546" s="26" t="s">
        <v>54</v>
      </c>
      <c r="N546" s="26" t="s">
        <v>55</v>
      </c>
      <c r="O546" s="26" t="s">
        <v>56</v>
      </c>
      <c r="P546" s="26" t="s">
        <v>56</v>
      </c>
      <c r="Q546" s="40" t="e">
        <f>Table2[[#This Row],[Spread]]/Table2[[#This Row],[Expected Loss]]</f>
        <v>#VALUE!</v>
      </c>
      <c r="R546" s="26">
        <v>1</v>
      </c>
      <c r="S546" s="26">
        <v>0</v>
      </c>
      <c r="T546" s="26" t="s">
        <v>1904</v>
      </c>
      <c r="U546" s="26" t="s">
        <v>1905</v>
      </c>
      <c r="Y546" s="26">
        <f>IF(ISTEXT(_xlfn.XLOOKUP(A546,Checked_Deals!A:A,Checked_Deals!A:A,0)),1,0)</f>
        <v>0</v>
      </c>
    </row>
    <row r="547" spans="1:25" x14ac:dyDescent="0.25">
      <c r="A547" s="26" t="s">
        <v>1906</v>
      </c>
      <c r="B547" s="27">
        <v>43800</v>
      </c>
      <c r="C547" s="26" t="s">
        <v>1903</v>
      </c>
      <c r="D547" s="26" t="s">
        <v>54</v>
      </c>
      <c r="E547" s="26" t="s">
        <v>54</v>
      </c>
      <c r="F547" s="26" t="s">
        <v>166</v>
      </c>
      <c r="G547" s="26" t="s">
        <v>599</v>
      </c>
      <c r="H547" s="59">
        <v>50000000</v>
      </c>
      <c r="I547" s="26" t="s">
        <v>54</v>
      </c>
      <c r="J547" s="26" t="s">
        <v>52</v>
      </c>
      <c r="K547" s="26">
        <v>1</v>
      </c>
      <c r="L547" s="26" t="s">
        <v>53</v>
      </c>
      <c r="M547" s="26" t="s">
        <v>54</v>
      </c>
      <c r="N547" s="26" t="s">
        <v>55</v>
      </c>
      <c r="O547" s="26" t="s">
        <v>56</v>
      </c>
      <c r="P547" s="26" t="s">
        <v>56</v>
      </c>
      <c r="Q547" s="40" t="e">
        <f>Table2[[#This Row],[Spread]]/Table2[[#This Row],[Expected Loss]]</f>
        <v>#VALUE!</v>
      </c>
      <c r="R547" s="26">
        <v>1</v>
      </c>
      <c r="S547" s="26">
        <v>0</v>
      </c>
      <c r="T547" s="26" t="s">
        <v>1907</v>
      </c>
      <c r="U547" s="26" t="s">
        <v>1908</v>
      </c>
      <c r="Y547" s="26">
        <f>IF(ISTEXT(_xlfn.XLOOKUP(A547,Checked_Deals!A:A,Checked_Deals!A:A,0)),1,0)</f>
        <v>0</v>
      </c>
    </row>
    <row r="548" spans="1:25" x14ac:dyDescent="0.25">
      <c r="A548" s="26" t="s">
        <v>1909</v>
      </c>
      <c r="B548" s="27">
        <v>43800</v>
      </c>
      <c r="C548" s="26" t="s">
        <v>1903</v>
      </c>
      <c r="D548" s="26" t="s">
        <v>54</v>
      </c>
      <c r="E548" s="26" t="s">
        <v>54</v>
      </c>
      <c r="F548" s="26" t="s">
        <v>166</v>
      </c>
      <c r="G548" s="26" t="s">
        <v>599</v>
      </c>
      <c r="H548" s="59">
        <v>7000000</v>
      </c>
      <c r="I548" s="26" t="s">
        <v>54</v>
      </c>
      <c r="J548" s="26" t="s">
        <v>52</v>
      </c>
      <c r="K548" s="26">
        <v>1</v>
      </c>
      <c r="L548" s="26" t="s">
        <v>53</v>
      </c>
      <c r="M548" s="26" t="s">
        <v>54</v>
      </c>
      <c r="N548" s="26" t="s">
        <v>55</v>
      </c>
      <c r="O548" s="26" t="s">
        <v>56</v>
      </c>
      <c r="P548" s="26" t="s">
        <v>56</v>
      </c>
      <c r="Q548" s="40" t="e">
        <f>Table2[[#This Row],[Spread]]/Table2[[#This Row],[Expected Loss]]</f>
        <v>#VALUE!</v>
      </c>
      <c r="R548" s="26">
        <v>1</v>
      </c>
      <c r="S548" s="26">
        <v>0</v>
      </c>
      <c r="T548" s="26" t="s">
        <v>1910</v>
      </c>
      <c r="U548" s="26" t="s">
        <v>1911</v>
      </c>
      <c r="Y548" s="26">
        <f>IF(ISTEXT(_xlfn.XLOOKUP(A548,Checked_Deals!A:A,Checked_Deals!A:A,0)),1,0)</f>
        <v>0</v>
      </c>
    </row>
    <row r="549" spans="1:25" x14ac:dyDescent="0.25">
      <c r="A549" s="26" t="s">
        <v>1912</v>
      </c>
      <c r="B549" s="27">
        <v>43800</v>
      </c>
      <c r="C549" s="26" t="s">
        <v>1903</v>
      </c>
      <c r="D549" s="26" t="s">
        <v>54</v>
      </c>
      <c r="E549" s="26" t="s">
        <v>54</v>
      </c>
      <c r="F549" s="26" t="s">
        <v>166</v>
      </c>
      <c r="G549" s="26" t="s">
        <v>599</v>
      </c>
      <c r="H549" s="59">
        <v>20000000</v>
      </c>
      <c r="I549" s="26" t="s">
        <v>54</v>
      </c>
      <c r="J549" s="26" t="s">
        <v>52</v>
      </c>
      <c r="K549" s="26">
        <v>1</v>
      </c>
      <c r="L549" s="26" t="s">
        <v>53</v>
      </c>
      <c r="M549" s="26" t="s">
        <v>54</v>
      </c>
      <c r="N549" s="26" t="s">
        <v>55</v>
      </c>
      <c r="O549" s="26" t="s">
        <v>56</v>
      </c>
      <c r="P549" s="26" t="s">
        <v>56</v>
      </c>
      <c r="Q549" s="40" t="e">
        <f>Table2[[#This Row],[Spread]]/Table2[[#This Row],[Expected Loss]]</f>
        <v>#VALUE!</v>
      </c>
      <c r="R549" s="26">
        <v>1</v>
      </c>
      <c r="S549" s="26">
        <v>0</v>
      </c>
      <c r="T549" s="26" t="s">
        <v>1913</v>
      </c>
      <c r="U549" s="26" t="s">
        <v>1914</v>
      </c>
      <c r="Y549" s="26">
        <f>IF(ISTEXT(_xlfn.XLOOKUP(A549,Checked_Deals!A:A,Checked_Deals!A:A,0)),1,0)</f>
        <v>0</v>
      </c>
    </row>
    <row r="550" spans="1:25" x14ac:dyDescent="0.25">
      <c r="A550" s="26" t="s">
        <v>1915</v>
      </c>
      <c r="B550" s="27">
        <v>43800</v>
      </c>
      <c r="C550" s="26" t="s">
        <v>1916</v>
      </c>
      <c r="D550" s="26" t="s">
        <v>54</v>
      </c>
      <c r="E550" s="26" t="s">
        <v>54</v>
      </c>
      <c r="F550" s="26" t="s">
        <v>54</v>
      </c>
      <c r="G550" s="26" t="s">
        <v>966</v>
      </c>
      <c r="H550" s="59">
        <v>50260000</v>
      </c>
      <c r="I550" s="26" t="s">
        <v>54</v>
      </c>
      <c r="J550" s="26" t="s">
        <v>52</v>
      </c>
      <c r="K550" s="26" t="s">
        <v>54</v>
      </c>
      <c r="L550" s="26" t="s">
        <v>53</v>
      </c>
      <c r="M550" s="26" t="s">
        <v>54</v>
      </c>
      <c r="N550" s="26" t="s">
        <v>55</v>
      </c>
      <c r="O550" s="26" t="s">
        <v>56</v>
      </c>
      <c r="P550" s="26" t="s">
        <v>56</v>
      </c>
      <c r="Q550" s="40" t="e">
        <f>Table2[[#This Row],[Spread]]/Table2[[#This Row],[Expected Loss]]</f>
        <v>#VALUE!</v>
      </c>
      <c r="R550" s="26">
        <v>1</v>
      </c>
      <c r="S550" s="26">
        <v>0</v>
      </c>
      <c r="T550" s="26" t="s">
        <v>1917</v>
      </c>
      <c r="U550" s="26" t="s">
        <v>1918</v>
      </c>
      <c r="Y550" s="26">
        <f>IF(ISTEXT(_xlfn.XLOOKUP(A550,Checked_Deals!A:A,Checked_Deals!A:A,0)),1,0)</f>
        <v>0</v>
      </c>
    </row>
    <row r="551" spans="1:25" x14ac:dyDescent="0.25">
      <c r="A551" s="26" t="s">
        <v>1919</v>
      </c>
      <c r="B551" s="27">
        <v>43831</v>
      </c>
      <c r="C551" s="26" t="s">
        <v>1903</v>
      </c>
      <c r="D551" s="26" t="s">
        <v>54</v>
      </c>
      <c r="E551" s="26" t="s">
        <v>54</v>
      </c>
      <c r="F551" s="26" t="s">
        <v>166</v>
      </c>
      <c r="G551" s="26" t="s">
        <v>599</v>
      </c>
      <c r="H551" s="59">
        <v>5750000</v>
      </c>
      <c r="I551" s="26" t="s">
        <v>54</v>
      </c>
      <c r="J551" s="26" t="s">
        <v>52</v>
      </c>
      <c r="K551" s="26">
        <v>1</v>
      </c>
      <c r="L551" s="26" t="s">
        <v>53</v>
      </c>
      <c r="M551" s="26" t="s">
        <v>54</v>
      </c>
      <c r="N551" s="26" t="s">
        <v>55</v>
      </c>
      <c r="O551" s="26" t="s">
        <v>56</v>
      </c>
      <c r="P551" s="26" t="s">
        <v>56</v>
      </c>
      <c r="Q551" s="40" t="e">
        <f>Table2[[#This Row],[Spread]]/Table2[[#This Row],[Expected Loss]]</f>
        <v>#VALUE!</v>
      </c>
      <c r="R551" s="26">
        <v>1</v>
      </c>
      <c r="S551" s="26">
        <v>0</v>
      </c>
      <c r="T551" s="26" t="s">
        <v>1920</v>
      </c>
      <c r="U551" s="26" t="s">
        <v>1921</v>
      </c>
      <c r="Y551" s="26">
        <f>IF(ISTEXT(_xlfn.XLOOKUP(A551,Checked_Deals!A:A,Checked_Deals!A:A,0)),1,0)</f>
        <v>0</v>
      </c>
    </row>
    <row r="552" spans="1:25" x14ac:dyDescent="0.25">
      <c r="A552" s="26" t="s">
        <v>1922</v>
      </c>
      <c r="B552" s="27">
        <v>43831</v>
      </c>
      <c r="C552" s="26" t="s">
        <v>1903</v>
      </c>
      <c r="D552" s="26" t="s">
        <v>54</v>
      </c>
      <c r="E552" s="26" t="s">
        <v>54</v>
      </c>
      <c r="F552" s="26" t="s">
        <v>166</v>
      </c>
      <c r="G552" s="26" t="s">
        <v>599</v>
      </c>
      <c r="H552" s="59">
        <v>3750000</v>
      </c>
      <c r="I552" s="26" t="s">
        <v>54</v>
      </c>
      <c r="J552" s="26" t="s">
        <v>52</v>
      </c>
      <c r="K552" s="26">
        <v>1</v>
      </c>
      <c r="L552" s="26" t="s">
        <v>53</v>
      </c>
      <c r="M552" s="26" t="s">
        <v>54</v>
      </c>
      <c r="N552" s="26" t="s">
        <v>55</v>
      </c>
      <c r="O552" s="26" t="s">
        <v>56</v>
      </c>
      <c r="P552" s="26" t="s">
        <v>56</v>
      </c>
      <c r="Q552" s="40" t="e">
        <f>Table2[[#This Row],[Spread]]/Table2[[#This Row],[Expected Loss]]</f>
        <v>#VALUE!</v>
      </c>
      <c r="R552" s="26">
        <v>1</v>
      </c>
      <c r="S552" s="26">
        <v>0</v>
      </c>
      <c r="T552" s="26" t="s">
        <v>1923</v>
      </c>
      <c r="U552" s="26" t="s">
        <v>1924</v>
      </c>
      <c r="Y552" s="26">
        <f>IF(ISTEXT(_xlfn.XLOOKUP(A552,Checked_Deals!A:A,Checked_Deals!A:A,0)),1,0)</f>
        <v>0</v>
      </c>
    </row>
    <row r="553" spans="1:25" x14ac:dyDescent="0.25">
      <c r="A553" s="26" t="s">
        <v>1925</v>
      </c>
      <c r="B553" s="27">
        <v>43831</v>
      </c>
      <c r="C553" s="26" t="s">
        <v>1926</v>
      </c>
      <c r="D553" s="26" t="s">
        <v>1927</v>
      </c>
      <c r="E553" s="26" t="s">
        <v>1928</v>
      </c>
      <c r="F553" s="26" t="s">
        <v>91</v>
      </c>
      <c r="G553" s="26" t="s">
        <v>324</v>
      </c>
      <c r="H553" s="59">
        <v>150000000</v>
      </c>
      <c r="I553" s="26" t="s">
        <v>104</v>
      </c>
      <c r="J553" s="26" t="s">
        <v>52</v>
      </c>
      <c r="K553" s="26">
        <v>3</v>
      </c>
      <c r="L553" s="26">
        <v>1.77</v>
      </c>
      <c r="M553" s="26" t="s">
        <v>54</v>
      </c>
      <c r="N553" s="26" t="s">
        <v>68</v>
      </c>
      <c r="O553" s="26">
        <v>0.79</v>
      </c>
      <c r="P553" s="26">
        <v>3.25</v>
      </c>
      <c r="Q553" s="40">
        <f>Table2[[#This Row],[Spread]]/Table2[[#This Row],[Expected Loss]]</f>
        <v>4.1139240506329111</v>
      </c>
      <c r="R553" s="26">
        <v>1</v>
      </c>
      <c r="S553" s="26">
        <v>0</v>
      </c>
      <c r="T553" s="26" t="s">
        <v>1929</v>
      </c>
      <c r="U553" s="26" t="s">
        <v>1930</v>
      </c>
      <c r="Y553" s="26">
        <f>IF(ISTEXT(_xlfn.XLOOKUP(A553,Checked_Deals!A:A,Checked_Deals!A:A,0)),1,0)</f>
        <v>0</v>
      </c>
    </row>
    <row r="554" spans="1:25" x14ac:dyDescent="0.25">
      <c r="A554" s="26" t="s">
        <v>1931</v>
      </c>
      <c r="B554" s="27">
        <v>43831</v>
      </c>
      <c r="C554" s="26" t="s">
        <v>1926</v>
      </c>
      <c r="D554" s="26" t="s">
        <v>1927</v>
      </c>
      <c r="E554" s="26" t="s">
        <v>1928</v>
      </c>
      <c r="F554" s="26" t="s">
        <v>91</v>
      </c>
      <c r="G554" s="26" t="s">
        <v>324</v>
      </c>
      <c r="H554" s="59">
        <v>75000000</v>
      </c>
      <c r="I554" s="26" t="s">
        <v>104</v>
      </c>
      <c r="J554" s="26" t="s">
        <v>52</v>
      </c>
      <c r="K554" s="26">
        <v>3</v>
      </c>
      <c r="L554" s="26">
        <v>4.13</v>
      </c>
      <c r="M554" s="26" t="s">
        <v>54</v>
      </c>
      <c r="N554" s="26" t="s">
        <v>68</v>
      </c>
      <c r="O554" s="26">
        <v>2.71</v>
      </c>
      <c r="P554" s="26">
        <v>5.75</v>
      </c>
      <c r="Q554" s="40">
        <f>Table2[[#This Row],[Spread]]/Table2[[#This Row],[Expected Loss]]</f>
        <v>2.121771217712177</v>
      </c>
      <c r="R554" s="26">
        <v>1</v>
      </c>
      <c r="S554" s="26">
        <v>0</v>
      </c>
      <c r="T554" s="26" t="s">
        <v>1929</v>
      </c>
      <c r="U554" s="26" t="s">
        <v>1930</v>
      </c>
      <c r="Y554" s="26">
        <f>IF(ISTEXT(_xlfn.XLOOKUP(A554,Checked_Deals!A:A,Checked_Deals!A:A,0)),1,0)</f>
        <v>0</v>
      </c>
    </row>
    <row r="555" spans="1:25" x14ac:dyDescent="0.25">
      <c r="A555" s="26" t="s">
        <v>1932</v>
      </c>
      <c r="B555" s="27">
        <v>43831</v>
      </c>
      <c r="C555" s="26" t="s">
        <v>1933</v>
      </c>
      <c r="D555" s="26" t="s">
        <v>211</v>
      </c>
      <c r="E555" s="26" t="s">
        <v>541</v>
      </c>
      <c r="F555" s="26" t="s">
        <v>76</v>
      </c>
      <c r="G555" s="26" t="s">
        <v>1491</v>
      </c>
      <c r="H555" s="59">
        <v>175000000</v>
      </c>
      <c r="I555" s="26" t="s">
        <v>113</v>
      </c>
      <c r="J555" s="26" t="s">
        <v>52</v>
      </c>
      <c r="K555" s="26">
        <v>2</v>
      </c>
      <c r="L555" s="26" t="s">
        <v>53</v>
      </c>
      <c r="M555" s="26" t="s">
        <v>54</v>
      </c>
      <c r="N555" s="26" t="s">
        <v>68</v>
      </c>
      <c r="O555" s="26">
        <v>2.82</v>
      </c>
      <c r="P555" s="26">
        <v>5.25</v>
      </c>
      <c r="Q555" s="40">
        <f>Table2[[#This Row],[Spread]]/Table2[[#This Row],[Expected Loss]]</f>
        <v>1.8617021276595747</v>
      </c>
      <c r="R555" s="26">
        <v>1</v>
      </c>
      <c r="S555" s="26">
        <v>0</v>
      </c>
      <c r="T555" s="26" t="s">
        <v>1934</v>
      </c>
      <c r="U555" s="26" t="s">
        <v>1935</v>
      </c>
      <c r="Y555" s="26">
        <f>IF(ISTEXT(_xlfn.XLOOKUP(A555,Checked_Deals!A:A,Checked_Deals!A:A,0)),1,0)</f>
        <v>0</v>
      </c>
    </row>
    <row r="556" spans="1:25" x14ac:dyDescent="0.25">
      <c r="A556" s="26" t="s">
        <v>1936</v>
      </c>
      <c r="B556" s="27">
        <v>43831</v>
      </c>
      <c r="C556" s="26" t="s">
        <v>1933</v>
      </c>
      <c r="D556" s="26" t="s">
        <v>211</v>
      </c>
      <c r="E556" s="26" t="s">
        <v>541</v>
      </c>
      <c r="F556" s="26" t="s">
        <v>76</v>
      </c>
      <c r="G556" s="26" t="s">
        <v>1491</v>
      </c>
      <c r="H556" s="59">
        <v>175000000</v>
      </c>
      <c r="I556" s="26" t="s">
        <v>113</v>
      </c>
      <c r="J556" s="26" t="s">
        <v>52</v>
      </c>
      <c r="K556" s="26">
        <v>2</v>
      </c>
      <c r="L556" s="26" t="s">
        <v>53</v>
      </c>
      <c r="M556" s="26" t="s">
        <v>54</v>
      </c>
      <c r="N556" s="26" t="s">
        <v>68</v>
      </c>
      <c r="O556" s="26">
        <v>3.6</v>
      </c>
      <c r="P556" s="26">
        <v>7.5</v>
      </c>
      <c r="Q556" s="40">
        <f>Table2[[#This Row],[Spread]]/Table2[[#This Row],[Expected Loss]]</f>
        <v>2.0833333333333335</v>
      </c>
      <c r="R556" s="26">
        <v>1</v>
      </c>
      <c r="S556" s="26">
        <v>0</v>
      </c>
      <c r="T556" s="26" t="s">
        <v>1934</v>
      </c>
      <c r="U556" s="26" t="s">
        <v>1935</v>
      </c>
      <c r="Y556" s="26">
        <f>IF(ISTEXT(_xlfn.XLOOKUP(A556,Checked_Deals!A:A,Checked_Deals!A:A,0)),1,0)</f>
        <v>0</v>
      </c>
    </row>
    <row r="557" spans="1:25" x14ac:dyDescent="0.25">
      <c r="A557" s="26" t="s">
        <v>1937</v>
      </c>
      <c r="B557" s="27">
        <v>43831</v>
      </c>
      <c r="C557" s="26" t="s">
        <v>1938</v>
      </c>
      <c r="D557" s="26" t="s">
        <v>217</v>
      </c>
      <c r="E557" s="26" t="s">
        <v>1939</v>
      </c>
      <c r="F557" s="26" t="s">
        <v>76</v>
      </c>
      <c r="G557" s="26" t="s">
        <v>1940</v>
      </c>
      <c r="H557" s="59">
        <v>200000000</v>
      </c>
      <c r="I557" s="26" t="s">
        <v>113</v>
      </c>
      <c r="J557" s="26" t="s">
        <v>52</v>
      </c>
      <c r="K557" s="26" t="s">
        <v>54</v>
      </c>
      <c r="L557" s="26" t="s">
        <v>53</v>
      </c>
      <c r="M557" s="26" t="s">
        <v>54</v>
      </c>
      <c r="N557" s="26" t="s">
        <v>68</v>
      </c>
      <c r="O557" s="26">
        <v>2.52</v>
      </c>
      <c r="P557" s="26">
        <v>7.5</v>
      </c>
      <c r="Q557" s="40">
        <f>Table2[[#This Row],[Spread]]/Table2[[#This Row],[Expected Loss]]</f>
        <v>2.9761904761904763</v>
      </c>
      <c r="R557" s="26">
        <v>1</v>
      </c>
      <c r="S557" s="26">
        <v>0</v>
      </c>
      <c r="T557" s="26" t="s">
        <v>1941</v>
      </c>
      <c r="U557" s="26" t="s">
        <v>1942</v>
      </c>
      <c r="Y557" s="26">
        <f>IF(ISTEXT(_xlfn.XLOOKUP(A557,Checked_Deals!A:A,Checked_Deals!A:A,0)),1,0)</f>
        <v>0</v>
      </c>
    </row>
    <row r="558" spans="1:25" x14ac:dyDescent="0.25">
      <c r="A558" s="26" t="s">
        <v>1943</v>
      </c>
      <c r="B558" s="27">
        <v>43831</v>
      </c>
      <c r="C558" s="26" t="s">
        <v>1938</v>
      </c>
      <c r="D558" s="26" t="s">
        <v>217</v>
      </c>
      <c r="E558" s="26" t="s">
        <v>1939</v>
      </c>
      <c r="F558" s="26" t="s">
        <v>76</v>
      </c>
      <c r="G558" s="26" t="s">
        <v>1940</v>
      </c>
      <c r="H558" s="59">
        <v>200000000</v>
      </c>
      <c r="I558" s="26" t="s">
        <v>113</v>
      </c>
      <c r="J558" s="26" t="s">
        <v>52</v>
      </c>
      <c r="K558" s="26" t="s">
        <v>54</v>
      </c>
      <c r="L558" s="26" t="s">
        <v>53</v>
      </c>
      <c r="M558" s="26" t="s">
        <v>54</v>
      </c>
      <c r="N558" s="26" t="s">
        <v>68</v>
      </c>
      <c r="O558" s="26">
        <v>3.46</v>
      </c>
      <c r="P558" s="26">
        <v>8</v>
      </c>
      <c r="Q558" s="40">
        <f>Table2[[#This Row],[Spread]]/Table2[[#This Row],[Expected Loss]]</f>
        <v>2.3121387283236996</v>
      </c>
      <c r="R558" s="26">
        <v>1</v>
      </c>
      <c r="S558" s="26">
        <v>0</v>
      </c>
      <c r="T558" s="26" t="s">
        <v>1941</v>
      </c>
      <c r="U558" s="26" t="s">
        <v>1942</v>
      </c>
      <c r="Y558" s="26">
        <f>IF(ISTEXT(_xlfn.XLOOKUP(A558,Checked_Deals!A:A,Checked_Deals!A:A,0)),1,0)</f>
        <v>0</v>
      </c>
    </row>
    <row r="559" spans="1:25" x14ac:dyDescent="0.25">
      <c r="A559" s="26" t="s">
        <v>1944</v>
      </c>
      <c r="B559" s="27">
        <v>43831</v>
      </c>
      <c r="C559" s="26" t="s">
        <v>1811</v>
      </c>
      <c r="D559" s="26" t="s">
        <v>54</v>
      </c>
      <c r="E559" s="26" t="s">
        <v>54</v>
      </c>
      <c r="F559" s="26" t="s">
        <v>54</v>
      </c>
      <c r="G559" s="26" t="s">
        <v>966</v>
      </c>
      <c r="H559" s="59">
        <v>10000000</v>
      </c>
      <c r="I559" s="26" t="s">
        <v>54</v>
      </c>
      <c r="J559" s="26" t="s">
        <v>52</v>
      </c>
      <c r="K559" s="26" t="s">
        <v>54</v>
      </c>
      <c r="L559" s="26" t="s">
        <v>53</v>
      </c>
      <c r="M559" s="26" t="s">
        <v>54</v>
      </c>
      <c r="N559" s="26" t="s">
        <v>55</v>
      </c>
      <c r="O559" s="26" t="s">
        <v>56</v>
      </c>
      <c r="P559" s="26" t="s">
        <v>56</v>
      </c>
      <c r="Q559" s="40" t="e">
        <f>Table2[[#This Row],[Spread]]/Table2[[#This Row],[Expected Loss]]</f>
        <v>#VALUE!</v>
      </c>
      <c r="R559" s="26">
        <v>1</v>
      </c>
      <c r="S559" s="26">
        <v>0</v>
      </c>
      <c r="T559" s="26" t="s">
        <v>1945</v>
      </c>
      <c r="U559" s="26" t="s">
        <v>1946</v>
      </c>
      <c r="Y559" s="26">
        <f>IF(ISTEXT(_xlfn.XLOOKUP(A559,Checked_Deals!A:A,Checked_Deals!A:A,0)),1,0)</f>
        <v>0</v>
      </c>
    </row>
    <row r="560" spans="1:25" x14ac:dyDescent="0.25">
      <c r="A560" s="26" t="s">
        <v>1947</v>
      </c>
      <c r="B560" s="27">
        <v>43831</v>
      </c>
      <c r="C560" s="26" t="s">
        <v>1948</v>
      </c>
      <c r="D560" s="26" t="s">
        <v>1949</v>
      </c>
      <c r="E560" s="26" t="s">
        <v>1950</v>
      </c>
      <c r="F560" s="26" t="s">
        <v>76</v>
      </c>
      <c r="G560" s="26" t="s">
        <v>1951</v>
      </c>
      <c r="H560" s="59">
        <v>100000000</v>
      </c>
      <c r="I560" s="26" t="s">
        <v>51</v>
      </c>
      <c r="J560" s="26" t="s">
        <v>404</v>
      </c>
      <c r="K560" s="26" t="s">
        <v>54</v>
      </c>
      <c r="L560" s="26" t="s">
        <v>53</v>
      </c>
      <c r="M560" s="26" t="s">
        <v>54</v>
      </c>
      <c r="N560" s="26" t="s">
        <v>55</v>
      </c>
      <c r="O560" s="26">
        <v>0.115</v>
      </c>
      <c r="P560" s="26">
        <v>2.75</v>
      </c>
      <c r="Q560" s="40">
        <f>Table2[[#This Row],[Spread]]/Table2[[#This Row],[Expected Loss]]</f>
        <v>23.913043478260867</v>
      </c>
      <c r="R560" s="26">
        <v>1</v>
      </c>
      <c r="S560" s="26">
        <v>0</v>
      </c>
      <c r="T560" s="26" t="s">
        <v>1952</v>
      </c>
      <c r="U560" s="26" t="s">
        <v>1953</v>
      </c>
      <c r="Y560" s="26">
        <f>IF(ISTEXT(_xlfn.XLOOKUP(A560,Checked_Deals!A:A,Checked_Deals!A:A,0)),1,0)</f>
        <v>0</v>
      </c>
    </row>
    <row r="561" spans="1:25" x14ac:dyDescent="0.25">
      <c r="A561" s="26" t="s">
        <v>1954</v>
      </c>
      <c r="B561" s="27">
        <v>43831</v>
      </c>
      <c r="C561" s="26" t="s">
        <v>1955</v>
      </c>
      <c r="D561" s="26" t="s">
        <v>1956</v>
      </c>
      <c r="E561" s="26" t="s">
        <v>474</v>
      </c>
      <c r="F561" s="26" t="s">
        <v>76</v>
      </c>
      <c r="G561" s="26" t="s">
        <v>1957</v>
      </c>
      <c r="H561" s="59">
        <v>150000000</v>
      </c>
      <c r="I561" s="26" t="s">
        <v>113</v>
      </c>
      <c r="J561" s="26" t="s">
        <v>52</v>
      </c>
      <c r="K561" s="26">
        <v>3</v>
      </c>
      <c r="L561" s="26">
        <v>5.46</v>
      </c>
      <c r="M561" s="26" t="s">
        <v>54</v>
      </c>
      <c r="N561" s="26" t="s">
        <v>55</v>
      </c>
      <c r="O561" s="26">
        <v>4.04</v>
      </c>
      <c r="P561" s="26">
        <v>9.75</v>
      </c>
      <c r="Q561" s="40">
        <f>Table2[[#This Row],[Spread]]/Table2[[#This Row],[Expected Loss]]</f>
        <v>2.4133663366336635</v>
      </c>
      <c r="R561" s="26">
        <v>1</v>
      </c>
      <c r="S561" s="26">
        <v>0</v>
      </c>
      <c r="T561" s="26" t="s">
        <v>1958</v>
      </c>
      <c r="U561" s="26" t="s">
        <v>1959</v>
      </c>
      <c r="Y561" s="26">
        <f>IF(ISTEXT(_xlfn.XLOOKUP(A561,Checked_Deals!A:A,Checked_Deals!A:A,0)),1,0)</f>
        <v>0</v>
      </c>
    </row>
    <row r="562" spans="1:25" x14ac:dyDescent="0.25">
      <c r="A562" s="26" t="s">
        <v>1960</v>
      </c>
      <c r="B562" s="27">
        <v>43831</v>
      </c>
      <c r="C562" s="26" t="s">
        <v>1961</v>
      </c>
      <c r="D562" s="26" t="s">
        <v>61</v>
      </c>
      <c r="E562" s="26" t="s">
        <v>1625</v>
      </c>
      <c r="F562" s="26" t="s">
        <v>63</v>
      </c>
      <c r="G562" s="26" t="s">
        <v>64</v>
      </c>
      <c r="H562" s="59">
        <v>140000000</v>
      </c>
      <c r="I562" s="26" t="s">
        <v>331</v>
      </c>
      <c r="J562" s="26" t="s">
        <v>1626</v>
      </c>
      <c r="K562" s="26" t="s">
        <v>54</v>
      </c>
      <c r="L562" s="26" t="s">
        <v>53</v>
      </c>
      <c r="M562" s="26" t="s">
        <v>54</v>
      </c>
      <c r="N562" s="26" t="s">
        <v>68</v>
      </c>
      <c r="O562" s="26">
        <v>0.01</v>
      </c>
      <c r="P562" s="26">
        <v>1.5</v>
      </c>
      <c r="Q562" s="40">
        <f>Table2[[#This Row],[Spread]]/Table2[[#This Row],[Expected Loss]]</f>
        <v>150</v>
      </c>
      <c r="R562" s="26">
        <v>1</v>
      </c>
      <c r="S562" s="26">
        <v>0</v>
      </c>
      <c r="T562" s="26" t="s">
        <v>1962</v>
      </c>
      <c r="U562" s="26" t="s">
        <v>1963</v>
      </c>
      <c r="Y562" s="26">
        <f>IF(ISTEXT(_xlfn.XLOOKUP(A562,Checked_Deals!A:A,Checked_Deals!A:A,0)),1,0)</f>
        <v>0</v>
      </c>
    </row>
    <row r="563" spans="1:25" x14ac:dyDescent="0.25">
      <c r="A563" s="26" t="s">
        <v>1964</v>
      </c>
      <c r="B563" s="27">
        <v>43831</v>
      </c>
      <c r="C563" s="26" t="s">
        <v>1961</v>
      </c>
      <c r="D563" s="26" t="s">
        <v>61</v>
      </c>
      <c r="E563" s="26" t="s">
        <v>1625</v>
      </c>
      <c r="F563" s="26" t="s">
        <v>63</v>
      </c>
      <c r="G563" s="26" t="s">
        <v>64</v>
      </c>
      <c r="H563" s="59">
        <v>60000000</v>
      </c>
      <c r="I563" s="26" t="s">
        <v>331</v>
      </c>
      <c r="J563" s="26" t="s">
        <v>1626</v>
      </c>
      <c r="K563" s="26" t="s">
        <v>54</v>
      </c>
      <c r="L563" s="26" t="s">
        <v>53</v>
      </c>
      <c r="M563" s="26" t="s">
        <v>54</v>
      </c>
      <c r="N563" s="26" t="s">
        <v>68</v>
      </c>
      <c r="O563" s="26">
        <v>0.04</v>
      </c>
      <c r="P563" s="26">
        <v>1.75</v>
      </c>
      <c r="Q563" s="40">
        <f>Table2[[#This Row],[Spread]]/Table2[[#This Row],[Expected Loss]]</f>
        <v>43.75</v>
      </c>
      <c r="R563" s="26">
        <v>1</v>
      </c>
      <c r="S563" s="26">
        <v>0</v>
      </c>
      <c r="T563" s="26" t="s">
        <v>1962</v>
      </c>
      <c r="U563" s="26" t="s">
        <v>1963</v>
      </c>
      <c r="Y563" s="26">
        <f>IF(ISTEXT(_xlfn.XLOOKUP(A563,Checked_Deals!A:A,Checked_Deals!A:A,0)),1,0)</f>
        <v>0</v>
      </c>
    </row>
    <row r="564" spans="1:25" x14ac:dyDescent="0.25">
      <c r="A564" s="26" t="s">
        <v>1965</v>
      </c>
      <c r="B564" s="27">
        <v>43831</v>
      </c>
      <c r="C564" s="26" t="s">
        <v>1966</v>
      </c>
      <c r="D564" s="26" t="s">
        <v>1364</v>
      </c>
      <c r="E564" s="26" t="s">
        <v>166</v>
      </c>
      <c r="F564" s="26" t="s">
        <v>224</v>
      </c>
      <c r="G564" s="26" t="s">
        <v>764</v>
      </c>
      <c r="H564" s="59">
        <v>94900000</v>
      </c>
      <c r="I564" s="26" t="s">
        <v>51</v>
      </c>
      <c r="J564" s="26" t="s">
        <v>1967</v>
      </c>
      <c r="K564" s="26" t="s">
        <v>54</v>
      </c>
      <c r="L564" s="26" t="s">
        <v>53</v>
      </c>
      <c r="M564" s="26" t="s">
        <v>54</v>
      </c>
      <c r="N564" s="26" t="s">
        <v>68</v>
      </c>
      <c r="O564" s="26" t="s">
        <v>56</v>
      </c>
      <c r="P564" s="26" t="s">
        <v>56</v>
      </c>
      <c r="Q564" s="40" t="e">
        <f>Table2[[#This Row],[Spread]]/Table2[[#This Row],[Expected Loss]]</f>
        <v>#VALUE!</v>
      </c>
      <c r="R564" s="26">
        <v>1</v>
      </c>
      <c r="S564" s="26">
        <v>0</v>
      </c>
      <c r="T564" s="26" t="s">
        <v>1968</v>
      </c>
      <c r="U564" s="26" t="s">
        <v>1969</v>
      </c>
      <c r="Y564" s="26">
        <f>IF(ISTEXT(_xlfn.XLOOKUP(A564,Checked_Deals!A:A,Checked_Deals!A:A,0)),1,0)</f>
        <v>0</v>
      </c>
    </row>
    <row r="565" spans="1:25" x14ac:dyDescent="0.25">
      <c r="A565" s="26" t="s">
        <v>1970</v>
      </c>
      <c r="B565" s="27">
        <v>43831</v>
      </c>
      <c r="C565" s="26" t="s">
        <v>1966</v>
      </c>
      <c r="D565" s="26" t="s">
        <v>1364</v>
      </c>
      <c r="E565" s="26" t="s">
        <v>166</v>
      </c>
      <c r="F565" s="26" t="s">
        <v>224</v>
      </c>
      <c r="G565" s="26" t="s">
        <v>764</v>
      </c>
      <c r="H565" s="59">
        <v>133700000</v>
      </c>
      <c r="I565" s="26" t="s">
        <v>51</v>
      </c>
      <c r="J565" s="26" t="s">
        <v>1967</v>
      </c>
      <c r="K565" s="26" t="s">
        <v>54</v>
      </c>
      <c r="L565" s="26" t="s">
        <v>53</v>
      </c>
      <c r="M565" s="26" t="s">
        <v>54</v>
      </c>
      <c r="N565" s="26" t="s">
        <v>68</v>
      </c>
      <c r="O565" s="26" t="s">
        <v>56</v>
      </c>
      <c r="P565" s="26" t="s">
        <v>56</v>
      </c>
      <c r="Q565" s="40" t="e">
        <f>Table2[[#This Row],[Spread]]/Table2[[#This Row],[Expected Loss]]</f>
        <v>#VALUE!</v>
      </c>
      <c r="R565" s="26">
        <v>1</v>
      </c>
      <c r="S565" s="26">
        <v>0</v>
      </c>
      <c r="T565" s="26" t="s">
        <v>1968</v>
      </c>
      <c r="U565" s="26" t="s">
        <v>1969</v>
      </c>
      <c r="Y565" s="26">
        <f>IF(ISTEXT(_xlfn.XLOOKUP(A565,Checked_Deals!A:A,Checked_Deals!A:A,0)),1,0)</f>
        <v>0</v>
      </c>
    </row>
    <row r="566" spans="1:25" x14ac:dyDescent="0.25">
      <c r="A566" s="26" t="s">
        <v>1971</v>
      </c>
      <c r="B566" s="27">
        <v>43831</v>
      </c>
      <c r="C566" s="26" t="s">
        <v>1966</v>
      </c>
      <c r="D566" s="26" t="s">
        <v>1364</v>
      </c>
      <c r="E566" s="26" t="s">
        <v>166</v>
      </c>
      <c r="F566" s="26" t="s">
        <v>224</v>
      </c>
      <c r="G566" s="26" t="s">
        <v>764</v>
      </c>
      <c r="H566" s="59">
        <v>77600000</v>
      </c>
      <c r="I566" s="26" t="s">
        <v>51</v>
      </c>
      <c r="J566" s="26" t="s">
        <v>1967</v>
      </c>
      <c r="K566" s="26" t="s">
        <v>54</v>
      </c>
      <c r="L566" s="26" t="s">
        <v>53</v>
      </c>
      <c r="M566" s="26" t="s">
        <v>54</v>
      </c>
      <c r="N566" s="26" t="s">
        <v>68</v>
      </c>
      <c r="O566" s="26" t="s">
        <v>56</v>
      </c>
      <c r="P566" s="26" t="s">
        <v>56</v>
      </c>
      <c r="Q566" s="40" t="e">
        <f>Table2[[#This Row],[Spread]]/Table2[[#This Row],[Expected Loss]]</f>
        <v>#VALUE!</v>
      </c>
      <c r="R566" s="26">
        <v>1</v>
      </c>
      <c r="S566" s="26">
        <v>0</v>
      </c>
      <c r="T566" s="26" t="s">
        <v>1968</v>
      </c>
      <c r="U566" s="26" t="s">
        <v>1969</v>
      </c>
      <c r="Y566" s="26">
        <f>IF(ISTEXT(_xlfn.XLOOKUP(A566,Checked_Deals!A:A,Checked_Deals!A:A,0)),1,0)</f>
        <v>0</v>
      </c>
    </row>
    <row r="567" spans="1:25" x14ac:dyDescent="0.25">
      <c r="A567" s="26" t="s">
        <v>1972</v>
      </c>
      <c r="B567" s="27">
        <v>43831</v>
      </c>
      <c r="C567" s="26" t="s">
        <v>1966</v>
      </c>
      <c r="D567" s="26" t="s">
        <v>1364</v>
      </c>
      <c r="E567" s="26" t="s">
        <v>166</v>
      </c>
      <c r="F567" s="26" t="s">
        <v>224</v>
      </c>
      <c r="G567" s="26" t="s">
        <v>764</v>
      </c>
      <c r="H567" s="59">
        <v>125100000</v>
      </c>
      <c r="I567" s="26" t="s">
        <v>51</v>
      </c>
      <c r="J567" s="26" t="s">
        <v>1967</v>
      </c>
      <c r="K567" s="26" t="s">
        <v>54</v>
      </c>
      <c r="L567" s="26" t="s">
        <v>53</v>
      </c>
      <c r="M567" s="26" t="s">
        <v>54</v>
      </c>
      <c r="N567" s="26" t="s">
        <v>68</v>
      </c>
      <c r="O567" s="26" t="s">
        <v>56</v>
      </c>
      <c r="P567" s="26" t="s">
        <v>56</v>
      </c>
      <c r="Q567" s="40" t="e">
        <f>Table2[[#This Row],[Spread]]/Table2[[#This Row],[Expected Loss]]</f>
        <v>#VALUE!</v>
      </c>
      <c r="R567" s="26">
        <v>1</v>
      </c>
      <c r="S567" s="26">
        <v>0</v>
      </c>
      <c r="T567" s="26" t="s">
        <v>1968</v>
      </c>
      <c r="U567" s="26" t="s">
        <v>1969</v>
      </c>
      <c r="Y567" s="26">
        <f>IF(ISTEXT(_xlfn.XLOOKUP(A567,Checked_Deals!A:A,Checked_Deals!A:A,0)),1,0)</f>
        <v>0</v>
      </c>
    </row>
    <row r="568" spans="1:25" x14ac:dyDescent="0.25">
      <c r="A568" s="26" t="s">
        <v>1973</v>
      </c>
      <c r="B568" s="27">
        <v>43831</v>
      </c>
      <c r="C568" s="26" t="s">
        <v>1966</v>
      </c>
      <c r="D568" s="26" t="s">
        <v>1364</v>
      </c>
      <c r="E568" s="26" t="s">
        <v>166</v>
      </c>
      <c r="F568" s="26" t="s">
        <v>224</v>
      </c>
      <c r="G568" s="26" t="s">
        <v>764</v>
      </c>
      <c r="H568" s="59">
        <v>43100000</v>
      </c>
      <c r="I568" s="26" t="s">
        <v>51</v>
      </c>
      <c r="J568" s="26" t="s">
        <v>1967</v>
      </c>
      <c r="K568" s="26" t="s">
        <v>54</v>
      </c>
      <c r="L568" s="26" t="s">
        <v>53</v>
      </c>
      <c r="M568" s="26" t="s">
        <v>54</v>
      </c>
      <c r="N568" s="26" t="s">
        <v>68</v>
      </c>
      <c r="O568" s="26" t="s">
        <v>56</v>
      </c>
      <c r="P568" s="26" t="s">
        <v>56</v>
      </c>
      <c r="Q568" s="40" t="e">
        <f>Table2[[#This Row],[Spread]]/Table2[[#This Row],[Expected Loss]]</f>
        <v>#VALUE!</v>
      </c>
      <c r="R568" s="26">
        <v>1</v>
      </c>
      <c r="S568" s="26">
        <v>0</v>
      </c>
      <c r="T568" s="26" t="s">
        <v>1968</v>
      </c>
      <c r="U568" s="26" t="s">
        <v>1969</v>
      </c>
      <c r="Y568" s="26">
        <f>IF(ISTEXT(_xlfn.XLOOKUP(A568,Checked_Deals!A:A,Checked_Deals!A:A,0)),1,0)</f>
        <v>0</v>
      </c>
    </row>
    <row r="569" spans="1:25" x14ac:dyDescent="0.25">
      <c r="A569" s="26" t="s">
        <v>1974</v>
      </c>
      <c r="B569" s="27">
        <v>43831</v>
      </c>
      <c r="C569" s="26" t="s">
        <v>1966</v>
      </c>
      <c r="D569" s="26" t="s">
        <v>1364</v>
      </c>
      <c r="E569" s="26" t="s">
        <v>166</v>
      </c>
      <c r="F569" s="26" t="s">
        <v>224</v>
      </c>
      <c r="G569" s="26" t="s">
        <v>764</v>
      </c>
      <c r="H569" s="59">
        <v>21600000</v>
      </c>
      <c r="I569" s="26" t="s">
        <v>51</v>
      </c>
      <c r="J569" s="26" t="s">
        <v>1967</v>
      </c>
      <c r="K569" s="26" t="s">
        <v>54</v>
      </c>
      <c r="L569" s="26" t="s">
        <v>53</v>
      </c>
      <c r="M569" s="26" t="s">
        <v>54</v>
      </c>
      <c r="N569" s="26" t="s">
        <v>68</v>
      </c>
      <c r="O569" s="26" t="s">
        <v>56</v>
      </c>
      <c r="P569" s="26" t="s">
        <v>56</v>
      </c>
      <c r="Q569" s="40" t="e">
        <f>Table2[[#This Row],[Spread]]/Table2[[#This Row],[Expected Loss]]</f>
        <v>#VALUE!</v>
      </c>
      <c r="R569" s="26">
        <v>1</v>
      </c>
      <c r="S569" s="26">
        <v>0</v>
      </c>
      <c r="T569" s="26" t="s">
        <v>1968</v>
      </c>
      <c r="U569" s="26" t="s">
        <v>1969</v>
      </c>
      <c r="Y569" s="26">
        <f>IF(ISTEXT(_xlfn.XLOOKUP(A569,Checked_Deals!A:A,Checked_Deals!A:A,0)),1,0)</f>
        <v>0</v>
      </c>
    </row>
    <row r="570" spans="1:25" x14ac:dyDescent="0.25">
      <c r="A570" s="28" t="s">
        <v>1975</v>
      </c>
      <c r="B570" s="29">
        <v>43862</v>
      </c>
      <c r="C570" s="28" t="s">
        <v>1976</v>
      </c>
      <c r="D570" s="28" t="s">
        <v>1570</v>
      </c>
      <c r="E570" s="28" t="s">
        <v>54</v>
      </c>
      <c r="F570" s="28" t="s">
        <v>224</v>
      </c>
      <c r="G570" s="28" t="s">
        <v>764</v>
      </c>
      <c r="H570" s="32" t="s">
        <v>65</v>
      </c>
      <c r="I570" s="28" t="s">
        <v>51</v>
      </c>
      <c r="J570" s="28" t="s">
        <v>1967</v>
      </c>
      <c r="K570" s="28" t="s">
        <v>54</v>
      </c>
      <c r="L570" s="28" t="s">
        <v>53</v>
      </c>
      <c r="M570" s="28" t="s">
        <v>54</v>
      </c>
      <c r="N570" s="28" t="s">
        <v>68</v>
      </c>
      <c r="O570" s="28" t="s">
        <v>56</v>
      </c>
      <c r="P570" s="28">
        <v>6.15</v>
      </c>
      <c r="Q570" s="40" t="e">
        <f>Table2[[#This Row],[Spread]]/Table2[[#This Row],[Expected Loss]]</f>
        <v>#VALUE!</v>
      </c>
      <c r="R570" s="28">
        <v>1</v>
      </c>
      <c r="S570" s="28">
        <v>0</v>
      </c>
      <c r="T570" s="28" t="s">
        <v>1977</v>
      </c>
      <c r="U570" s="28" t="s">
        <v>1978</v>
      </c>
      <c r="Y570" s="26">
        <f>IF(ISTEXT(_xlfn.XLOOKUP(A570,Checked_Deals!A:A,Checked_Deals!A:A,0)),1,0)</f>
        <v>0</v>
      </c>
    </row>
    <row r="571" spans="1:25" x14ac:dyDescent="0.25">
      <c r="A571" s="28" t="s">
        <v>1979</v>
      </c>
      <c r="B571" s="29">
        <v>43862</v>
      </c>
      <c r="C571" s="28" t="s">
        <v>1976</v>
      </c>
      <c r="D571" s="28" t="s">
        <v>1570</v>
      </c>
      <c r="E571" s="28" t="s">
        <v>54</v>
      </c>
      <c r="F571" s="28" t="s">
        <v>224</v>
      </c>
      <c r="G571" s="28" t="s">
        <v>764</v>
      </c>
      <c r="H571" s="32" t="s">
        <v>65</v>
      </c>
      <c r="I571" s="28" t="s">
        <v>51</v>
      </c>
      <c r="J571" s="28" t="s">
        <v>1967</v>
      </c>
      <c r="K571" s="28" t="s">
        <v>54</v>
      </c>
      <c r="L571" s="28" t="s">
        <v>53</v>
      </c>
      <c r="M571" s="28" t="s">
        <v>54</v>
      </c>
      <c r="N571" s="28" t="s">
        <v>68</v>
      </c>
      <c r="O571" s="28" t="s">
        <v>56</v>
      </c>
      <c r="P571" s="28">
        <v>4.8</v>
      </c>
      <c r="Q571" s="40" t="e">
        <f>Table2[[#This Row],[Spread]]/Table2[[#This Row],[Expected Loss]]</f>
        <v>#VALUE!</v>
      </c>
      <c r="R571" s="28">
        <v>1</v>
      </c>
      <c r="S571" s="28">
        <v>0</v>
      </c>
      <c r="T571" s="28" t="s">
        <v>1977</v>
      </c>
      <c r="U571" s="28" t="s">
        <v>1978</v>
      </c>
      <c r="Y571" s="26">
        <f>IF(ISTEXT(_xlfn.XLOOKUP(A571,Checked_Deals!A:A,Checked_Deals!A:A,0)),1,0)</f>
        <v>0</v>
      </c>
    </row>
    <row r="572" spans="1:25" x14ac:dyDescent="0.25">
      <c r="A572" s="28" t="s">
        <v>1980</v>
      </c>
      <c r="B572" s="29">
        <v>43862</v>
      </c>
      <c r="C572" s="28" t="s">
        <v>1976</v>
      </c>
      <c r="D572" s="28" t="s">
        <v>1570</v>
      </c>
      <c r="E572" s="28" t="s">
        <v>54</v>
      </c>
      <c r="F572" s="28" t="s">
        <v>224</v>
      </c>
      <c r="G572" s="28" t="s">
        <v>764</v>
      </c>
      <c r="H572" s="32" t="s">
        <v>65</v>
      </c>
      <c r="I572" s="28" t="s">
        <v>51</v>
      </c>
      <c r="J572" s="28" t="s">
        <v>1967</v>
      </c>
      <c r="K572" s="28" t="s">
        <v>54</v>
      </c>
      <c r="L572" s="28" t="s">
        <v>53</v>
      </c>
      <c r="M572" s="28" t="s">
        <v>54</v>
      </c>
      <c r="N572" s="28" t="s">
        <v>68</v>
      </c>
      <c r="O572" s="28" t="s">
        <v>56</v>
      </c>
      <c r="P572" s="28">
        <v>3.9</v>
      </c>
      <c r="Q572" s="40" t="e">
        <f>Table2[[#This Row],[Spread]]/Table2[[#This Row],[Expected Loss]]</f>
        <v>#VALUE!</v>
      </c>
      <c r="R572" s="28">
        <v>1</v>
      </c>
      <c r="S572" s="28">
        <v>0</v>
      </c>
      <c r="T572" s="28" t="s">
        <v>1977</v>
      </c>
      <c r="U572" s="28" t="s">
        <v>1978</v>
      </c>
      <c r="Y572" s="26">
        <f>IF(ISTEXT(_xlfn.XLOOKUP(A572,Checked_Deals!A:A,Checked_Deals!A:A,0)),1,0)</f>
        <v>0</v>
      </c>
    </row>
    <row r="573" spans="1:25" x14ac:dyDescent="0.25">
      <c r="A573" s="28" t="s">
        <v>1981</v>
      </c>
      <c r="B573" s="29">
        <v>43862</v>
      </c>
      <c r="C573" s="28" t="s">
        <v>1976</v>
      </c>
      <c r="D573" s="28" t="s">
        <v>1570</v>
      </c>
      <c r="E573" s="28" t="s">
        <v>54</v>
      </c>
      <c r="F573" s="28" t="s">
        <v>224</v>
      </c>
      <c r="G573" s="28" t="s">
        <v>764</v>
      </c>
      <c r="H573" s="32" t="s">
        <v>65</v>
      </c>
      <c r="I573" s="28" t="s">
        <v>51</v>
      </c>
      <c r="J573" s="28" t="s">
        <v>1967</v>
      </c>
      <c r="K573" s="28" t="s">
        <v>54</v>
      </c>
      <c r="L573" s="28" t="s">
        <v>53</v>
      </c>
      <c r="M573" s="28" t="s">
        <v>54</v>
      </c>
      <c r="N573" s="28" t="s">
        <v>68</v>
      </c>
      <c r="O573" s="28" t="s">
        <v>56</v>
      </c>
      <c r="P573" s="28">
        <v>2.2999999999999998</v>
      </c>
      <c r="Q573" s="40" t="e">
        <f>Table2[[#This Row],[Spread]]/Table2[[#This Row],[Expected Loss]]</f>
        <v>#VALUE!</v>
      </c>
      <c r="R573" s="28">
        <v>1</v>
      </c>
      <c r="S573" s="28">
        <v>0</v>
      </c>
      <c r="T573" s="28" t="s">
        <v>1977</v>
      </c>
      <c r="U573" s="28" t="s">
        <v>1978</v>
      </c>
      <c r="Y573" s="26">
        <f>IF(ISTEXT(_xlfn.XLOOKUP(A573,Checked_Deals!A:A,Checked_Deals!A:A,0)),1,0)</f>
        <v>0</v>
      </c>
    </row>
    <row r="574" spans="1:25" x14ac:dyDescent="0.25">
      <c r="A574" s="28" t="s">
        <v>1982</v>
      </c>
      <c r="B574" s="29">
        <v>43862</v>
      </c>
      <c r="C574" s="28" t="s">
        <v>1976</v>
      </c>
      <c r="D574" s="28" t="s">
        <v>1570</v>
      </c>
      <c r="E574" s="28" t="s">
        <v>54</v>
      </c>
      <c r="F574" s="28" t="s">
        <v>224</v>
      </c>
      <c r="G574" s="28" t="s">
        <v>764</v>
      </c>
      <c r="H574" s="32" t="s">
        <v>65</v>
      </c>
      <c r="I574" s="28" t="s">
        <v>51</v>
      </c>
      <c r="J574" s="28" t="s">
        <v>1967</v>
      </c>
      <c r="K574" s="28" t="s">
        <v>54</v>
      </c>
      <c r="L574" s="28" t="s">
        <v>53</v>
      </c>
      <c r="M574" s="28" t="s">
        <v>54</v>
      </c>
      <c r="N574" s="28" t="s">
        <v>68</v>
      </c>
      <c r="O574" s="28" t="s">
        <v>56</v>
      </c>
      <c r="P574" s="28">
        <v>2.0499999999999998</v>
      </c>
      <c r="Q574" s="40" t="e">
        <f>Table2[[#This Row],[Spread]]/Table2[[#This Row],[Expected Loss]]</f>
        <v>#VALUE!</v>
      </c>
      <c r="R574" s="28">
        <v>1</v>
      </c>
      <c r="S574" s="28">
        <v>0</v>
      </c>
      <c r="T574" s="28" t="s">
        <v>1977</v>
      </c>
      <c r="U574" s="28" t="s">
        <v>1978</v>
      </c>
      <c r="Y574" s="26">
        <f>IF(ISTEXT(_xlfn.XLOOKUP(A574,Checked_Deals!A:A,Checked_Deals!A:A,0)),1,0)</f>
        <v>0</v>
      </c>
    </row>
    <row r="575" spans="1:25" x14ac:dyDescent="0.25">
      <c r="A575" s="26" t="s">
        <v>1983</v>
      </c>
      <c r="B575" s="27">
        <v>43862</v>
      </c>
      <c r="C575" s="26" t="s">
        <v>1933</v>
      </c>
      <c r="D575" s="26" t="s">
        <v>211</v>
      </c>
      <c r="E575" s="26" t="s">
        <v>541</v>
      </c>
      <c r="F575" s="26" t="s">
        <v>1984</v>
      </c>
      <c r="G575" s="26" t="s">
        <v>1985</v>
      </c>
      <c r="H575" s="59">
        <v>175000000</v>
      </c>
      <c r="I575" s="26" t="s">
        <v>1986</v>
      </c>
      <c r="J575" s="26" t="s">
        <v>52</v>
      </c>
      <c r="K575" s="26" t="s">
        <v>392</v>
      </c>
      <c r="L575" s="26" t="s">
        <v>53</v>
      </c>
      <c r="M575" s="26" t="s">
        <v>54</v>
      </c>
      <c r="N575" s="26" t="s">
        <v>68</v>
      </c>
      <c r="O575" s="26">
        <v>1.41</v>
      </c>
      <c r="P575" s="26">
        <v>5</v>
      </c>
      <c r="Q575" s="40">
        <f>Table2[[#This Row],[Spread]]/Table2[[#This Row],[Expected Loss]]</f>
        <v>3.5460992907801421</v>
      </c>
      <c r="R575" s="26">
        <v>1</v>
      </c>
      <c r="S575" s="26">
        <v>0</v>
      </c>
      <c r="T575" s="26" t="s">
        <v>1987</v>
      </c>
      <c r="U575" s="26" t="s">
        <v>1988</v>
      </c>
      <c r="Y575" s="26">
        <f>IF(ISTEXT(_xlfn.XLOOKUP(A575,Checked_Deals!A:A,Checked_Deals!A:A,0)),1,0)</f>
        <v>0</v>
      </c>
    </row>
    <row r="576" spans="1:25" x14ac:dyDescent="0.25">
      <c r="A576" s="26" t="s">
        <v>1989</v>
      </c>
      <c r="B576" s="27">
        <v>43862</v>
      </c>
      <c r="C576" s="26" t="s">
        <v>1933</v>
      </c>
      <c r="D576" s="26" t="s">
        <v>211</v>
      </c>
      <c r="E576" s="26" t="s">
        <v>541</v>
      </c>
      <c r="F576" s="26" t="s">
        <v>1984</v>
      </c>
      <c r="G576" s="26" t="s">
        <v>1985</v>
      </c>
      <c r="H576" s="59">
        <v>80000000</v>
      </c>
      <c r="I576" s="26" t="s">
        <v>1986</v>
      </c>
      <c r="J576" s="26" t="s">
        <v>52</v>
      </c>
      <c r="K576" s="26" t="s">
        <v>392</v>
      </c>
      <c r="L576" s="26" t="s">
        <v>53</v>
      </c>
      <c r="M576" s="26" t="s">
        <v>54</v>
      </c>
      <c r="N576" s="26" t="s">
        <v>68</v>
      </c>
      <c r="O576" s="26">
        <v>2.76</v>
      </c>
      <c r="P576" s="26">
        <v>6.5</v>
      </c>
      <c r="Q576" s="40">
        <f>Table2[[#This Row],[Spread]]/Table2[[#This Row],[Expected Loss]]</f>
        <v>2.3550724637681162</v>
      </c>
      <c r="R576" s="26">
        <v>1</v>
      </c>
      <c r="S576" s="26">
        <v>0</v>
      </c>
      <c r="T576" s="26" t="s">
        <v>1987</v>
      </c>
      <c r="U576" s="26" t="s">
        <v>1988</v>
      </c>
      <c r="Y576" s="26">
        <f>IF(ISTEXT(_xlfn.XLOOKUP(A576,Checked_Deals!A:A,Checked_Deals!A:A,0)),1,0)</f>
        <v>0</v>
      </c>
    </row>
    <row r="577" spans="1:25" x14ac:dyDescent="0.25">
      <c r="A577" s="28" t="s">
        <v>1990</v>
      </c>
      <c r="B577" s="29">
        <v>43862</v>
      </c>
      <c r="C577" s="28" t="s">
        <v>1833</v>
      </c>
      <c r="D577" s="28" t="s">
        <v>54</v>
      </c>
      <c r="E577" s="28" t="s">
        <v>54</v>
      </c>
      <c r="F577" s="28" t="s">
        <v>54</v>
      </c>
      <c r="G577" s="28" t="s">
        <v>102</v>
      </c>
      <c r="H577" s="32" t="s">
        <v>65</v>
      </c>
      <c r="I577" s="28" t="s">
        <v>113</v>
      </c>
      <c r="J577" s="28" t="s">
        <v>52</v>
      </c>
      <c r="K577" s="28">
        <v>1</v>
      </c>
      <c r="L577" s="28" t="s">
        <v>53</v>
      </c>
      <c r="M577" s="28" t="s">
        <v>54</v>
      </c>
      <c r="N577" s="28" t="s">
        <v>68</v>
      </c>
      <c r="O577" s="28" t="s">
        <v>56</v>
      </c>
      <c r="P577" s="28" t="s">
        <v>56</v>
      </c>
      <c r="Q577" s="40" t="e">
        <f>Table2[[#This Row],[Spread]]/Table2[[#This Row],[Expected Loss]]</f>
        <v>#VALUE!</v>
      </c>
      <c r="R577" s="28">
        <v>1</v>
      </c>
      <c r="S577" s="28">
        <v>0</v>
      </c>
      <c r="T577" s="28" t="s">
        <v>1991</v>
      </c>
      <c r="U577" s="28" t="s">
        <v>1992</v>
      </c>
      <c r="Y577" s="26">
        <f>IF(ISTEXT(_xlfn.XLOOKUP(A577,Checked_Deals!A:A,Checked_Deals!A:A,0)),1,0)</f>
        <v>0</v>
      </c>
    </row>
    <row r="578" spans="1:25" x14ac:dyDescent="0.25">
      <c r="A578" s="28" t="s">
        <v>1993</v>
      </c>
      <c r="B578" s="29">
        <v>43862</v>
      </c>
      <c r="C578" s="28" t="s">
        <v>1833</v>
      </c>
      <c r="D578" s="28" t="s">
        <v>54</v>
      </c>
      <c r="E578" s="28" t="s">
        <v>54</v>
      </c>
      <c r="F578" s="28" t="s">
        <v>54</v>
      </c>
      <c r="G578" s="28" t="s">
        <v>102</v>
      </c>
      <c r="H578" s="32" t="s">
        <v>65</v>
      </c>
      <c r="I578" s="28" t="s">
        <v>113</v>
      </c>
      <c r="J578" s="28" t="s">
        <v>52</v>
      </c>
      <c r="K578" s="28">
        <v>1</v>
      </c>
      <c r="L578" s="28" t="s">
        <v>53</v>
      </c>
      <c r="M578" s="28" t="s">
        <v>54</v>
      </c>
      <c r="N578" s="28" t="s">
        <v>68</v>
      </c>
      <c r="O578" s="28" t="s">
        <v>56</v>
      </c>
      <c r="P578" s="28" t="s">
        <v>56</v>
      </c>
      <c r="Q578" s="40" t="e">
        <f>Table2[[#This Row],[Spread]]/Table2[[#This Row],[Expected Loss]]</f>
        <v>#VALUE!</v>
      </c>
      <c r="R578" s="28">
        <v>1</v>
      </c>
      <c r="S578" s="28">
        <v>0</v>
      </c>
      <c r="T578" s="28" t="s">
        <v>1991</v>
      </c>
      <c r="U578" s="28" t="s">
        <v>1992</v>
      </c>
      <c r="Y578" s="26">
        <f>IF(ISTEXT(_xlfn.XLOOKUP(A578,Checked_Deals!A:A,Checked_Deals!A:A,0)),1,0)</f>
        <v>0</v>
      </c>
    </row>
    <row r="579" spans="1:25" x14ac:dyDescent="0.25">
      <c r="A579" s="26" t="s">
        <v>1994</v>
      </c>
      <c r="B579" s="27">
        <v>43862</v>
      </c>
      <c r="C579" s="26" t="s">
        <v>1995</v>
      </c>
      <c r="D579" s="26" t="s">
        <v>245</v>
      </c>
      <c r="E579" s="26" t="s">
        <v>785</v>
      </c>
      <c r="F579" s="26" t="s">
        <v>76</v>
      </c>
      <c r="G579" s="26" t="s">
        <v>247</v>
      </c>
      <c r="H579" s="59">
        <v>200000000</v>
      </c>
      <c r="I579" s="26" t="s">
        <v>51</v>
      </c>
      <c r="J579" s="26" t="s">
        <v>52</v>
      </c>
      <c r="K579" s="26" t="s">
        <v>392</v>
      </c>
      <c r="L579" s="26" t="s">
        <v>53</v>
      </c>
      <c r="M579" s="26" t="s">
        <v>54</v>
      </c>
      <c r="N579" s="26" t="s">
        <v>55</v>
      </c>
      <c r="O579" s="26">
        <v>1.43</v>
      </c>
      <c r="P579" s="26">
        <v>2.2000000000000002</v>
      </c>
      <c r="Q579" s="40">
        <f>Table2[[#This Row],[Spread]]/Table2[[#This Row],[Expected Loss]]</f>
        <v>1.5384615384615385</v>
      </c>
      <c r="R579" s="26">
        <v>1</v>
      </c>
      <c r="S579" s="26">
        <v>0</v>
      </c>
      <c r="T579" s="26" t="s">
        <v>1996</v>
      </c>
      <c r="U579" s="26" t="s">
        <v>1997</v>
      </c>
      <c r="Y579" s="26">
        <f>IF(ISTEXT(_xlfn.XLOOKUP(A579,Checked_Deals!A:A,Checked_Deals!A:A,0)),1,0)</f>
        <v>0</v>
      </c>
    </row>
    <row r="580" spans="1:25" x14ac:dyDescent="0.25">
      <c r="A580" s="26" t="s">
        <v>1998</v>
      </c>
      <c r="B580" s="27">
        <v>43862</v>
      </c>
      <c r="C580" s="26" t="s">
        <v>1999</v>
      </c>
      <c r="D580" s="26" t="s">
        <v>372</v>
      </c>
      <c r="E580" s="26" t="s">
        <v>2000</v>
      </c>
      <c r="F580" s="26" t="s">
        <v>76</v>
      </c>
      <c r="G580" s="26" t="s">
        <v>2001</v>
      </c>
      <c r="H580" s="59">
        <v>200000000</v>
      </c>
      <c r="I580" s="26" t="s">
        <v>51</v>
      </c>
      <c r="J580" s="26" t="s">
        <v>52</v>
      </c>
      <c r="K580" s="26" t="s">
        <v>392</v>
      </c>
      <c r="L580" s="26">
        <v>1.1499999999999999</v>
      </c>
      <c r="M580" s="26" t="s">
        <v>54</v>
      </c>
      <c r="N580" s="26" t="s">
        <v>55</v>
      </c>
      <c r="O580" s="26">
        <v>1.03</v>
      </c>
      <c r="P580" s="26">
        <v>4.75</v>
      </c>
      <c r="Q580" s="40">
        <f>Table2[[#This Row],[Spread]]/Table2[[#This Row],[Expected Loss]]</f>
        <v>4.6116504854368934</v>
      </c>
      <c r="R580" s="26">
        <v>1</v>
      </c>
      <c r="S580" s="26">
        <v>0</v>
      </c>
      <c r="T580" s="26" t="s">
        <v>2002</v>
      </c>
      <c r="U580" s="26" t="s">
        <v>2003</v>
      </c>
      <c r="Y580" s="26">
        <f>IF(ISTEXT(_xlfn.XLOOKUP(A580,Checked_Deals!A:A,Checked_Deals!A:A,0)),1,0)</f>
        <v>0</v>
      </c>
    </row>
    <row r="581" spans="1:25" x14ac:dyDescent="0.25">
      <c r="A581" s="26" t="s">
        <v>2004</v>
      </c>
      <c r="B581" s="27">
        <v>43862</v>
      </c>
      <c r="C581" s="26" t="s">
        <v>2005</v>
      </c>
      <c r="D581" s="26" t="s">
        <v>1527</v>
      </c>
      <c r="E581" s="26" t="s">
        <v>446</v>
      </c>
      <c r="F581" s="26" t="s">
        <v>1528</v>
      </c>
      <c r="G581" s="26" t="s">
        <v>1529</v>
      </c>
      <c r="H581" s="59">
        <v>300000000</v>
      </c>
      <c r="I581" s="26" t="s">
        <v>51</v>
      </c>
      <c r="J581" s="26" t="s">
        <v>52</v>
      </c>
      <c r="K581" s="26" t="s">
        <v>54</v>
      </c>
      <c r="L581" s="26" t="s">
        <v>53</v>
      </c>
      <c r="M581" s="26" t="s">
        <v>54</v>
      </c>
      <c r="N581" s="26" t="s">
        <v>68</v>
      </c>
      <c r="O581" s="26">
        <v>3.91</v>
      </c>
      <c r="P581" s="26">
        <v>11</v>
      </c>
      <c r="Q581" s="40">
        <f>Table2[[#This Row],[Spread]]/Table2[[#This Row],[Expected Loss]]</f>
        <v>2.8132992327365729</v>
      </c>
      <c r="R581" s="26">
        <v>1</v>
      </c>
      <c r="S581" s="26">
        <v>0</v>
      </c>
      <c r="T581" s="26" t="s">
        <v>2006</v>
      </c>
      <c r="U581" s="26" t="s">
        <v>2007</v>
      </c>
      <c r="Y581" s="26">
        <f>IF(ISTEXT(_xlfn.XLOOKUP(A581,Checked_Deals!A:A,Checked_Deals!A:A,0)),1,0)</f>
        <v>0</v>
      </c>
    </row>
    <row r="582" spans="1:25" x14ac:dyDescent="0.25">
      <c r="A582" s="26" t="s">
        <v>2008</v>
      </c>
      <c r="B582" s="27">
        <v>43862</v>
      </c>
      <c r="C582" s="26" t="s">
        <v>2005</v>
      </c>
      <c r="D582" s="26" t="s">
        <v>1527</v>
      </c>
      <c r="E582" s="26" t="s">
        <v>446</v>
      </c>
      <c r="F582" s="26" t="s">
        <v>1528</v>
      </c>
      <c r="G582" s="26" t="s">
        <v>1529</v>
      </c>
      <c r="H582" s="59">
        <v>100000000</v>
      </c>
      <c r="I582" s="26" t="s">
        <v>51</v>
      </c>
      <c r="J582" s="26" t="s">
        <v>52</v>
      </c>
      <c r="K582" s="26" t="s">
        <v>54</v>
      </c>
      <c r="L582" s="26" t="s">
        <v>53</v>
      </c>
      <c r="M582" s="26" t="s">
        <v>2009</v>
      </c>
      <c r="N582" s="26" t="s">
        <v>68</v>
      </c>
      <c r="O582" s="26">
        <v>5.68</v>
      </c>
      <c r="P582" s="26">
        <v>14.5</v>
      </c>
      <c r="Q582" s="40">
        <f>Table2[[#This Row],[Spread]]/Table2[[#This Row],[Expected Loss]]</f>
        <v>2.552816901408451</v>
      </c>
      <c r="R582" s="26">
        <v>1</v>
      </c>
      <c r="S582" s="26">
        <v>0</v>
      </c>
      <c r="T582" s="26" t="s">
        <v>2006</v>
      </c>
      <c r="U582" s="26" t="s">
        <v>2007</v>
      </c>
      <c r="Y582" s="26">
        <f>IF(ISTEXT(_xlfn.XLOOKUP(A582,Checked_Deals!A:A,Checked_Deals!A:A,0)),1,0)</f>
        <v>0</v>
      </c>
    </row>
    <row r="583" spans="1:25" x14ac:dyDescent="0.25">
      <c r="A583" s="26" t="s">
        <v>2010</v>
      </c>
      <c r="B583" s="27">
        <v>43862</v>
      </c>
      <c r="C583" s="26" t="s">
        <v>2011</v>
      </c>
      <c r="D583" s="26" t="s">
        <v>74</v>
      </c>
      <c r="E583" s="26" t="s">
        <v>1383</v>
      </c>
      <c r="F583" s="26" t="s">
        <v>76</v>
      </c>
      <c r="G583" s="26" t="s">
        <v>1124</v>
      </c>
      <c r="H583" s="59">
        <v>150000000</v>
      </c>
      <c r="I583" s="26" t="s">
        <v>51</v>
      </c>
      <c r="J583" s="26" t="s">
        <v>52</v>
      </c>
      <c r="K583" s="26">
        <v>3</v>
      </c>
      <c r="L583" s="26" t="s">
        <v>53</v>
      </c>
      <c r="M583" s="26" t="s">
        <v>54</v>
      </c>
      <c r="N583" s="26" t="s">
        <v>68</v>
      </c>
      <c r="O583" s="26">
        <v>1.3</v>
      </c>
      <c r="P583" s="26">
        <v>5.5</v>
      </c>
      <c r="Q583" s="40">
        <f>Table2[[#This Row],[Spread]]/Table2[[#This Row],[Expected Loss]]</f>
        <v>4.2307692307692308</v>
      </c>
      <c r="R583" s="26">
        <v>1</v>
      </c>
      <c r="S583" s="26">
        <v>0</v>
      </c>
      <c r="T583" s="26" t="s">
        <v>2012</v>
      </c>
      <c r="U583" s="26" t="s">
        <v>2013</v>
      </c>
      <c r="Y583" s="26">
        <f>IF(ISTEXT(_xlfn.XLOOKUP(A583,Checked_Deals!A:A,Checked_Deals!A:A,0)),1,0)</f>
        <v>0</v>
      </c>
    </row>
    <row r="584" spans="1:25" x14ac:dyDescent="0.25">
      <c r="A584" s="26" t="s">
        <v>2014</v>
      </c>
      <c r="B584" s="27">
        <v>43862</v>
      </c>
      <c r="C584" s="26" t="s">
        <v>2011</v>
      </c>
      <c r="D584" s="26" t="s">
        <v>74</v>
      </c>
      <c r="E584" s="26" t="s">
        <v>1383</v>
      </c>
      <c r="F584" s="26" t="s">
        <v>76</v>
      </c>
      <c r="G584" s="26" t="s">
        <v>1124</v>
      </c>
      <c r="H584" s="59">
        <v>150000000</v>
      </c>
      <c r="I584" s="26" t="s">
        <v>51</v>
      </c>
      <c r="J584" s="26" t="s">
        <v>52</v>
      </c>
      <c r="K584" s="26">
        <v>3</v>
      </c>
      <c r="L584" s="26" t="s">
        <v>53</v>
      </c>
      <c r="M584" s="26" t="s">
        <v>54</v>
      </c>
      <c r="N584" s="26" t="s">
        <v>68</v>
      </c>
      <c r="O584" s="26">
        <v>1.3</v>
      </c>
      <c r="P584" s="26">
        <v>5.5</v>
      </c>
      <c r="Q584" s="40">
        <f>Table2[[#This Row],[Spread]]/Table2[[#This Row],[Expected Loss]]</f>
        <v>4.2307692307692308</v>
      </c>
      <c r="R584" s="26">
        <v>1</v>
      </c>
      <c r="S584" s="26">
        <v>0</v>
      </c>
      <c r="T584" s="26" t="s">
        <v>2012</v>
      </c>
      <c r="U584" s="26" t="s">
        <v>2013</v>
      </c>
      <c r="Y584" s="26">
        <f>IF(ISTEXT(_xlfn.XLOOKUP(A584,Checked_Deals!A:A,Checked_Deals!A:A,0)),1,0)</f>
        <v>0</v>
      </c>
    </row>
    <row r="585" spans="1:25" x14ac:dyDescent="0.25">
      <c r="A585" s="26" t="s">
        <v>2015</v>
      </c>
      <c r="B585" s="27">
        <v>43862</v>
      </c>
      <c r="C585" s="26" t="s">
        <v>2011</v>
      </c>
      <c r="D585" s="26" t="s">
        <v>74</v>
      </c>
      <c r="E585" s="26" t="s">
        <v>1383</v>
      </c>
      <c r="F585" s="26" t="s">
        <v>76</v>
      </c>
      <c r="G585" s="26" t="s">
        <v>1124</v>
      </c>
      <c r="H585" s="59">
        <v>40000000</v>
      </c>
      <c r="I585" s="26" t="s">
        <v>51</v>
      </c>
      <c r="J585" s="26" t="s">
        <v>52</v>
      </c>
      <c r="K585" s="26">
        <v>3</v>
      </c>
      <c r="L585" s="26" t="s">
        <v>53</v>
      </c>
      <c r="M585" s="26" t="s">
        <v>54</v>
      </c>
      <c r="N585" s="26" t="s">
        <v>68</v>
      </c>
      <c r="O585" s="26">
        <v>0.97</v>
      </c>
      <c r="P585" s="26">
        <v>5.5</v>
      </c>
      <c r="Q585" s="40">
        <f>Table2[[#This Row],[Spread]]/Table2[[#This Row],[Expected Loss]]</f>
        <v>5.6701030927835054</v>
      </c>
      <c r="R585" s="26">
        <v>1</v>
      </c>
      <c r="S585" s="26">
        <v>0</v>
      </c>
      <c r="T585" s="26" t="s">
        <v>2012</v>
      </c>
      <c r="U585" s="26" t="s">
        <v>2013</v>
      </c>
      <c r="Y585" s="26">
        <f>IF(ISTEXT(_xlfn.XLOOKUP(A585,Checked_Deals!A:A,Checked_Deals!A:A,0)),1,0)</f>
        <v>0</v>
      </c>
    </row>
    <row r="586" spans="1:25" x14ac:dyDescent="0.25">
      <c r="A586" s="26" t="s">
        <v>2016</v>
      </c>
      <c r="B586" s="27">
        <v>43862</v>
      </c>
      <c r="C586" s="26" t="s">
        <v>2011</v>
      </c>
      <c r="D586" s="26" t="s">
        <v>74</v>
      </c>
      <c r="E586" s="26" t="s">
        <v>1383</v>
      </c>
      <c r="F586" s="26" t="s">
        <v>76</v>
      </c>
      <c r="G586" s="26" t="s">
        <v>1124</v>
      </c>
      <c r="H586" s="59">
        <v>75000000</v>
      </c>
      <c r="I586" s="26" t="s">
        <v>51</v>
      </c>
      <c r="J586" s="26" t="s">
        <v>52</v>
      </c>
      <c r="K586" s="26">
        <v>3</v>
      </c>
      <c r="L586" s="26" t="s">
        <v>53</v>
      </c>
      <c r="M586" s="26" t="s">
        <v>54</v>
      </c>
      <c r="N586" s="26" t="s">
        <v>68</v>
      </c>
      <c r="O586" s="26">
        <v>1.7</v>
      </c>
      <c r="P586" s="26">
        <v>7.75</v>
      </c>
      <c r="Q586" s="40">
        <f>Table2[[#This Row],[Spread]]/Table2[[#This Row],[Expected Loss]]</f>
        <v>4.5588235294117645</v>
      </c>
      <c r="R586" s="26">
        <v>1</v>
      </c>
      <c r="S586" s="26">
        <v>0</v>
      </c>
      <c r="T586" s="26" t="s">
        <v>2012</v>
      </c>
      <c r="U586" s="26" t="s">
        <v>2013</v>
      </c>
      <c r="Y586" s="26">
        <f>IF(ISTEXT(_xlfn.XLOOKUP(A586,Checked_Deals!A:A,Checked_Deals!A:A,0)),1,0)</f>
        <v>0</v>
      </c>
    </row>
    <row r="587" spans="1:25" x14ac:dyDescent="0.25">
      <c r="A587" s="26" t="s">
        <v>2017</v>
      </c>
      <c r="B587" s="27">
        <v>43862</v>
      </c>
      <c r="C587" s="26" t="s">
        <v>2011</v>
      </c>
      <c r="D587" s="26" t="s">
        <v>74</v>
      </c>
      <c r="E587" s="26" t="s">
        <v>1383</v>
      </c>
      <c r="F587" s="26" t="s">
        <v>76</v>
      </c>
      <c r="G587" s="26" t="s">
        <v>1124</v>
      </c>
      <c r="H587" s="59">
        <v>75000000</v>
      </c>
      <c r="I587" s="26" t="s">
        <v>51</v>
      </c>
      <c r="J587" s="26" t="s">
        <v>52</v>
      </c>
      <c r="K587" s="26">
        <v>3</v>
      </c>
      <c r="L587" s="26" t="s">
        <v>53</v>
      </c>
      <c r="M587" s="26" t="s">
        <v>54</v>
      </c>
      <c r="N587" s="26" t="s">
        <v>68</v>
      </c>
      <c r="O587" s="26">
        <v>4.0999999999999996</v>
      </c>
      <c r="P587" s="26">
        <v>90</v>
      </c>
      <c r="Q587" s="40">
        <f>Table2[[#This Row],[Spread]]/Table2[[#This Row],[Expected Loss]]</f>
        <v>21.951219512195124</v>
      </c>
      <c r="R587" s="26">
        <v>1</v>
      </c>
      <c r="S587" s="26">
        <v>0</v>
      </c>
      <c r="T587" s="26" t="s">
        <v>2012</v>
      </c>
      <c r="U587" s="26" t="s">
        <v>2013</v>
      </c>
      <c r="Y587" s="26">
        <f>IF(ISTEXT(_xlfn.XLOOKUP(A587,Checked_Deals!A:A,Checked_Deals!A:A,0)),1,0)</f>
        <v>0</v>
      </c>
    </row>
    <row r="588" spans="1:25" x14ac:dyDescent="0.25">
      <c r="A588" s="26" t="s">
        <v>2018</v>
      </c>
      <c r="B588" s="27">
        <v>43891</v>
      </c>
      <c r="C588" s="26" t="s">
        <v>2019</v>
      </c>
      <c r="D588" s="26" t="s">
        <v>2020</v>
      </c>
      <c r="E588" s="26" t="s">
        <v>2021</v>
      </c>
      <c r="F588" s="26" t="s">
        <v>76</v>
      </c>
      <c r="G588" s="26" t="s">
        <v>913</v>
      </c>
      <c r="H588" s="40" t="s">
        <v>487</v>
      </c>
      <c r="I588" s="26" t="s">
        <v>51</v>
      </c>
      <c r="J588" s="26" t="s">
        <v>52</v>
      </c>
      <c r="K588" s="26" t="s">
        <v>54</v>
      </c>
      <c r="L588" s="26">
        <v>1.77</v>
      </c>
      <c r="M588" s="26" t="s">
        <v>54</v>
      </c>
      <c r="N588" s="26" t="s">
        <v>55</v>
      </c>
      <c r="O588" s="26">
        <v>1.64</v>
      </c>
      <c r="P588" s="26" t="s">
        <v>56</v>
      </c>
      <c r="Q588" s="40" t="e">
        <f>Table2[[#This Row],[Spread]]/Table2[[#This Row],[Expected Loss]]</f>
        <v>#VALUE!</v>
      </c>
      <c r="R588" s="26">
        <v>1</v>
      </c>
      <c r="S588" s="26">
        <v>0</v>
      </c>
      <c r="T588" s="26" t="s">
        <v>2022</v>
      </c>
      <c r="U588" s="26" t="s">
        <v>2023</v>
      </c>
      <c r="Y588" s="26">
        <f>IF(ISTEXT(_xlfn.XLOOKUP(A588,Checked_Deals!A:A,Checked_Deals!A:A,0)),1,0)</f>
        <v>0</v>
      </c>
    </row>
    <row r="589" spans="1:25" x14ac:dyDescent="0.25">
      <c r="A589" s="26" t="s">
        <v>2024</v>
      </c>
      <c r="B589" s="27">
        <v>43891</v>
      </c>
      <c r="C589" s="26" t="s">
        <v>2025</v>
      </c>
      <c r="D589" s="26" t="s">
        <v>1337</v>
      </c>
      <c r="E589" s="26" t="s">
        <v>2026</v>
      </c>
      <c r="F589" s="26" t="s">
        <v>76</v>
      </c>
      <c r="G589" s="26" t="s">
        <v>1241</v>
      </c>
      <c r="H589" s="59">
        <v>175000000</v>
      </c>
      <c r="I589" s="26" t="s">
        <v>104</v>
      </c>
      <c r="J589" s="26" t="s">
        <v>52</v>
      </c>
      <c r="K589" s="26">
        <v>4</v>
      </c>
      <c r="L589" s="26" t="s">
        <v>53</v>
      </c>
      <c r="M589" s="26" t="s">
        <v>54</v>
      </c>
      <c r="N589" s="26" t="s">
        <v>68</v>
      </c>
      <c r="O589" s="26">
        <v>0.9</v>
      </c>
      <c r="P589" s="26">
        <v>3.5</v>
      </c>
      <c r="Q589" s="40">
        <f>Table2[[#This Row],[Spread]]/Table2[[#This Row],[Expected Loss]]</f>
        <v>3.8888888888888888</v>
      </c>
      <c r="R589" s="26">
        <v>1</v>
      </c>
      <c r="S589" s="26">
        <v>1</v>
      </c>
      <c r="T589" s="26" t="s">
        <v>2027</v>
      </c>
      <c r="U589" s="26" t="s">
        <v>2028</v>
      </c>
      <c r="Y589" s="26">
        <f>IF(ISTEXT(_xlfn.XLOOKUP(A589,Checked_Deals!A:A,Checked_Deals!A:A,0)),1,0)</f>
        <v>0</v>
      </c>
    </row>
    <row r="590" spans="1:25" x14ac:dyDescent="0.25">
      <c r="A590" s="26" t="s">
        <v>2029</v>
      </c>
      <c r="B590" s="27">
        <v>43891</v>
      </c>
      <c r="C590" s="26" t="s">
        <v>2025</v>
      </c>
      <c r="D590" s="26" t="s">
        <v>1337</v>
      </c>
      <c r="E590" s="26" t="s">
        <v>2026</v>
      </c>
      <c r="F590" s="26" t="s">
        <v>76</v>
      </c>
      <c r="G590" s="26" t="s">
        <v>1241</v>
      </c>
      <c r="H590" s="59">
        <v>125000000</v>
      </c>
      <c r="I590" s="26" t="s">
        <v>104</v>
      </c>
      <c r="J590" s="26" t="s">
        <v>52</v>
      </c>
      <c r="K590" s="26">
        <v>4</v>
      </c>
      <c r="L590" s="26" t="s">
        <v>53</v>
      </c>
      <c r="M590" s="26" t="s">
        <v>54</v>
      </c>
      <c r="N590" s="26" t="s">
        <v>68</v>
      </c>
      <c r="O590" s="26">
        <v>5.78</v>
      </c>
      <c r="P590" s="26">
        <v>9</v>
      </c>
      <c r="Q590" s="40">
        <f>Table2[[#This Row],[Spread]]/Table2[[#This Row],[Expected Loss]]</f>
        <v>1.5570934256055362</v>
      </c>
      <c r="R590" s="26">
        <v>1</v>
      </c>
      <c r="S590" s="26">
        <v>1</v>
      </c>
      <c r="T590" s="26" t="s">
        <v>2027</v>
      </c>
      <c r="U590" s="26" t="s">
        <v>2028</v>
      </c>
      <c r="Y590" s="26">
        <f>IF(ISTEXT(_xlfn.XLOOKUP(A590,Checked_Deals!A:A,Checked_Deals!A:A,0)),1,0)</f>
        <v>0</v>
      </c>
    </row>
    <row r="591" spans="1:25" x14ac:dyDescent="0.25">
      <c r="A591" s="26" t="s">
        <v>2030</v>
      </c>
      <c r="B591" s="27">
        <v>43891</v>
      </c>
      <c r="C591" s="26" t="s">
        <v>2025</v>
      </c>
      <c r="D591" s="26" t="s">
        <v>1337</v>
      </c>
      <c r="E591" s="26" t="s">
        <v>2026</v>
      </c>
      <c r="F591" s="26" t="s">
        <v>76</v>
      </c>
      <c r="G591" s="26" t="s">
        <v>1241</v>
      </c>
      <c r="H591" s="59">
        <v>125000000</v>
      </c>
      <c r="I591" s="26" t="s">
        <v>104</v>
      </c>
      <c r="J591" s="26" t="s">
        <v>52</v>
      </c>
      <c r="K591" s="26">
        <v>4</v>
      </c>
      <c r="L591" s="26" t="s">
        <v>53</v>
      </c>
      <c r="M591" s="26" t="s">
        <v>54</v>
      </c>
      <c r="N591" s="26" t="s">
        <v>68</v>
      </c>
      <c r="O591" s="26">
        <v>5.61</v>
      </c>
      <c r="P591" s="26">
        <v>10</v>
      </c>
      <c r="Q591" s="40">
        <f>Table2[[#This Row],[Spread]]/Table2[[#This Row],[Expected Loss]]</f>
        <v>1.7825311942959001</v>
      </c>
      <c r="R591" s="26">
        <v>1</v>
      </c>
      <c r="S591" s="26">
        <v>1</v>
      </c>
      <c r="T591" s="26" t="s">
        <v>2027</v>
      </c>
      <c r="U591" s="26" t="s">
        <v>2028</v>
      </c>
      <c r="Y591" s="26">
        <f>IF(ISTEXT(_xlfn.XLOOKUP(A591,Checked_Deals!A:A,Checked_Deals!A:A,0)),1,0)</f>
        <v>0</v>
      </c>
    </row>
    <row r="592" spans="1:25" x14ac:dyDescent="0.25">
      <c r="A592" s="26" t="s">
        <v>2031</v>
      </c>
      <c r="B592" s="27">
        <v>43891</v>
      </c>
      <c r="C592" s="26" t="s">
        <v>2025</v>
      </c>
      <c r="D592" s="26" t="s">
        <v>1337</v>
      </c>
      <c r="E592" s="26" t="s">
        <v>2026</v>
      </c>
      <c r="F592" s="26" t="s">
        <v>76</v>
      </c>
      <c r="G592" s="26" t="s">
        <v>1241</v>
      </c>
      <c r="H592" s="59">
        <v>60000000</v>
      </c>
      <c r="I592" s="26" t="s">
        <v>104</v>
      </c>
      <c r="J592" s="26" t="s">
        <v>52</v>
      </c>
      <c r="K592" s="26">
        <v>4</v>
      </c>
      <c r="L592" s="26" t="s">
        <v>53</v>
      </c>
      <c r="M592" s="26" t="s">
        <v>54</v>
      </c>
      <c r="N592" s="26" t="s">
        <v>68</v>
      </c>
      <c r="O592" s="26">
        <v>4.0599999999999996</v>
      </c>
      <c r="P592" s="26">
        <v>6.5</v>
      </c>
      <c r="Q592" s="40">
        <f>Table2[[#This Row],[Spread]]/Table2[[#This Row],[Expected Loss]]</f>
        <v>1.600985221674877</v>
      </c>
      <c r="R592" s="26">
        <v>1</v>
      </c>
      <c r="S592" s="26">
        <v>1</v>
      </c>
      <c r="T592" s="26" t="s">
        <v>2027</v>
      </c>
      <c r="U592" s="26" t="s">
        <v>2028</v>
      </c>
      <c r="Y592" s="26">
        <f>IF(ISTEXT(_xlfn.XLOOKUP(A592,Checked_Deals!A:A,Checked_Deals!A:A,0)),1,0)</f>
        <v>0</v>
      </c>
    </row>
    <row r="593" spans="1:25" x14ac:dyDescent="0.25">
      <c r="A593" s="26" t="s">
        <v>2032</v>
      </c>
      <c r="B593" s="27">
        <v>43891</v>
      </c>
      <c r="C593" s="26" t="s">
        <v>1821</v>
      </c>
      <c r="D593" s="26" t="s">
        <v>54</v>
      </c>
      <c r="E593" s="26" t="s">
        <v>166</v>
      </c>
      <c r="F593" s="26" t="s">
        <v>166</v>
      </c>
      <c r="G593" s="26" t="s">
        <v>247</v>
      </c>
      <c r="H593" s="59">
        <v>18300000</v>
      </c>
      <c r="I593" s="26" t="s">
        <v>104</v>
      </c>
      <c r="J593" s="26" t="s">
        <v>52</v>
      </c>
      <c r="K593" s="26" t="s">
        <v>54</v>
      </c>
      <c r="L593" s="26" t="s">
        <v>53</v>
      </c>
      <c r="M593" s="26" t="s">
        <v>54</v>
      </c>
      <c r="N593" s="26" t="s">
        <v>55</v>
      </c>
      <c r="O593" s="26" t="s">
        <v>56</v>
      </c>
      <c r="P593" s="26" t="s">
        <v>56</v>
      </c>
      <c r="Q593" s="40" t="e">
        <f>Table2[[#This Row],[Spread]]/Table2[[#This Row],[Expected Loss]]</f>
        <v>#VALUE!</v>
      </c>
      <c r="R593" s="26">
        <v>1</v>
      </c>
      <c r="S593" s="26">
        <v>0</v>
      </c>
      <c r="T593" s="26" t="s">
        <v>2033</v>
      </c>
      <c r="U593" s="26" t="s">
        <v>2034</v>
      </c>
      <c r="Y593" s="26">
        <f>IF(ISTEXT(_xlfn.XLOOKUP(A593,Checked_Deals!A:A,Checked_Deals!A:A,0)),1,0)</f>
        <v>0</v>
      </c>
    </row>
    <row r="594" spans="1:25" x14ac:dyDescent="0.25">
      <c r="A594" s="26" t="s">
        <v>2035</v>
      </c>
      <c r="B594" s="27">
        <v>43891</v>
      </c>
      <c r="C594" s="26" t="s">
        <v>2036</v>
      </c>
      <c r="D594" s="26" t="s">
        <v>110</v>
      </c>
      <c r="E594" s="26" t="s">
        <v>1383</v>
      </c>
      <c r="F594" s="26" t="s">
        <v>76</v>
      </c>
      <c r="G594" s="26" t="s">
        <v>1699</v>
      </c>
      <c r="H594" s="59">
        <v>150000000</v>
      </c>
      <c r="I594" s="26" t="s">
        <v>51</v>
      </c>
      <c r="J594" s="26" t="s">
        <v>52</v>
      </c>
      <c r="K594" s="26" t="s">
        <v>54</v>
      </c>
      <c r="L594" s="26" t="s">
        <v>53</v>
      </c>
      <c r="M594" s="26" t="s">
        <v>54</v>
      </c>
      <c r="N594" s="26" t="s">
        <v>68</v>
      </c>
      <c r="O594" s="26">
        <v>0.95</v>
      </c>
      <c r="P594" s="26">
        <v>4.5</v>
      </c>
      <c r="Q594" s="40">
        <f>Table2[[#This Row],[Spread]]/Table2[[#This Row],[Expected Loss]]</f>
        <v>4.7368421052631584</v>
      </c>
      <c r="R594" s="26">
        <v>1</v>
      </c>
      <c r="S594" s="26">
        <v>0</v>
      </c>
      <c r="T594" s="26" t="s">
        <v>2037</v>
      </c>
      <c r="U594" s="26" t="s">
        <v>2038</v>
      </c>
      <c r="Y594" s="26">
        <f>IF(ISTEXT(_xlfn.XLOOKUP(A594,Checked_Deals!A:A,Checked_Deals!A:A,0)),1,0)</f>
        <v>0</v>
      </c>
    </row>
    <row r="595" spans="1:25" x14ac:dyDescent="0.25">
      <c r="A595" s="26" t="s">
        <v>2039</v>
      </c>
      <c r="B595" s="27">
        <v>43891</v>
      </c>
      <c r="C595" s="26" t="s">
        <v>2036</v>
      </c>
      <c r="D595" s="26" t="s">
        <v>110</v>
      </c>
      <c r="E595" s="26" t="s">
        <v>1383</v>
      </c>
      <c r="F595" s="26" t="s">
        <v>76</v>
      </c>
      <c r="G595" s="26" t="s">
        <v>1699</v>
      </c>
      <c r="H595" s="59">
        <v>100000000</v>
      </c>
      <c r="I595" s="26" t="s">
        <v>51</v>
      </c>
      <c r="J595" s="26" t="s">
        <v>52</v>
      </c>
      <c r="K595" s="26" t="s">
        <v>54</v>
      </c>
      <c r="L595" s="26" t="s">
        <v>53</v>
      </c>
      <c r="M595" s="26" t="s">
        <v>54</v>
      </c>
      <c r="N595" s="26" t="s">
        <v>68</v>
      </c>
      <c r="O595" s="26">
        <v>0.92</v>
      </c>
      <c r="P595" s="26">
        <v>12.75</v>
      </c>
      <c r="Q595" s="40">
        <f>Table2[[#This Row],[Spread]]/Table2[[#This Row],[Expected Loss]]</f>
        <v>13.858695652173912</v>
      </c>
      <c r="R595" s="26">
        <v>1</v>
      </c>
      <c r="S595" s="26">
        <v>0</v>
      </c>
      <c r="T595" s="26" t="s">
        <v>2037</v>
      </c>
      <c r="U595" s="26" t="s">
        <v>2038</v>
      </c>
      <c r="Y595" s="26">
        <f>IF(ISTEXT(_xlfn.XLOOKUP(A595,Checked_Deals!A:A,Checked_Deals!A:A,0)),1,0)</f>
        <v>0</v>
      </c>
    </row>
    <row r="596" spans="1:25" x14ac:dyDescent="0.25">
      <c r="A596" s="26" t="s">
        <v>2040</v>
      </c>
      <c r="B596" s="27">
        <v>43891</v>
      </c>
      <c r="C596" s="26" t="s">
        <v>2041</v>
      </c>
      <c r="D596" s="26" t="s">
        <v>1096</v>
      </c>
      <c r="E596" s="26" t="s">
        <v>446</v>
      </c>
      <c r="F596" s="26" t="s">
        <v>76</v>
      </c>
      <c r="G596" s="26" t="s">
        <v>439</v>
      </c>
      <c r="H596" s="59">
        <v>150000000</v>
      </c>
      <c r="I596" s="26" t="s">
        <v>51</v>
      </c>
      <c r="J596" s="26" t="s">
        <v>52</v>
      </c>
      <c r="K596" s="26">
        <v>5</v>
      </c>
      <c r="L596" s="26" t="s">
        <v>53</v>
      </c>
      <c r="M596" s="26" t="s">
        <v>54</v>
      </c>
      <c r="N596" s="26" t="s">
        <v>55</v>
      </c>
      <c r="O596" s="26">
        <v>1.98</v>
      </c>
      <c r="P596" s="26">
        <v>7.25</v>
      </c>
      <c r="Q596" s="40">
        <f>Table2[[#This Row],[Spread]]/Table2[[#This Row],[Expected Loss]]</f>
        <v>3.6616161616161618</v>
      </c>
      <c r="R596" s="26">
        <v>1</v>
      </c>
      <c r="S596" s="26">
        <v>0</v>
      </c>
      <c r="T596" s="26" t="s">
        <v>2042</v>
      </c>
      <c r="U596" s="26" t="s">
        <v>2043</v>
      </c>
      <c r="Y596" s="26">
        <f>IF(ISTEXT(_xlfn.XLOOKUP(A596,Checked_Deals!A:A,Checked_Deals!A:A,0)),1,0)</f>
        <v>0</v>
      </c>
    </row>
    <row r="597" spans="1:25" x14ac:dyDescent="0.25">
      <c r="A597" s="26" t="s">
        <v>2044</v>
      </c>
      <c r="B597" s="27">
        <v>43891</v>
      </c>
      <c r="C597" s="26" t="s">
        <v>2045</v>
      </c>
      <c r="D597" s="26" t="s">
        <v>857</v>
      </c>
      <c r="E597" s="26" t="s">
        <v>785</v>
      </c>
      <c r="F597" s="26" t="s">
        <v>76</v>
      </c>
      <c r="G597" s="26" t="s">
        <v>2046</v>
      </c>
      <c r="H597" s="59">
        <v>100000000</v>
      </c>
      <c r="I597" s="26" t="s">
        <v>51</v>
      </c>
      <c r="J597" s="26" t="s">
        <v>52</v>
      </c>
      <c r="K597" s="26" t="s">
        <v>54</v>
      </c>
      <c r="L597" s="26" t="s">
        <v>53</v>
      </c>
      <c r="M597" s="26" t="s">
        <v>54</v>
      </c>
      <c r="N597" s="26" t="s">
        <v>55</v>
      </c>
      <c r="O597" s="26">
        <v>0.81</v>
      </c>
      <c r="P597" s="26">
        <v>2.75</v>
      </c>
      <c r="Q597" s="40">
        <f>Table2[[#This Row],[Spread]]/Table2[[#This Row],[Expected Loss]]</f>
        <v>3.3950617283950617</v>
      </c>
      <c r="R597" s="26">
        <v>1</v>
      </c>
      <c r="S597" s="26">
        <v>0</v>
      </c>
      <c r="T597" s="26" t="s">
        <v>2047</v>
      </c>
      <c r="U597" s="26" t="s">
        <v>2048</v>
      </c>
      <c r="Y597" s="26">
        <f>IF(ISTEXT(_xlfn.XLOOKUP(A597,Checked_Deals!A:A,Checked_Deals!A:A,0)),1,0)</f>
        <v>0</v>
      </c>
    </row>
    <row r="598" spans="1:25" x14ac:dyDescent="0.25">
      <c r="A598" s="28" t="s">
        <v>2049</v>
      </c>
      <c r="B598" s="29">
        <v>43922</v>
      </c>
      <c r="C598" s="28" t="s">
        <v>2050</v>
      </c>
      <c r="D598" s="28" t="s">
        <v>894</v>
      </c>
      <c r="E598" s="28" t="s">
        <v>166</v>
      </c>
      <c r="F598" s="28" t="s">
        <v>63</v>
      </c>
      <c r="G598" s="28" t="s">
        <v>897</v>
      </c>
      <c r="H598" s="32" t="s">
        <v>65</v>
      </c>
      <c r="I598" s="28" t="s">
        <v>51</v>
      </c>
      <c r="J598" s="28" t="s">
        <v>52</v>
      </c>
      <c r="K598" s="28">
        <v>3</v>
      </c>
      <c r="L598" s="28" t="s">
        <v>53</v>
      </c>
      <c r="M598" s="28" t="s">
        <v>54</v>
      </c>
      <c r="N598" s="28" t="s">
        <v>68</v>
      </c>
      <c r="O598" s="28" t="s">
        <v>56</v>
      </c>
      <c r="P598" s="28">
        <v>5.5</v>
      </c>
      <c r="Q598" s="40" t="e">
        <f>Table2[[#This Row],[Spread]]/Table2[[#This Row],[Expected Loss]]</f>
        <v>#VALUE!</v>
      </c>
      <c r="R598" s="28">
        <v>1</v>
      </c>
      <c r="S598" s="28">
        <v>0</v>
      </c>
      <c r="T598" s="28" t="s">
        <v>2051</v>
      </c>
      <c r="U598" s="28" t="s">
        <v>2052</v>
      </c>
      <c r="Y598" s="26">
        <f>IF(ISTEXT(_xlfn.XLOOKUP(A598,Checked_Deals!A:A,Checked_Deals!A:A,0)),1,0)</f>
        <v>0</v>
      </c>
    </row>
    <row r="599" spans="1:25" x14ac:dyDescent="0.25">
      <c r="A599" s="28" t="s">
        <v>2053</v>
      </c>
      <c r="B599" s="29">
        <v>43922</v>
      </c>
      <c r="C599" s="28" t="s">
        <v>2050</v>
      </c>
      <c r="D599" s="28" t="s">
        <v>894</v>
      </c>
      <c r="E599" s="28" t="s">
        <v>166</v>
      </c>
      <c r="F599" s="28" t="s">
        <v>63</v>
      </c>
      <c r="G599" s="28" t="s">
        <v>897</v>
      </c>
      <c r="H599" s="32" t="s">
        <v>65</v>
      </c>
      <c r="I599" s="28" t="s">
        <v>51</v>
      </c>
      <c r="J599" s="28" t="s">
        <v>52</v>
      </c>
      <c r="K599" s="28">
        <v>3</v>
      </c>
      <c r="L599" s="28" t="s">
        <v>53</v>
      </c>
      <c r="M599" s="28" t="s">
        <v>54</v>
      </c>
      <c r="N599" s="28" t="s">
        <v>68</v>
      </c>
      <c r="O599" s="28" t="s">
        <v>56</v>
      </c>
      <c r="P599" s="28" t="s">
        <v>56</v>
      </c>
      <c r="Q599" s="40" t="e">
        <f>Table2[[#This Row],[Spread]]/Table2[[#This Row],[Expected Loss]]</f>
        <v>#VALUE!</v>
      </c>
      <c r="R599" s="28">
        <v>1</v>
      </c>
      <c r="S599" s="28">
        <v>0</v>
      </c>
      <c r="T599" s="28" t="s">
        <v>2051</v>
      </c>
      <c r="U599" s="28" t="s">
        <v>2052</v>
      </c>
      <c r="Y599" s="26">
        <f>IF(ISTEXT(_xlfn.XLOOKUP(A599,Checked_Deals!A:A,Checked_Deals!A:A,0)),1,0)</f>
        <v>0</v>
      </c>
    </row>
    <row r="600" spans="1:25" x14ac:dyDescent="0.25">
      <c r="A600" s="28" t="s">
        <v>2054</v>
      </c>
      <c r="B600" s="29">
        <v>43922</v>
      </c>
      <c r="C600" s="28" t="s">
        <v>2050</v>
      </c>
      <c r="D600" s="28" t="s">
        <v>894</v>
      </c>
      <c r="E600" s="28" t="s">
        <v>166</v>
      </c>
      <c r="F600" s="28" t="s">
        <v>63</v>
      </c>
      <c r="G600" s="28" t="s">
        <v>897</v>
      </c>
      <c r="H600" s="32" t="s">
        <v>65</v>
      </c>
      <c r="I600" s="28" t="s">
        <v>51</v>
      </c>
      <c r="J600" s="28" t="s">
        <v>52</v>
      </c>
      <c r="K600" s="28">
        <v>3</v>
      </c>
      <c r="L600" s="28" t="s">
        <v>53</v>
      </c>
      <c r="M600" s="28" t="s">
        <v>54</v>
      </c>
      <c r="N600" s="28" t="s">
        <v>68</v>
      </c>
      <c r="O600" s="28" t="s">
        <v>56</v>
      </c>
      <c r="P600" s="28" t="s">
        <v>56</v>
      </c>
      <c r="Q600" s="40" t="e">
        <f>Table2[[#This Row],[Spread]]/Table2[[#This Row],[Expected Loss]]</f>
        <v>#VALUE!</v>
      </c>
      <c r="R600" s="28">
        <v>1</v>
      </c>
      <c r="S600" s="28">
        <v>0</v>
      </c>
      <c r="T600" s="28" t="s">
        <v>2051</v>
      </c>
      <c r="U600" s="28" t="s">
        <v>2052</v>
      </c>
      <c r="Y600" s="26">
        <f>IF(ISTEXT(_xlfn.XLOOKUP(A600,Checked_Deals!A:A,Checked_Deals!A:A,0)),1,0)</f>
        <v>0</v>
      </c>
    </row>
    <row r="601" spans="1:25" x14ac:dyDescent="0.25">
      <c r="A601" s="28" t="s">
        <v>2055</v>
      </c>
      <c r="B601" s="29">
        <v>43922</v>
      </c>
      <c r="C601" s="28" t="s">
        <v>2050</v>
      </c>
      <c r="D601" s="28" t="s">
        <v>894</v>
      </c>
      <c r="E601" s="28" t="s">
        <v>166</v>
      </c>
      <c r="F601" s="28" t="s">
        <v>63</v>
      </c>
      <c r="G601" s="28" t="s">
        <v>897</v>
      </c>
      <c r="H601" s="32" t="s">
        <v>65</v>
      </c>
      <c r="I601" s="28" t="s">
        <v>51</v>
      </c>
      <c r="J601" s="28" t="s">
        <v>52</v>
      </c>
      <c r="K601" s="28">
        <v>3</v>
      </c>
      <c r="L601" s="28" t="s">
        <v>53</v>
      </c>
      <c r="M601" s="28" t="s">
        <v>54</v>
      </c>
      <c r="N601" s="28" t="s">
        <v>68</v>
      </c>
      <c r="O601" s="28" t="s">
        <v>56</v>
      </c>
      <c r="P601" s="28" t="s">
        <v>56</v>
      </c>
      <c r="Q601" s="40" t="e">
        <f>Table2[[#This Row],[Spread]]/Table2[[#This Row],[Expected Loss]]</f>
        <v>#VALUE!</v>
      </c>
      <c r="R601" s="28">
        <v>1</v>
      </c>
      <c r="S601" s="28">
        <v>0</v>
      </c>
      <c r="T601" s="28" t="s">
        <v>2051</v>
      </c>
      <c r="U601" s="28" t="s">
        <v>2052</v>
      </c>
      <c r="Y601" s="26">
        <f>IF(ISTEXT(_xlfn.XLOOKUP(A601,Checked_Deals!A:A,Checked_Deals!A:A,0)),1,0)</f>
        <v>0</v>
      </c>
    </row>
    <row r="602" spans="1:25" x14ac:dyDescent="0.25">
      <c r="A602" s="26" t="s">
        <v>2056</v>
      </c>
      <c r="B602" s="27">
        <v>43922</v>
      </c>
      <c r="C602" s="26" t="s">
        <v>1811</v>
      </c>
      <c r="D602" s="26" t="s">
        <v>54</v>
      </c>
      <c r="E602" s="26" t="s">
        <v>54</v>
      </c>
      <c r="F602" s="26" t="s">
        <v>54</v>
      </c>
      <c r="G602" s="26" t="s">
        <v>966</v>
      </c>
      <c r="H602" s="59">
        <v>20000000</v>
      </c>
      <c r="I602" s="26" t="s">
        <v>54</v>
      </c>
      <c r="J602" s="26" t="s">
        <v>52</v>
      </c>
      <c r="K602" s="26" t="s">
        <v>54</v>
      </c>
      <c r="L602" s="26" t="s">
        <v>53</v>
      </c>
      <c r="M602" s="26" t="s">
        <v>54</v>
      </c>
      <c r="N602" s="26" t="s">
        <v>55</v>
      </c>
      <c r="O602" s="26" t="s">
        <v>56</v>
      </c>
      <c r="P602" s="26" t="s">
        <v>56</v>
      </c>
      <c r="Q602" s="40" t="e">
        <f>Table2[[#This Row],[Spread]]/Table2[[#This Row],[Expected Loss]]</f>
        <v>#VALUE!</v>
      </c>
      <c r="R602" s="26">
        <v>1</v>
      </c>
      <c r="S602" s="26">
        <v>0</v>
      </c>
      <c r="T602" s="26" t="s">
        <v>2057</v>
      </c>
      <c r="U602" s="26" t="s">
        <v>2058</v>
      </c>
      <c r="Y602" s="26">
        <f>IF(ISTEXT(_xlfn.XLOOKUP(A602,Checked_Deals!A:A,Checked_Deals!A:A,0)),1,0)</f>
        <v>0</v>
      </c>
    </row>
    <row r="603" spans="1:25" x14ac:dyDescent="0.25">
      <c r="A603" s="26" t="s">
        <v>2059</v>
      </c>
      <c r="B603" s="27">
        <v>43922</v>
      </c>
      <c r="C603" s="26" t="s">
        <v>2060</v>
      </c>
      <c r="D603" s="26" t="s">
        <v>89</v>
      </c>
      <c r="E603" s="26" t="s">
        <v>54</v>
      </c>
      <c r="F603" s="26" t="s">
        <v>54</v>
      </c>
      <c r="G603" s="26" t="s">
        <v>324</v>
      </c>
      <c r="H603" s="59">
        <v>250000000</v>
      </c>
      <c r="I603" s="26" t="s">
        <v>51</v>
      </c>
      <c r="J603" s="26" t="s">
        <v>52</v>
      </c>
      <c r="K603" s="26">
        <v>5</v>
      </c>
      <c r="L603" s="26" t="s">
        <v>53</v>
      </c>
      <c r="M603" s="26" t="s">
        <v>54</v>
      </c>
      <c r="N603" s="26" t="s">
        <v>55</v>
      </c>
      <c r="O603" s="26" t="s">
        <v>56</v>
      </c>
      <c r="P603" s="26" t="s">
        <v>56</v>
      </c>
      <c r="Q603" s="40" t="e">
        <f>Table2[[#This Row],[Spread]]/Table2[[#This Row],[Expected Loss]]</f>
        <v>#VALUE!</v>
      </c>
      <c r="R603" s="26">
        <v>1</v>
      </c>
      <c r="S603" s="26">
        <v>0</v>
      </c>
      <c r="T603" s="26" t="s">
        <v>2061</v>
      </c>
      <c r="U603" s="26" t="s">
        <v>2062</v>
      </c>
      <c r="Y603" s="26">
        <f>IF(ISTEXT(_xlfn.XLOOKUP(A603,Checked_Deals!A:A,Checked_Deals!A:A,0)),1,0)</f>
        <v>0</v>
      </c>
    </row>
    <row r="604" spans="1:25" x14ac:dyDescent="0.25">
      <c r="A604" s="26" t="s">
        <v>2063</v>
      </c>
      <c r="B604" s="27">
        <v>43922</v>
      </c>
      <c r="C604" s="26" t="s">
        <v>2064</v>
      </c>
      <c r="D604" s="26" t="s">
        <v>2065</v>
      </c>
      <c r="E604" s="26" t="s">
        <v>474</v>
      </c>
      <c r="F604" s="26" t="s">
        <v>76</v>
      </c>
      <c r="G604" s="26" t="s">
        <v>2066</v>
      </c>
      <c r="H604" s="59">
        <v>200000000</v>
      </c>
      <c r="I604" s="26" t="s">
        <v>113</v>
      </c>
      <c r="J604" s="26" t="s">
        <v>52</v>
      </c>
      <c r="K604" s="26" t="s">
        <v>54</v>
      </c>
      <c r="L604" s="26">
        <v>3.4</v>
      </c>
      <c r="M604" s="26" t="s">
        <v>54</v>
      </c>
      <c r="N604" s="26" t="s">
        <v>55</v>
      </c>
      <c r="O604" s="26">
        <v>2.84</v>
      </c>
      <c r="P604" s="26">
        <v>7.5</v>
      </c>
      <c r="Q604" s="40">
        <f>Table2[[#This Row],[Spread]]/Table2[[#This Row],[Expected Loss]]</f>
        <v>2.6408450704225355</v>
      </c>
      <c r="R604" s="26">
        <v>1</v>
      </c>
      <c r="S604" s="26">
        <v>0</v>
      </c>
      <c r="T604" s="26" t="s">
        <v>2067</v>
      </c>
      <c r="U604" s="26" t="s">
        <v>2068</v>
      </c>
      <c r="Y604" s="26">
        <f>IF(ISTEXT(_xlfn.XLOOKUP(A604,Checked_Deals!A:A,Checked_Deals!A:A,0)),1,0)</f>
        <v>0</v>
      </c>
    </row>
    <row r="605" spans="1:25" x14ac:dyDescent="0.25">
      <c r="A605" s="26" t="s">
        <v>2069</v>
      </c>
      <c r="B605" s="27">
        <v>43952</v>
      </c>
      <c r="C605" s="26" t="s">
        <v>2070</v>
      </c>
      <c r="D605" s="26" t="s">
        <v>120</v>
      </c>
      <c r="E605" s="26" t="s">
        <v>474</v>
      </c>
      <c r="F605" s="26" t="s">
        <v>76</v>
      </c>
      <c r="G605" s="26" t="s">
        <v>1431</v>
      </c>
      <c r="H605" s="59">
        <v>60000000</v>
      </c>
      <c r="I605" s="26" t="s">
        <v>51</v>
      </c>
      <c r="J605" s="26" t="s">
        <v>52</v>
      </c>
      <c r="K605" s="26" t="s">
        <v>54</v>
      </c>
      <c r="L605" s="26" t="s">
        <v>53</v>
      </c>
      <c r="M605" s="26" t="s">
        <v>54</v>
      </c>
      <c r="N605" s="26" t="s">
        <v>55</v>
      </c>
      <c r="O605" s="26">
        <v>0.91</v>
      </c>
      <c r="P605" s="26">
        <v>3.5</v>
      </c>
      <c r="Q605" s="40">
        <f>Table2[[#This Row],[Spread]]/Table2[[#This Row],[Expected Loss]]</f>
        <v>3.8461538461538458</v>
      </c>
      <c r="R605" s="26">
        <v>1</v>
      </c>
      <c r="S605" s="26">
        <v>0</v>
      </c>
      <c r="T605" s="26" t="s">
        <v>2071</v>
      </c>
      <c r="U605" s="26" t="s">
        <v>2072</v>
      </c>
      <c r="Y605" s="26">
        <f>IF(ISTEXT(_xlfn.XLOOKUP(A605,Checked_Deals!A:A,Checked_Deals!A:A,0)),1,0)</f>
        <v>0</v>
      </c>
    </row>
    <row r="606" spans="1:25" x14ac:dyDescent="0.25">
      <c r="A606" s="28" t="s">
        <v>2073</v>
      </c>
      <c r="B606" s="29">
        <v>43952</v>
      </c>
      <c r="C606" s="28" t="s">
        <v>1933</v>
      </c>
      <c r="D606" s="28" t="s">
        <v>211</v>
      </c>
      <c r="E606" s="28" t="s">
        <v>541</v>
      </c>
      <c r="F606" s="28" t="s">
        <v>76</v>
      </c>
      <c r="G606" s="28" t="s">
        <v>1491</v>
      </c>
      <c r="H606" s="32" t="s">
        <v>65</v>
      </c>
      <c r="I606" s="28" t="s">
        <v>113</v>
      </c>
      <c r="J606" s="28" t="s">
        <v>52</v>
      </c>
      <c r="K606" s="28">
        <v>1</v>
      </c>
      <c r="L606" s="28" t="s">
        <v>53</v>
      </c>
      <c r="M606" s="28" t="s">
        <v>54</v>
      </c>
      <c r="N606" s="28" t="s">
        <v>68</v>
      </c>
      <c r="O606" s="28">
        <v>1.9</v>
      </c>
      <c r="P606" s="28">
        <v>7</v>
      </c>
      <c r="Q606" s="40">
        <f>Table2[[#This Row],[Spread]]/Table2[[#This Row],[Expected Loss]]</f>
        <v>3.6842105263157898</v>
      </c>
      <c r="R606" s="28">
        <v>1</v>
      </c>
      <c r="S606" s="28">
        <v>0</v>
      </c>
      <c r="T606" s="28" t="s">
        <v>2074</v>
      </c>
      <c r="U606" s="28" t="s">
        <v>2075</v>
      </c>
      <c r="Y606" s="26">
        <f>IF(ISTEXT(_xlfn.XLOOKUP(A606,Checked_Deals!A:A,Checked_Deals!A:A,0)),1,0)</f>
        <v>0</v>
      </c>
    </row>
    <row r="607" spans="1:25" x14ac:dyDescent="0.25">
      <c r="A607" s="28" t="s">
        <v>2076</v>
      </c>
      <c r="B607" s="29">
        <v>43952</v>
      </c>
      <c r="C607" s="28" t="s">
        <v>1933</v>
      </c>
      <c r="D607" s="28" t="s">
        <v>211</v>
      </c>
      <c r="E607" s="28" t="s">
        <v>541</v>
      </c>
      <c r="F607" s="28" t="s">
        <v>76</v>
      </c>
      <c r="G607" s="28" t="s">
        <v>1491</v>
      </c>
      <c r="H607" s="32" t="s">
        <v>65</v>
      </c>
      <c r="I607" s="28" t="s">
        <v>113</v>
      </c>
      <c r="J607" s="28" t="s">
        <v>52</v>
      </c>
      <c r="K607" s="28">
        <v>1</v>
      </c>
      <c r="L607" s="28" t="s">
        <v>53</v>
      </c>
      <c r="M607" s="28" t="s">
        <v>54</v>
      </c>
      <c r="N607" s="28" t="s">
        <v>68</v>
      </c>
      <c r="O607" s="28">
        <v>4.6500000000000004</v>
      </c>
      <c r="P607" s="28">
        <v>11.5</v>
      </c>
      <c r="Q607" s="40">
        <f>Table2[[#This Row],[Spread]]/Table2[[#This Row],[Expected Loss]]</f>
        <v>2.4731182795698925</v>
      </c>
      <c r="R607" s="28">
        <v>1</v>
      </c>
      <c r="S607" s="28">
        <v>0</v>
      </c>
      <c r="T607" s="28" t="s">
        <v>2074</v>
      </c>
      <c r="U607" s="28" t="s">
        <v>2075</v>
      </c>
      <c r="Y607" s="26">
        <f>IF(ISTEXT(_xlfn.XLOOKUP(A607,Checked_Deals!A:A,Checked_Deals!A:A,0)),1,0)</f>
        <v>0</v>
      </c>
    </row>
    <row r="608" spans="1:25" x14ac:dyDescent="0.25">
      <c r="A608" s="28" t="s">
        <v>2077</v>
      </c>
      <c r="B608" s="29">
        <v>43952</v>
      </c>
      <c r="C608" s="28" t="s">
        <v>1933</v>
      </c>
      <c r="D608" s="28" t="s">
        <v>211</v>
      </c>
      <c r="E608" s="28" t="s">
        <v>541</v>
      </c>
      <c r="F608" s="28" t="s">
        <v>76</v>
      </c>
      <c r="G608" s="28" t="s">
        <v>1491</v>
      </c>
      <c r="H608" s="32" t="s">
        <v>65</v>
      </c>
      <c r="I608" s="28" t="s">
        <v>113</v>
      </c>
      <c r="J608" s="28" t="s">
        <v>52</v>
      </c>
      <c r="K608" s="28">
        <v>1</v>
      </c>
      <c r="L608" s="28" t="s">
        <v>53</v>
      </c>
      <c r="M608" s="28" t="s">
        <v>54</v>
      </c>
      <c r="N608" s="28" t="s">
        <v>68</v>
      </c>
      <c r="O608" s="28">
        <v>4.6500000000000004</v>
      </c>
      <c r="P608" s="28">
        <v>9.75</v>
      </c>
      <c r="Q608" s="40">
        <f>Table2[[#This Row],[Spread]]/Table2[[#This Row],[Expected Loss]]</f>
        <v>2.096774193548387</v>
      </c>
      <c r="R608" s="28">
        <v>1</v>
      </c>
      <c r="S608" s="28">
        <v>0</v>
      </c>
      <c r="T608" s="28" t="s">
        <v>2074</v>
      </c>
      <c r="U608" s="28" t="s">
        <v>2075</v>
      </c>
      <c r="Y608" s="26">
        <f>IF(ISTEXT(_xlfn.XLOOKUP(A608,Checked_Deals!A:A,Checked_Deals!A:A,0)),1,0)</f>
        <v>0</v>
      </c>
    </row>
    <row r="609" spans="1:25" x14ac:dyDescent="0.25">
      <c r="A609" s="26" t="s">
        <v>2078</v>
      </c>
      <c r="B609" s="27">
        <v>43952</v>
      </c>
      <c r="C609" s="26" t="s">
        <v>2079</v>
      </c>
      <c r="D609" s="26" t="s">
        <v>230</v>
      </c>
      <c r="E609" s="26" t="s">
        <v>785</v>
      </c>
      <c r="F609" s="26" t="s">
        <v>76</v>
      </c>
      <c r="G609" s="26" t="s">
        <v>1147</v>
      </c>
      <c r="H609" s="59">
        <v>100000000</v>
      </c>
      <c r="I609" s="26" t="s">
        <v>104</v>
      </c>
      <c r="J609" s="26" t="s">
        <v>52</v>
      </c>
      <c r="K609" s="26" t="s">
        <v>54</v>
      </c>
      <c r="L609" s="26" t="s">
        <v>53</v>
      </c>
      <c r="M609" s="26" t="s">
        <v>54</v>
      </c>
      <c r="N609" s="26" t="s">
        <v>55</v>
      </c>
      <c r="O609" s="26">
        <v>0.88800000000000001</v>
      </c>
      <c r="P609" s="26">
        <v>5.5</v>
      </c>
      <c r="Q609" s="40">
        <f>Table2[[#This Row],[Spread]]/Table2[[#This Row],[Expected Loss]]</f>
        <v>6.1936936936936933</v>
      </c>
      <c r="R609" s="26">
        <v>1</v>
      </c>
      <c r="S609" s="26">
        <v>0</v>
      </c>
      <c r="T609" s="26" t="s">
        <v>2080</v>
      </c>
      <c r="U609" s="26" t="s">
        <v>2081</v>
      </c>
      <c r="Y609" s="26">
        <f>IF(ISTEXT(_xlfn.XLOOKUP(A609,Checked_Deals!A:A,Checked_Deals!A:A,0)),1,0)</f>
        <v>0</v>
      </c>
    </row>
    <row r="610" spans="1:25" x14ac:dyDescent="0.25">
      <c r="A610" s="26" t="s">
        <v>2082</v>
      </c>
      <c r="B610" s="27">
        <v>43952</v>
      </c>
      <c r="C610" s="26" t="s">
        <v>2083</v>
      </c>
      <c r="D610" s="26" t="s">
        <v>83</v>
      </c>
      <c r="E610" s="26" t="s">
        <v>2084</v>
      </c>
      <c r="F610" s="26" t="s">
        <v>76</v>
      </c>
      <c r="G610" s="26" t="s">
        <v>439</v>
      </c>
      <c r="H610" s="59">
        <v>110000000</v>
      </c>
      <c r="I610" s="26" t="s">
        <v>51</v>
      </c>
      <c r="J610" s="26" t="s">
        <v>52</v>
      </c>
      <c r="K610" s="26" t="s">
        <v>54</v>
      </c>
      <c r="L610" s="26" t="s">
        <v>53</v>
      </c>
      <c r="M610" s="26" t="s">
        <v>2085</v>
      </c>
      <c r="N610" s="26" t="s">
        <v>68</v>
      </c>
      <c r="O610" s="26">
        <v>1.93</v>
      </c>
      <c r="P610" s="26">
        <v>6.25</v>
      </c>
      <c r="Q610" s="40">
        <f>Table2[[#This Row],[Spread]]/Table2[[#This Row],[Expected Loss]]</f>
        <v>3.2383419689119171</v>
      </c>
      <c r="R610" s="26">
        <v>1</v>
      </c>
      <c r="S610" s="26">
        <v>0</v>
      </c>
      <c r="T610" s="26" t="s">
        <v>2086</v>
      </c>
      <c r="U610" s="26" t="s">
        <v>2087</v>
      </c>
      <c r="Y610" s="26">
        <f>IF(ISTEXT(_xlfn.XLOOKUP(A610,Checked_Deals!A:A,Checked_Deals!A:A,0)),1,0)</f>
        <v>0</v>
      </c>
    </row>
    <row r="611" spans="1:25" x14ac:dyDescent="0.25">
      <c r="A611" s="26" t="s">
        <v>2088</v>
      </c>
      <c r="B611" s="27">
        <v>43952</v>
      </c>
      <c r="C611" s="26" t="s">
        <v>2089</v>
      </c>
      <c r="D611" s="26" t="s">
        <v>540</v>
      </c>
      <c r="E611" s="26" t="s">
        <v>1156</v>
      </c>
      <c r="F611" s="26" t="s">
        <v>264</v>
      </c>
      <c r="G611" s="26" t="s">
        <v>542</v>
      </c>
      <c r="H611" s="59">
        <v>335000000</v>
      </c>
      <c r="I611" s="26" t="s">
        <v>51</v>
      </c>
      <c r="J611" s="26" t="s">
        <v>52</v>
      </c>
      <c r="K611" s="26">
        <v>3</v>
      </c>
      <c r="L611" s="26" t="s">
        <v>53</v>
      </c>
      <c r="M611" s="26" t="s">
        <v>54</v>
      </c>
      <c r="N611" s="26" t="s">
        <v>68</v>
      </c>
      <c r="O611" s="26">
        <v>1.21</v>
      </c>
      <c r="P611" s="26">
        <v>5</v>
      </c>
      <c r="Q611" s="40">
        <f>Table2[[#This Row],[Spread]]/Table2[[#This Row],[Expected Loss]]</f>
        <v>4.1322314049586781</v>
      </c>
      <c r="R611" s="26">
        <v>1</v>
      </c>
      <c r="S611" s="26">
        <v>0</v>
      </c>
      <c r="T611" s="26" t="s">
        <v>2090</v>
      </c>
      <c r="U611" s="26" t="s">
        <v>2091</v>
      </c>
      <c r="Y611" s="26">
        <f>IF(ISTEXT(_xlfn.XLOOKUP(A611,Checked_Deals!A:A,Checked_Deals!A:A,0)),1,0)</f>
        <v>0</v>
      </c>
    </row>
    <row r="612" spans="1:25" x14ac:dyDescent="0.25">
      <c r="A612" s="26" t="s">
        <v>2092</v>
      </c>
      <c r="B612" s="27">
        <v>43952</v>
      </c>
      <c r="C612" s="26" t="s">
        <v>2089</v>
      </c>
      <c r="D612" s="26" t="s">
        <v>540</v>
      </c>
      <c r="E612" s="26" t="s">
        <v>1156</v>
      </c>
      <c r="F612" s="26" t="s">
        <v>264</v>
      </c>
      <c r="G612" s="26" t="s">
        <v>542</v>
      </c>
      <c r="H612" s="59">
        <v>365000000</v>
      </c>
      <c r="I612" s="26" t="s">
        <v>51</v>
      </c>
      <c r="J612" s="26" t="s">
        <v>52</v>
      </c>
      <c r="K612" s="26">
        <v>3</v>
      </c>
      <c r="L612" s="26" t="s">
        <v>53</v>
      </c>
      <c r="M612" s="26" t="s">
        <v>54</v>
      </c>
      <c r="N612" s="26" t="s">
        <v>68</v>
      </c>
      <c r="O612" s="26">
        <v>3.69</v>
      </c>
      <c r="P612" s="26">
        <v>8.5</v>
      </c>
      <c r="Q612" s="40">
        <f>Table2[[#This Row],[Spread]]/Table2[[#This Row],[Expected Loss]]</f>
        <v>2.3035230352303522</v>
      </c>
      <c r="R612" s="26">
        <v>1</v>
      </c>
      <c r="S612" s="26">
        <v>0</v>
      </c>
      <c r="T612" s="26" t="s">
        <v>2090</v>
      </c>
      <c r="U612" s="26" t="s">
        <v>2091</v>
      </c>
      <c r="Y612" s="26">
        <f>IF(ISTEXT(_xlfn.XLOOKUP(A612,Checked_Deals!A:A,Checked_Deals!A:A,0)),1,0)</f>
        <v>0</v>
      </c>
    </row>
    <row r="613" spans="1:25" x14ac:dyDescent="0.25">
      <c r="A613" s="26" t="s">
        <v>2093</v>
      </c>
      <c r="B613" s="27">
        <v>43952</v>
      </c>
      <c r="C613" s="26" t="s">
        <v>2036</v>
      </c>
      <c r="D613" s="26" t="s">
        <v>110</v>
      </c>
      <c r="E613" s="26" t="s">
        <v>1383</v>
      </c>
      <c r="F613" s="26" t="s">
        <v>76</v>
      </c>
      <c r="G613" s="26" t="s">
        <v>1157</v>
      </c>
      <c r="H613" s="59">
        <v>200000000</v>
      </c>
      <c r="I613" s="26" t="s">
        <v>51</v>
      </c>
      <c r="J613" s="26" t="s">
        <v>52</v>
      </c>
      <c r="K613" s="26">
        <v>3</v>
      </c>
      <c r="L613" s="26" t="s">
        <v>53</v>
      </c>
      <c r="M613" s="26" t="s">
        <v>54</v>
      </c>
      <c r="N613" s="26" t="s">
        <v>55</v>
      </c>
      <c r="O613" s="26">
        <v>0.61</v>
      </c>
      <c r="P613" s="26">
        <v>3.25</v>
      </c>
      <c r="Q613" s="40">
        <f>Table2[[#This Row],[Spread]]/Table2[[#This Row],[Expected Loss]]</f>
        <v>5.3278688524590168</v>
      </c>
      <c r="R613" s="26">
        <v>1</v>
      </c>
      <c r="S613" s="26">
        <v>0</v>
      </c>
      <c r="T613" s="26" t="s">
        <v>2094</v>
      </c>
      <c r="U613" s="26" t="s">
        <v>2095</v>
      </c>
      <c r="Y613" s="26">
        <f>IF(ISTEXT(_xlfn.XLOOKUP(A613,Checked_Deals!A:A,Checked_Deals!A:A,0)),1,0)</f>
        <v>0</v>
      </c>
    </row>
    <row r="614" spans="1:25" x14ac:dyDescent="0.25">
      <c r="A614" s="28" t="s">
        <v>2096</v>
      </c>
      <c r="B614" s="29">
        <v>43952</v>
      </c>
      <c r="C614" s="28" t="s">
        <v>2097</v>
      </c>
      <c r="D614" s="28" t="s">
        <v>154</v>
      </c>
      <c r="E614" s="28" t="s">
        <v>1114</v>
      </c>
      <c r="F614" s="28" t="s">
        <v>76</v>
      </c>
      <c r="G614" s="28" t="s">
        <v>1578</v>
      </c>
      <c r="H614" s="32" t="s">
        <v>65</v>
      </c>
      <c r="I614" s="28" t="s">
        <v>51</v>
      </c>
      <c r="J614" s="28" t="s">
        <v>2098</v>
      </c>
      <c r="K614" s="28" t="s">
        <v>54</v>
      </c>
      <c r="L614" s="28" t="s">
        <v>53</v>
      </c>
      <c r="M614" s="28" t="s">
        <v>54</v>
      </c>
      <c r="N614" s="28" t="s">
        <v>68</v>
      </c>
      <c r="O614" s="28">
        <v>3.97</v>
      </c>
      <c r="P614" s="28" t="s">
        <v>56</v>
      </c>
      <c r="Q614" s="40" t="e">
        <f>Table2[[#This Row],[Spread]]/Table2[[#This Row],[Expected Loss]]</f>
        <v>#VALUE!</v>
      </c>
      <c r="R614" s="28">
        <v>1</v>
      </c>
      <c r="S614" s="28">
        <v>0</v>
      </c>
      <c r="T614" s="28" t="s">
        <v>2099</v>
      </c>
      <c r="U614" s="28" t="s">
        <v>2100</v>
      </c>
      <c r="Y614" s="26">
        <f>IF(ISTEXT(_xlfn.XLOOKUP(A614,Checked_Deals!A:A,Checked_Deals!A:A,0)),1,0)</f>
        <v>0</v>
      </c>
    </row>
    <row r="615" spans="1:25" x14ac:dyDescent="0.25">
      <c r="A615" s="28" t="s">
        <v>2101</v>
      </c>
      <c r="B615" s="29">
        <v>43952</v>
      </c>
      <c r="C615" s="28" t="s">
        <v>2097</v>
      </c>
      <c r="D615" s="28" t="s">
        <v>154</v>
      </c>
      <c r="E615" s="28" t="s">
        <v>1114</v>
      </c>
      <c r="F615" s="28" t="s">
        <v>76</v>
      </c>
      <c r="G615" s="28" t="s">
        <v>1578</v>
      </c>
      <c r="H615" s="32" t="s">
        <v>65</v>
      </c>
      <c r="I615" s="28" t="s">
        <v>51</v>
      </c>
      <c r="J615" s="28" t="s">
        <v>2098</v>
      </c>
      <c r="K615" s="28" t="s">
        <v>54</v>
      </c>
      <c r="L615" s="28" t="s">
        <v>53</v>
      </c>
      <c r="M615" s="28" t="s">
        <v>54</v>
      </c>
      <c r="N615" s="28" t="s">
        <v>68</v>
      </c>
      <c r="O615" s="28">
        <v>1.08</v>
      </c>
      <c r="P615" s="28">
        <v>8.25</v>
      </c>
      <c r="Q615" s="40">
        <f>Table2[[#This Row],[Spread]]/Table2[[#This Row],[Expected Loss]]</f>
        <v>7.6388888888888884</v>
      </c>
      <c r="R615" s="28">
        <v>1</v>
      </c>
      <c r="S615" s="28">
        <v>0</v>
      </c>
      <c r="T615" s="28" t="s">
        <v>2099</v>
      </c>
      <c r="U615" s="28" t="s">
        <v>2100</v>
      </c>
      <c r="Y615" s="26">
        <f>IF(ISTEXT(_xlfn.XLOOKUP(A615,Checked_Deals!A:A,Checked_Deals!A:A,0)),1,0)</f>
        <v>0</v>
      </c>
    </row>
    <row r="616" spans="1:25" x14ac:dyDescent="0.25">
      <c r="A616" s="26" t="s">
        <v>2102</v>
      </c>
      <c r="B616" s="27">
        <v>43983</v>
      </c>
      <c r="C616" s="26" t="s">
        <v>2103</v>
      </c>
      <c r="D616" s="26" t="s">
        <v>473</v>
      </c>
      <c r="E616" s="26" t="s">
        <v>474</v>
      </c>
      <c r="F616" s="26" t="s">
        <v>76</v>
      </c>
      <c r="G616" s="26" t="s">
        <v>1161</v>
      </c>
      <c r="H616" s="59">
        <v>400000000</v>
      </c>
      <c r="I616" s="26" t="s">
        <v>51</v>
      </c>
      <c r="J616" s="26" t="s">
        <v>52</v>
      </c>
      <c r="K616" s="26" t="s">
        <v>54</v>
      </c>
      <c r="L616" s="26" t="s">
        <v>53</v>
      </c>
      <c r="M616" s="26" t="s">
        <v>54</v>
      </c>
      <c r="N616" s="26" t="s">
        <v>55</v>
      </c>
      <c r="O616" s="26">
        <v>1.78</v>
      </c>
      <c r="P616" s="26">
        <v>5.75</v>
      </c>
      <c r="Q616" s="40">
        <f>Table2[[#This Row],[Spread]]/Table2[[#This Row],[Expected Loss]]</f>
        <v>3.2303370786516852</v>
      </c>
      <c r="R616" s="26">
        <v>1</v>
      </c>
      <c r="S616" s="26">
        <v>0</v>
      </c>
      <c r="T616" s="26" t="s">
        <v>2104</v>
      </c>
      <c r="U616" s="26" t="s">
        <v>2105</v>
      </c>
      <c r="Y616" s="26">
        <f>IF(ISTEXT(_xlfn.XLOOKUP(A616,Checked_Deals!A:A,Checked_Deals!A:A,0)),1,0)</f>
        <v>0</v>
      </c>
    </row>
    <row r="617" spans="1:25" x14ac:dyDescent="0.25">
      <c r="A617" s="26" t="s">
        <v>2106</v>
      </c>
      <c r="B617" s="27">
        <v>43983</v>
      </c>
      <c r="C617" s="26" t="s">
        <v>2107</v>
      </c>
      <c r="D617" s="26" t="s">
        <v>1167</v>
      </c>
      <c r="E617" s="26" t="s">
        <v>2108</v>
      </c>
      <c r="F617" s="26" t="s">
        <v>76</v>
      </c>
      <c r="G617" s="26" t="s">
        <v>1169</v>
      </c>
      <c r="H617" s="59">
        <v>40000000</v>
      </c>
      <c r="I617" s="26" t="s">
        <v>51</v>
      </c>
      <c r="J617" s="26" t="s">
        <v>52</v>
      </c>
      <c r="K617" s="26">
        <v>1</v>
      </c>
      <c r="L617" s="26" t="s">
        <v>53</v>
      </c>
      <c r="M617" s="26" t="s">
        <v>54</v>
      </c>
      <c r="N617" s="26" t="s">
        <v>68</v>
      </c>
      <c r="O617" s="26">
        <v>1.1200000000000001</v>
      </c>
      <c r="P617" s="26">
        <v>6</v>
      </c>
      <c r="Q617" s="40">
        <f>Table2[[#This Row],[Spread]]/Table2[[#This Row],[Expected Loss]]</f>
        <v>5.3571428571428568</v>
      </c>
      <c r="R617" s="26">
        <v>1</v>
      </c>
      <c r="S617" s="26">
        <v>0</v>
      </c>
      <c r="T617" s="26" t="s">
        <v>2109</v>
      </c>
      <c r="U617" s="26" t="s">
        <v>2110</v>
      </c>
      <c r="Y617" s="26">
        <f>IF(ISTEXT(_xlfn.XLOOKUP(A617,Checked_Deals!A:A,Checked_Deals!A:A,0)),1,0)</f>
        <v>0</v>
      </c>
    </row>
    <row r="618" spans="1:25" x14ac:dyDescent="0.25">
      <c r="A618" s="26" t="s">
        <v>2111</v>
      </c>
      <c r="B618" s="27">
        <v>43983</v>
      </c>
      <c r="C618" s="26" t="s">
        <v>2107</v>
      </c>
      <c r="D618" s="26" t="s">
        <v>1167</v>
      </c>
      <c r="E618" s="26" t="s">
        <v>2108</v>
      </c>
      <c r="F618" s="26" t="s">
        <v>76</v>
      </c>
      <c r="G618" s="26" t="s">
        <v>1169</v>
      </c>
      <c r="H618" s="59">
        <v>25000000</v>
      </c>
      <c r="I618" s="26" t="s">
        <v>51</v>
      </c>
      <c r="J618" s="26" t="s">
        <v>52</v>
      </c>
      <c r="K618" s="26">
        <v>1</v>
      </c>
      <c r="L618" s="26" t="s">
        <v>53</v>
      </c>
      <c r="M618" s="26" t="s">
        <v>54</v>
      </c>
      <c r="N618" s="26" t="s">
        <v>68</v>
      </c>
      <c r="O618" s="26">
        <v>2.35</v>
      </c>
      <c r="P618" s="26">
        <v>2.35</v>
      </c>
      <c r="Q618" s="40">
        <f>Table2[[#This Row],[Spread]]/Table2[[#This Row],[Expected Loss]]</f>
        <v>1</v>
      </c>
      <c r="R618" s="26">
        <v>1</v>
      </c>
      <c r="S618" s="26">
        <v>0</v>
      </c>
      <c r="T618" s="26" t="s">
        <v>2109</v>
      </c>
      <c r="U618" s="26" t="s">
        <v>2110</v>
      </c>
      <c r="Y618" s="26">
        <f>IF(ISTEXT(_xlfn.XLOOKUP(A618,Checked_Deals!A:A,Checked_Deals!A:A,0)),1,0)</f>
        <v>0</v>
      </c>
    </row>
    <row r="619" spans="1:25" x14ac:dyDescent="0.25">
      <c r="A619" s="26" t="s">
        <v>2112</v>
      </c>
      <c r="B619" s="27">
        <v>43983</v>
      </c>
      <c r="C619" s="26" t="s">
        <v>2113</v>
      </c>
      <c r="D619" s="26" t="s">
        <v>2114</v>
      </c>
      <c r="E619" s="26" t="s">
        <v>785</v>
      </c>
      <c r="F619" s="26" t="s">
        <v>76</v>
      </c>
      <c r="G619" s="26" t="s">
        <v>913</v>
      </c>
      <c r="H619" s="59">
        <v>125000000</v>
      </c>
      <c r="I619" s="26" t="s">
        <v>2115</v>
      </c>
      <c r="J619" s="26" t="s">
        <v>52</v>
      </c>
      <c r="K619" s="26" t="s">
        <v>54</v>
      </c>
      <c r="L619" s="26" t="s">
        <v>53</v>
      </c>
      <c r="M619" s="26" t="s">
        <v>54</v>
      </c>
      <c r="N619" s="26" t="s">
        <v>55</v>
      </c>
      <c r="O619" s="26">
        <v>2.39</v>
      </c>
      <c r="P619" s="26">
        <v>9</v>
      </c>
      <c r="Q619" s="40">
        <f>Table2[[#This Row],[Spread]]/Table2[[#This Row],[Expected Loss]]</f>
        <v>3.7656903765690375</v>
      </c>
      <c r="R619" s="26">
        <v>1</v>
      </c>
      <c r="S619" s="26">
        <v>0</v>
      </c>
      <c r="T619" s="26" t="s">
        <v>2116</v>
      </c>
      <c r="U619" s="26" t="s">
        <v>2117</v>
      </c>
      <c r="Y619" s="26">
        <f>IF(ISTEXT(_xlfn.XLOOKUP(A619,Checked_Deals!A:A,Checked_Deals!A:A,0)),1,0)</f>
        <v>0</v>
      </c>
    </row>
    <row r="620" spans="1:25" x14ac:dyDescent="0.25">
      <c r="A620" s="26" t="s">
        <v>2118</v>
      </c>
      <c r="B620" s="27">
        <v>43983</v>
      </c>
      <c r="C620" s="26" t="s">
        <v>2119</v>
      </c>
      <c r="D620" s="26" t="s">
        <v>54</v>
      </c>
      <c r="E620" s="26" t="s">
        <v>474</v>
      </c>
      <c r="F620" s="26" t="s">
        <v>224</v>
      </c>
      <c r="G620" s="26" t="s">
        <v>966</v>
      </c>
      <c r="H620" s="59">
        <v>16500000</v>
      </c>
      <c r="I620" s="26" t="s">
        <v>54</v>
      </c>
      <c r="J620" s="26" t="s">
        <v>52</v>
      </c>
      <c r="K620" s="26" t="s">
        <v>54</v>
      </c>
      <c r="L620" s="26" t="s">
        <v>53</v>
      </c>
      <c r="M620" s="26" t="s">
        <v>54</v>
      </c>
      <c r="N620" s="26" t="s">
        <v>55</v>
      </c>
      <c r="O620" s="26" t="s">
        <v>56</v>
      </c>
      <c r="P620" s="26" t="s">
        <v>56</v>
      </c>
      <c r="Q620" s="40" t="e">
        <f>Table2[[#This Row],[Spread]]/Table2[[#This Row],[Expected Loss]]</f>
        <v>#VALUE!</v>
      </c>
      <c r="R620" s="26">
        <v>1</v>
      </c>
      <c r="S620" s="26">
        <v>0</v>
      </c>
      <c r="T620" s="26" t="s">
        <v>2121</v>
      </c>
      <c r="U620" s="26" t="s">
        <v>2122</v>
      </c>
      <c r="Y620" s="26">
        <f>IF(ISTEXT(_xlfn.XLOOKUP(A620,Checked_Deals!A:A,Checked_Deals!A:A,0)),1,0)</f>
        <v>0</v>
      </c>
    </row>
    <row r="621" spans="1:25" x14ac:dyDescent="0.25">
      <c r="A621" s="26" t="s">
        <v>2123</v>
      </c>
      <c r="B621" s="27">
        <v>43983</v>
      </c>
      <c r="C621" s="26" t="s">
        <v>2124</v>
      </c>
      <c r="D621" s="26" t="s">
        <v>924</v>
      </c>
      <c r="E621" s="26" t="s">
        <v>785</v>
      </c>
      <c r="F621" s="26" t="s">
        <v>76</v>
      </c>
      <c r="G621" s="26" t="s">
        <v>225</v>
      </c>
      <c r="H621" s="59">
        <v>150000000</v>
      </c>
      <c r="I621" s="26" t="s">
        <v>113</v>
      </c>
      <c r="J621" s="26" t="s">
        <v>52</v>
      </c>
      <c r="K621" s="26" t="s">
        <v>392</v>
      </c>
      <c r="L621" s="26" t="s">
        <v>53</v>
      </c>
      <c r="M621" s="26" t="s">
        <v>54</v>
      </c>
      <c r="N621" s="26" t="s">
        <v>68</v>
      </c>
      <c r="O621" s="26">
        <v>4.41</v>
      </c>
      <c r="P621" s="26">
        <v>13.25</v>
      </c>
      <c r="Q621" s="40">
        <f>Table2[[#This Row],[Spread]]/Table2[[#This Row],[Expected Loss]]</f>
        <v>3.0045351473922901</v>
      </c>
      <c r="R621" s="26">
        <v>1</v>
      </c>
      <c r="S621" s="26">
        <v>0</v>
      </c>
      <c r="T621" s="26" t="s">
        <v>2125</v>
      </c>
      <c r="U621" s="26" t="s">
        <v>2126</v>
      </c>
      <c r="Y621" s="26">
        <f>IF(ISTEXT(_xlfn.XLOOKUP(A621,Checked_Deals!A:A,Checked_Deals!A:A,0)),1,0)</f>
        <v>0</v>
      </c>
    </row>
    <row r="622" spans="1:25" x14ac:dyDescent="0.25">
      <c r="A622" s="26" t="s">
        <v>2127</v>
      </c>
      <c r="B622" s="27">
        <v>43983</v>
      </c>
      <c r="C622" s="26" t="s">
        <v>2124</v>
      </c>
      <c r="D622" s="26" t="s">
        <v>924</v>
      </c>
      <c r="E622" s="26" t="s">
        <v>785</v>
      </c>
      <c r="F622" s="26" t="s">
        <v>76</v>
      </c>
      <c r="G622" s="26" t="s">
        <v>225</v>
      </c>
      <c r="H622" s="59">
        <v>25000000</v>
      </c>
      <c r="I622" s="26" t="s">
        <v>113</v>
      </c>
      <c r="J622" s="26" t="s">
        <v>52</v>
      </c>
      <c r="K622" s="26" t="s">
        <v>392</v>
      </c>
      <c r="L622" s="26" t="s">
        <v>53</v>
      </c>
      <c r="M622" s="26" t="s">
        <v>54</v>
      </c>
      <c r="N622" s="26" t="s">
        <v>68</v>
      </c>
      <c r="O622" s="26">
        <v>5.5</v>
      </c>
      <c r="P622" s="26">
        <v>16</v>
      </c>
      <c r="Q622" s="40">
        <f>Table2[[#This Row],[Spread]]/Table2[[#This Row],[Expected Loss]]</f>
        <v>2.9090909090909092</v>
      </c>
      <c r="R622" s="26">
        <v>1</v>
      </c>
      <c r="S622" s="26">
        <v>0</v>
      </c>
      <c r="T622" s="26" t="s">
        <v>2125</v>
      </c>
      <c r="U622" s="26" t="s">
        <v>2126</v>
      </c>
      <c r="Y622" s="26">
        <f>IF(ISTEXT(_xlfn.XLOOKUP(A622,Checked_Deals!A:A,Checked_Deals!A:A,0)),1,0)</f>
        <v>0</v>
      </c>
    </row>
    <row r="623" spans="1:25" x14ac:dyDescent="0.25">
      <c r="A623" s="26" t="s">
        <v>2128</v>
      </c>
      <c r="B623" s="27">
        <v>43983</v>
      </c>
      <c r="C623" s="26" t="s">
        <v>2129</v>
      </c>
      <c r="D623" s="26" t="s">
        <v>318</v>
      </c>
      <c r="E623" s="26" t="s">
        <v>2021</v>
      </c>
      <c r="F623" s="26" t="s">
        <v>91</v>
      </c>
      <c r="G623" s="26" t="s">
        <v>265</v>
      </c>
      <c r="H623" s="60">
        <v>100000000</v>
      </c>
      <c r="I623" s="26" t="s">
        <v>51</v>
      </c>
      <c r="J623" s="26" t="s">
        <v>52</v>
      </c>
      <c r="K623" s="26" t="s">
        <v>54</v>
      </c>
      <c r="L623" s="26" t="s">
        <v>53</v>
      </c>
      <c r="M623" s="26" t="s">
        <v>54</v>
      </c>
      <c r="N623" s="26" t="s">
        <v>55</v>
      </c>
      <c r="O623" s="26">
        <v>2.56</v>
      </c>
      <c r="P623" s="26">
        <v>4.25</v>
      </c>
      <c r="Q623" s="40">
        <f>Table2[[#This Row],[Spread]]/Table2[[#This Row],[Expected Loss]]</f>
        <v>1.66015625</v>
      </c>
      <c r="R623" s="26">
        <v>1</v>
      </c>
      <c r="S623" s="26">
        <v>0</v>
      </c>
      <c r="T623" s="26" t="s">
        <v>2131</v>
      </c>
      <c r="U623" s="26" t="s">
        <v>2132</v>
      </c>
      <c r="Y623" s="26">
        <f>IF(ISTEXT(_xlfn.XLOOKUP(A623,Checked_Deals!A:A,Checked_Deals!A:A,0)),1,0)</f>
        <v>0</v>
      </c>
    </row>
    <row r="624" spans="1:25" x14ac:dyDescent="0.25">
      <c r="A624" s="28" t="s">
        <v>2133</v>
      </c>
      <c r="B624" s="29">
        <v>43983</v>
      </c>
      <c r="C624" s="28" t="s">
        <v>2134</v>
      </c>
      <c r="D624" s="28" t="s">
        <v>1252</v>
      </c>
      <c r="E624" s="28" t="s">
        <v>166</v>
      </c>
      <c r="F624" s="28" t="s">
        <v>224</v>
      </c>
      <c r="G624" s="28" t="s">
        <v>764</v>
      </c>
      <c r="H624" s="32" t="s">
        <v>65</v>
      </c>
      <c r="I624" s="28" t="s">
        <v>51</v>
      </c>
      <c r="J624" s="28" t="s">
        <v>166</v>
      </c>
      <c r="K624" s="28" t="s">
        <v>54</v>
      </c>
      <c r="L624" s="28" t="s">
        <v>53</v>
      </c>
      <c r="M624" s="28" t="s">
        <v>54</v>
      </c>
      <c r="N624" s="28" t="s">
        <v>68</v>
      </c>
      <c r="O624" s="28" t="s">
        <v>56</v>
      </c>
      <c r="P624" s="28" t="s">
        <v>56</v>
      </c>
      <c r="Q624" s="40" t="e">
        <f>Table2[[#This Row],[Spread]]/Table2[[#This Row],[Expected Loss]]</f>
        <v>#VALUE!</v>
      </c>
      <c r="R624" s="28">
        <v>1</v>
      </c>
      <c r="S624" s="28">
        <v>0</v>
      </c>
      <c r="T624" s="28" t="s">
        <v>2135</v>
      </c>
      <c r="U624" s="28" t="s">
        <v>2136</v>
      </c>
      <c r="Y624" s="26">
        <f>IF(ISTEXT(_xlfn.XLOOKUP(A624,Checked_Deals!A:A,Checked_Deals!A:A,0)),1,0)</f>
        <v>0</v>
      </c>
    </row>
    <row r="625" spans="1:25" x14ac:dyDescent="0.25">
      <c r="A625" s="28" t="s">
        <v>2137</v>
      </c>
      <c r="B625" s="29">
        <v>43983</v>
      </c>
      <c r="C625" s="28" t="s">
        <v>2134</v>
      </c>
      <c r="D625" s="28" t="s">
        <v>1252</v>
      </c>
      <c r="E625" s="28" t="s">
        <v>166</v>
      </c>
      <c r="F625" s="28" t="s">
        <v>224</v>
      </c>
      <c r="G625" s="28" t="s">
        <v>764</v>
      </c>
      <c r="H625" s="32" t="s">
        <v>65</v>
      </c>
      <c r="I625" s="28" t="s">
        <v>51</v>
      </c>
      <c r="J625" s="28" t="s">
        <v>166</v>
      </c>
      <c r="K625" s="28" t="s">
        <v>54</v>
      </c>
      <c r="L625" s="28" t="s">
        <v>53</v>
      </c>
      <c r="M625" s="28" t="s">
        <v>54</v>
      </c>
      <c r="N625" s="28" t="s">
        <v>68</v>
      </c>
      <c r="O625" s="28" t="s">
        <v>56</v>
      </c>
      <c r="P625" s="28" t="s">
        <v>56</v>
      </c>
      <c r="Q625" s="40" t="e">
        <f>Table2[[#This Row],[Spread]]/Table2[[#This Row],[Expected Loss]]</f>
        <v>#VALUE!</v>
      </c>
      <c r="R625" s="28">
        <v>1</v>
      </c>
      <c r="S625" s="28">
        <v>0</v>
      </c>
      <c r="T625" s="28" t="s">
        <v>2135</v>
      </c>
      <c r="U625" s="28" t="s">
        <v>2136</v>
      </c>
      <c r="Y625" s="26">
        <f>IF(ISTEXT(_xlfn.XLOOKUP(A625,Checked_Deals!A:A,Checked_Deals!A:A,0)),1,0)</f>
        <v>0</v>
      </c>
    </row>
    <row r="626" spans="1:25" x14ac:dyDescent="0.25">
      <c r="A626" s="28" t="s">
        <v>2138</v>
      </c>
      <c r="B626" s="29">
        <v>43983</v>
      </c>
      <c r="C626" s="28" t="s">
        <v>2134</v>
      </c>
      <c r="D626" s="28" t="s">
        <v>1252</v>
      </c>
      <c r="E626" s="28" t="s">
        <v>166</v>
      </c>
      <c r="F626" s="28" t="s">
        <v>224</v>
      </c>
      <c r="G626" s="28" t="s">
        <v>764</v>
      </c>
      <c r="H626" s="32" t="s">
        <v>65</v>
      </c>
      <c r="I626" s="28" t="s">
        <v>51</v>
      </c>
      <c r="J626" s="28" t="s">
        <v>166</v>
      </c>
      <c r="K626" s="28" t="s">
        <v>54</v>
      </c>
      <c r="L626" s="28" t="s">
        <v>53</v>
      </c>
      <c r="M626" s="28" t="s">
        <v>54</v>
      </c>
      <c r="N626" s="28" t="s">
        <v>68</v>
      </c>
      <c r="O626" s="28" t="s">
        <v>56</v>
      </c>
      <c r="P626" s="28" t="s">
        <v>56</v>
      </c>
      <c r="Q626" s="40" t="e">
        <f>Table2[[#This Row],[Spread]]/Table2[[#This Row],[Expected Loss]]</f>
        <v>#VALUE!</v>
      </c>
      <c r="R626" s="28">
        <v>1</v>
      </c>
      <c r="S626" s="28">
        <v>0</v>
      </c>
      <c r="T626" s="28" t="s">
        <v>2135</v>
      </c>
      <c r="U626" s="28" t="s">
        <v>2136</v>
      </c>
      <c r="Y626" s="26">
        <f>IF(ISTEXT(_xlfn.XLOOKUP(A626,Checked_Deals!A:A,Checked_Deals!A:A,0)),1,0)</f>
        <v>0</v>
      </c>
    </row>
    <row r="627" spans="1:25" x14ac:dyDescent="0.25">
      <c r="A627" s="28" t="s">
        <v>2139</v>
      </c>
      <c r="B627" s="29">
        <v>43983</v>
      </c>
      <c r="C627" s="28" t="s">
        <v>2134</v>
      </c>
      <c r="D627" s="28" t="s">
        <v>1252</v>
      </c>
      <c r="E627" s="28" t="s">
        <v>166</v>
      </c>
      <c r="F627" s="28" t="s">
        <v>224</v>
      </c>
      <c r="G627" s="28" t="s">
        <v>764</v>
      </c>
      <c r="H627" s="32" t="s">
        <v>65</v>
      </c>
      <c r="I627" s="28" t="s">
        <v>51</v>
      </c>
      <c r="J627" s="28" t="s">
        <v>166</v>
      </c>
      <c r="K627" s="28" t="s">
        <v>54</v>
      </c>
      <c r="L627" s="28" t="s">
        <v>53</v>
      </c>
      <c r="M627" s="28" t="s">
        <v>54</v>
      </c>
      <c r="N627" s="28" t="s">
        <v>68</v>
      </c>
      <c r="O627" s="28" t="s">
        <v>56</v>
      </c>
      <c r="P627" s="28" t="s">
        <v>56</v>
      </c>
      <c r="Q627" s="40" t="e">
        <f>Table2[[#This Row],[Spread]]/Table2[[#This Row],[Expected Loss]]</f>
        <v>#VALUE!</v>
      </c>
      <c r="R627" s="28">
        <v>1</v>
      </c>
      <c r="S627" s="28">
        <v>0</v>
      </c>
      <c r="T627" s="28" t="s">
        <v>2135</v>
      </c>
      <c r="U627" s="28" t="s">
        <v>2136</v>
      </c>
      <c r="Y627" s="26">
        <f>IF(ISTEXT(_xlfn.XLOOKUP(A627,Checked_Deals!A:A,Checked_Deals!A:A,0)),1,0)</f>
        <v>0</v>
      </c>
    </row>
    <row r="628" spans="1:25" x14ac:dyDescent="0.25">
      <c r="A628" s="26" t="s">
        <v>2140</v>
      </c>
      <c r="B628" s="27">
        <v>44013</v>
      </c>
      <c r="C628" s="26" t="s">
        <v>1933</v>
      </c>
      <c r="D628" s="26" t="s">
        <v>211</v>
      </c>
      <c r="E628" s="26" t="s">
        <v>541</v>
      </c>
      <c r="F628" s="26" t="s">
        <v>76</v>
      </c>
      <c r="G628" s="26" t="s">
        <v>1491</v>
      </c>
      <c r="H628" s="59">
        <v>65000000</v>
      </c>
      <c r="I628" s="26" t="s">
        <v>113</v>
      </c>
      <c r="J628" s="26" t="s">
        <v>52</v>
      </c>
      <c r="K628" s="26" t="s">
        <v>54</v>
      </c>
      <c r="L628" s="26" t="s">
        <v>53</v>
      </c>
      <c r="M628" s="26" t="s">
        <v>54</v>
      </c>
      <c r="N628" s="26" t="s">
        <v>68</v>
      </c>
      <c r="O628" s="26" t="s">
        <v>56</v>
      </c>
      <c r="P628" s="26">
        <v>10</v>
      </c>
      <c r="Q628" s="40" t="e">
        <f>Table2[[#This Row],[Spread]]/Table2[[#This Row],[Expected Loss]]</f>
        <v>#VALUE!</v>
      </c>
      <c r="R628" s="26">
        <v>1</v>
      </c>
      <c r="S628" s="26">
        <v>0</v>
      </c>
      <c r="T628" s="26" t="s">
        <v>2141</v>
      </c>
      <c r="U628" s="26" t="s">
        <v>2142</v>
      </c>
      <c r="Y628" s="26">
        <f>IF(ISTEXT(_xlfn.XLOOKUP(A628,Checked_Deals!A:A,Checked_Deals!A:A,0)),1,0)</f>
        <v>0</v>
      </c>
    </row>
    <row r="629" spans="1:25" x14ac:dyDescent="0.25">
      <c r="A629" s="26" t="s">
        <v>2143</v>
      </c>
      <c r="B629" s="27">
        <v>44013</v>
      </c>
      <c r="C629" s="26" t="s">
        <v>1933</v>
      </c>
      <c r="D629" s="26" t="s">
        <v>211</v>
      </c>
      <c r="E629" s="26" t="s">
        <v>541</v>
      </c>
      <c r="F629" s="26" t="s">
        <v>76</v>
      </c>
      <c r="G629" s="26" t="s">
        <v>1491</v>
      </c>
      <c r="H629" s="59">
        <v>175000000</v>
      </c>
      <c r="I629" s="26" t="s">
        <v>113</v>
      </c>
      <c r="J629" s="26" t="s">
        <v>52</v>
      </c>
      <c r="K629" s="26" t="s">
        <v>54</v>
      </c>
      <c r="L629" s="26" t="s">
        <v>53</v>
      </c>
      <c r="M629" s="26" t="s">
        <v>54</v>
      </c>
      <c r="N629" s="26" t="s">
        <v>68</v>
      </c>
      <c r="O629" s="26">
        <v>3.24</v>
      </c>
      <c r="P629" s="26">
        <v>86.25</v>
      </c>
      <c r="Q629" s="40">
        <f>Table2[[#This Row],[Spread]]/Table2[[#This Row],[Expected Loss]]</f>
        <v>26.62037037037037</v>
      </c>
      <c r="R629" s="26">
        <v>1</v>
      </c>
      <c r="S629" s="26">
        <v>0</v>
      </c>
      <c r="T629" s="26" t="s">
        <v>2141</v>
      </c>
      <c r="U629" s="26" t="s">
        <v>2142</v>
      </c>
      <c r="Y629" s="26">
        <f>IF(ISTEXT(_xlfn.XLOOKUP(A629,Checked_Deals!A:A,Checked_Deals!A:A,0)),1,0)</f>
        <v>0</v>
      </c>
    </row>
    <row r="630" spans="1:25" x14ac:dyDescent="0.25">
      <c r="A630" s="26" t="s">
        <v>2144</v>
      </c>
      <c r="B630" s="27">
        <v>44013</v>
      </c>
      <c r="C630" s="26" t="s">
        <v>2145</v>
      </c>
      <c r="D630" s="26" t="s">
        <v>1548</v>
      </c>
      <c r="E630" s="26" t="s">
        <v>1515</v>
      </c>
      <c r="F630" s="26" t="s">
        <v>2146</v>
      </c>
      <c r="G630" s="26" t="s">
        <v>1535</v>
      </c>
      <c r="H630" s="59">
        <v>90000000</v>
      </c>
      <c r="I630" s="26" t="s">
        <v>51</v>
      </c>
      <c r="J630" s="26" t="s">
        <v>52</v>
      </c>
      <c r="K630" s="26" t="s">
        <v>54</v>
      </c>
      <c r="L630" s="26" t="s">
        <v>53</v>
      </c>
      <c r="M630" s="26" t="s">
        <v>54</v>
      </c>
      <c r="N630" s="26" t="s">
        <v>55</v>
      </c>
      <c r="O630" s="26">
        <v>1.52</v>
      </c>
      <c r="P630" s="26">
        <v>9.75</v>
      </c>
      <c r="Q630" s="40">
        <f>Table2[[#This Row],[Spread]]/Table2[[#This Row],[Expected Loss]]</f>
        <v>6.4144736842105265</v>
      </c>
      <c r="R630" s="26">
        <v>1</v>
      </c>
      <c r="S630" s="26">
        <v>0</v>
      </c>
      <c r="T630" s="26" t="s">
        <v>2147</v>
      </c>
      <c r="U630" s="26" t="s">
        <v>2148</v>
      </c>
      <c r="Y630" s="26">
        <f>IF(ISTEXT(_xlfn.XLOOKUP(A630,Checked_Deals!A:A,Checked_Deals!A:A,0)),1,0)</f>
        <v>0</v>
      </c>
    </row>
    <row r="631" spans="1:25" x14ac:dyDescent="0.25">
      <c r="A631" s="26" t="s">
        <v>2149</v>
      </c>
      <c r="B631" s="27">
        <v>44013</v>
      </c>
      <c r="C631" s="26" t="s">
        <v>2150</v>
      </c>
      <c r="D631" s="26" t="s">
        <v>1644</v>
      </c>
      <c r="E631" s="26" t="s">
        <v>2151</v>
      </c>
      <c r="F631" s="26" t="s">
        <v>76</v>
      </c>
      <c r="G631" s="26" t="s">
        <v>2152</v>
      </c>
      <c r="H631" s="60">
        <v>100000000</v>
      </c>
      <c r="I631" s="26" t="s">
        <v>51</v>
      </c>
      <c r="J631" s="26" t="s">
        <v>52</v>
      </c>
      <c r="K631" s="26" t="s">
        <v>54</v>
      </c>
      <c r="L631" s="26" t="s">
        <v>53</v>
      </c>
      <c r="M631" s="26" t="s">
        <v>54</v>
      </c>
      <c r="N631" s="26" t="s">
        <v>55</v>
      </c>
      <c r="O631" s="26">
        <v>2.64</v>
      </c>
      <c r="P631" s="26">
        <v>4.5</v>
      </c>
      <c r="Q631" s="40">
        <f>Table2[[#This Row],[Spread]]/Table2[[#This Row],[Expected Loss]]</f>
        <v>1.7045454545454544</v>
      </c>
      <c r="R631" s="26">
        <v>1</v>
      </c>
      <c r="S631" s="26">
        <v>0</v>
      </c>
      <c r="T631" s="26" t="s">
        <v>2153</v>
      </c>
      <c r="U631" s="26" t="s">
        <v>2154</v>
      </c>
      <c r="Y631" s="26">
        <f>IF(ISTEXT(_xlfn.XLOOKUP(A631,Checked_Deals!A:A,Checked_Deals!A:A,0)),1,0)</f>
        <v>0</v>
      </c>
    </row>
    <row r="632" spans="1:25" x14ac:dyDescent="0.25">
      <c r="A632" s="26" t="s">
        <v>2155</v>
      </c>
      <c r="B632" s="27">
        <v>44013</v>
      </c>
      <c r="C632" s="26" t="s">
        <v>1821</v>
      </c>
      <c r="D632" s="26" t="s">
        <v>54</v>
      </c>
      <c r="E632" s="26" t="s">
        <v>785</v>
      </c>
      <c r="F632" s="26" t="s">
        <v>54</v>
      </c>
      <c r="G632" s="26" t="s">
        <v>1535</v>
      </c>
      <c r="H632" s="59">
        <v>50250000</v>
      </c>
      <c r="I632" s="26" t="s">
        <v>51</v>
      </c>
      <c r="J632" s="26" t="s">
        <v>52</v>
      </c>
      <c r="K632" s="26" t="s">
        <v>54</v>
      </c>
      <c r="L632" s="26" t="s">
        <v>53</v>
      </c>
      <c r="M632" s="26" t="s">
        <v>54</v>
      </c>
      <c r="N632" s="26" t="s">
        <v>55</v>
      </c>
      <c r="O632" s="26" t="s">
        <v>56</v>
      </c>
      <c r="P632" s="26" t="s">
        <v>56</v>
      </c>
      <c r="Q632" s="40" t="e">
        <f>Table2[[#This Row],[Spread]]/Table2[[#This Row],[Expected Loss]]</f>
        <v>#VALUE!</v>
      </c>
      <c r="R632" s="26">
        <v>1</v>
      </c>
      <c r="S632" s="26">
        <v>0</v>
      </c>
      <c r="T632" s="26" t="s">
        <v>2156</v>
      </c>
      <c r="U632" s="26" t="s">
        <v>2157</v>
      </c>
      <c r="Y632" s="26">
        <f>IF(ISTEXT(_xlfn.XLOOKUP(A632,Checked_Deals!A:A,Checked_Deals!A:A,0)),1,0)</f>
        <v>0</v>
      </c>
    </row>
    <row r="633" spans="1:25" x14ac:dyDescent="0.25">
      <c r="A633" s="26" t="s">
        <v>2158</v>
      </c>
      <c r="B633" s="27">
        <v>44013</v>
      </c>
      <c r="C633" s="26" t="s">
        <v>2159</v>
      </c>
      <c r="D633" s="26" t="s">
        <v>2160</v>
      </c>
      <c r="E633" s="26" t="s">
        <v>474</v>
      </c>
      <c r="F633" s="26" t="s">
        <v>76</v>
      </c>
      <c r="G633" s="26" t="s">
        <v>2066</v>
      </c>
      <c r="H633" s="59">
        <v>150000000</v>
      </c>
      <c r="I633" s="26" t="s">
        <v>113</v>
      </c>
      <c r="J633" s="26" t="s">
        <v>52</v>
      </c>
      <c r="K633" s="26" t="s">
        <v>392</v>
      </c>
      <c r="L633" s="26" t="s">
        <v>53</v>
      </c>
      <c r="M633" s="26" t="s">
        <v>54</v>
      </c>
      <c r="N633" s="26" t="s">
        <v>68</v>
      </c>
      <c r="O633" s="26">
        <v>1.71</v>
      </c>
      <c r="P633" s="26">
        <v>6.75</v>
      </c>
      <c r="Q633" s="40">
        <f>Table2[[#This Row],[Spread]]/Table2[[#This Row],[Expected Loss]]</f>
        <v>3.9473684210526319</v>
      </c>
      <c r="R633" s="26">
        <v>1</v>
      </c>
      <c r="S633" s="26">
        <v>0</v>
      </c>
      <c r="T633" s="26" t="s">
        <v>2161</v>
      </c>
      <c r="U633" s="26" t="s">
        <v>2162</v>
      </c>
      <c r="Y633" s="26">
        <f>IF(ISTEXT(_xlfn.XLOOKUP(A633,Checked_Deals!A:A,Checked_Deals!A:A,0)),1,0)</f>
        <v>0</v>
      </c>
    </row>
    <row r="634" spans="1:25" x14ac:dyDescent="0.25">
      <c r="A634" s="26" t="s">
        <v>2163</v>
      </c>
      <c r="B634" s="27">
        <v>44013</v>
      </c>
      <c r="C634" s="26" t="s">
        <v>2159</v>
      </c>
      <c r="D634" s="26" t="s">
        <v>2160</v>
      </c>
      <c r="E634" s="26" t="s">
        <v>474</v>
      </c>
      <c r="F634" s="26" t="s">
        <v>76</v>
      </c>
      <c r="G634" s="26" t="s">
        <v>2066</v>
      </c>
      <c r="H634" s="59">
        <v>150000000</v>
      </c>
      <c r="I634" s="26" t="s">
        <v>113</v>
      </c>
      <c r="J634" s="26" t="s">
        <v>52</v>
      </c>
      <c r="K634" s="26" t="s">
        <v>392</v>
      </c>
      <c r="L634" s="26" t="s">
        <v>53</v>
      </c>
      <c r="M634" s="26" t="s">
        <v>54</v>
      </c>
      <c r="N634" s="26" t="s">
        <v>68</v>
      </c>
      <c r="O634" s="26">
        <v>3.06</v>
      </c>
      <c r="P634" s="26">
        <v>9.75</v>
      </c>
      <c r="Q634" s="40">
        <f>Table2[[#This Row],[Spread]]/Table2[[#This Row],[Expected Loss]]</f>
        <v>3.1862745098039214</v>
      </c>
      <c r="R634" s="26">
        <v>1</v>
      </c>
      <c r="S634" s="26">
        <v>0</v>
      </c>
      <c r="T634" s="26" t="s">
        <v>2161</v>
      </c>
      <c r="U634" s="26" t="s">
        <v>2162</v>
      </c>
      <c r="Y634" s="26">
        <f>IF(ISTEXT(_xlfn.XLOOKUP(A634,Checked_Deals!A:A,Checked_Deals!A:A,0)),1,0)</f>
        <v>0</v>
      </c>
    </row>
    <row r="635" spans="1:25" x14ac:dyDescent="0.25">
      <c r="A635" s="26" t="s">
        <v>2164</v>
      </c>
      <c r="B635" s="27">
        <v>44013</v>
      </c>
      <c r="C635" s="26" t="s">
        <v>1811</v>
      </c>
      <c r="D635" s="26" t="s">
        <v>54</v>
      </c>
      <c r="E635" s="26" t="s">
        <v>54</v>
      </c>
      <c r="F635" s="26" t="s">
        <v>54</v>
      </c>
      <c r="G635" s="26" t="s">
        <v>966</v>
      </c>
      <c r="H635" s="59">
        <v>16590000</v>
      </c>
      <c r="I635" s="26" t="s">
        <v>54</v>
      </c>
      <c r="J635" s="26" t="s">
        <v>52</v>
      </c>
      <c r="K635" s="26" t="s">
        <v>54</v>
      </c>
      <c r="L635" s="26" t="s">
        <v>53</v>
      </c>
      <c r="M635" s="26" t="s">
        <v>54</v>
      </c>
      <c r="N635" s="26" t="s">
        <v>55</v>
      </c>
      <c r="O635" s="26" t="s">
        <v>56</v>
      </c>
      <c r="P635" s="26" t="s">
        <v>56</v>
      </c>
      <c r="Q635" s="40" t="e">
        <f>Table2[[#This Row],[Spread]]/Table2[[#This Row],[Expected Loss]]</f>
        <v>#VALUE!</v>
      </c>
      <c r="R635" s="26">
        <v>1</v>
      </c>
      <c r="S635" s="26">
        <v>0</v>
      </c>
      <c r="T635" s="26" t="s">
        <v>2165</v>
      </c>
      <c r="U635" s="26" t="s">
        <v>2166</v>
      </c>
      <c r="Y635" s="26">
        <f>IF(ISTEXT(_xlfn.XLOOKUP(A635,Checked_Deals!A:A,Checked_Deals!A:A,0)),1,0)</f>
        <v>0</v>
      </c>
    </row>
    <row r="636" spans="1:25" x14ac:dyDescent="0.25">
      <c r="A636" s="26" t="s">
        <v>2167</v>
      </c>
      <c r="B636" s="27">
        <v>44013</v>
      </c>
      <c r="C636" s="26" t="s">
        <v>1811</v>
      </c>
      <c r="D636" s="26" t="s">
        <v>54</v>
      </c>
      <c r="E636" s="26" t="s">
        <v>54</v>
      </c>
      <c r="F636" s="26" t="s">
        <v>54</v>
      </c>
      <c r="G636" s="26" t="s">
        <v>966</v>
      </c>
      <c r="H636" s="59">
        <v>40000000</v>
      </c>
      <c r="I636" s="26" t="s">
        <v>54</v>
      </c>
      <c r="J636" s="26" t="s">
        <v>52</v>
      </c>
      <c r="K636" s="26" t="s">
        <v>54</v>
      </c>
      <c r="L636" s="26" t="s">
        <v>53</v>
      </c>
      <c r="M636" s="26" t="s">
        <v>54</v>
      </c>
      <c r="N636" s="26" t="s">
        <v>55</v>
      </c>
      <c r="O636" s="26" t="s">
        <v>56</v>
      </c>
      <c r="P636" s="26" t="s">
        <v>56</v>
      </c>
      <c r="Q636" s="40" t="e">
        <f>Table2[[#This Row],[Spread]]/Table2[[#This Row],[Expected Loss]]</f>
        <v>#VALUE!</v>
      </c>
      <c r="R636" s="26">
        <v>1</v>
      </c>
      <c r="S636" s="26">
        <v>0</v>
      </c>
      <c r="T636" s="26" t="s">
        <v>2168</v>
      </c>
      <c r="U636" s="26" t="s">
        <v>2169</v>
      </c>
      <c r="Y636" s="26">
        <f>IF(ISTEXT(_xlfn.XLOOKUP(A636,Checked_Deals!A:A,Checked_Deals!A:A,0)),1,0)</f>
        <v>0</v>
      </c>
    </row>
    <row r="637" spans="1:25" x14ac:dyDescent="0.25">
      <c r="A637" s="28" t="s">
        <v>2170</v>
      </c>
      <c r="B637" s="29">
        <v>44013</v>
      </c>
      <c r="C637" s="28" t="s">
        <v>2171</v>
      </c>
      <c r="D637" s="28" t="s">
        <v>1105</v>
      </c>
      <c r="E637" s="28" t="s">
        <v>54</v>
      </c>
      <c r="F637" s="28" t="s">
        <v>54</v>
      </c>
      <c r="G637" s="28" t="s">
        <v>764</v>
      </c>
      <c r="H637" s="32" t="s">
        <v>65</v>
      </c>
      <c r="I637" s="28" t="s">
        <v>51</v>
      </c>
      <c r="J637" s="28" t="s">
        <v>2172</v>
      </c>
      <c r="K637" s="28" t="s">
        <v>54</v>
      </c>
      <c r="L637" s="28" t="s">
        <v>53</v>
      </c>
      <c r="M637" s="28" t="s">
        <v>54</v>
      </c>
      <c r="N637" s="28" t="s">
        <v>68</v>
      </c>
      <c r="O637" s="28" t="s">
        <v>56</v>
      </c>
      <c r="P637" s="28" t="s">
        <v>56</v>
      </c>
      <c r="Q637" s="40" t="e">
        <f>Table2[[#This Row],[Spread]]/Table2[[#This Row],[Expected Loss]]</f>
        <v>#VALUE!</v>
      </c>
      <c r="R637" s="28">
        <v>1</v>
      </c>
      <c r="S637" s="28">
        <v>0</v>
      </c>
      <c r="T637" s="28" t="s">
        <v>2173</v>
      </c>
      <c r="U637" s="28" t="s">
        <v>2174</v>
      </c>
      <c r="Y637" s="26">
        <f>IF(ISTEXT(_xlfn.XLOOKUP(A637,Checked_Deals!A:A,Checked_Deals!A:A,0)),1,0)</f>
        <v>0</v>
      </c>
    </row>
    <row r="638" spans="1:25" x14ac:dyDescent="0.25">
      <c r="A638" s="28" t="s">
        <v>2175</v>
      </c>
      <c r="B638" s="29">
        <v>44013</v>
      </c>
      <c r="C638" s="28" t="s">
        <v>2171</v>
      </c>
      <c r="D638" s="28" t="s">
        <v>1105</v>
      </c>
      <c r="E638" s="28" t="s">
        <v>54</v>
      </c>
      <c r="F638" s="28" t="s">
        <v>54</v>
      </c>
      <c r="G638" s="28" t="s">
        <v>764</v>
      </c>
      <c r="H638" s="32" t="s">
        <v>65</v>
      </c>
      <c r="I638" s="28" t="s">
        <v>51</v>
      </c>
      <c r="J638" s="28" t="s">
        <v>2172</v>
      </c>
      <c r="K638" s="28" t="s">
        <v>54</v>
      </c>
      <c r="L638" s="28" t="s">
        <v>53</v>
      </c>
      <c r="M638" s="28" t="s">
        <v>54</v>
      </c>
      <c r="N638" s="28" t="s">
        <v>68</v>
      </c>
      <c r="O638" s="28" t="s">
        <v>56</v>
      </c>
      <c r="P638" s="28" t="s">
        <v>56</v>
      </c>
      <c r="Q638" s="40" t="e">
        <f>Table2[[#This Row],[Spread]]/Table2[[#This Row],[Expected Loss]]</f>
        <v>#VALUE!</v>
      </c>
      <c r="R638" s="28">
        <v>1</v>
      </c>
      <c r="S638" s="28">
        <v>0</v>
      </c>
      <c r="T638" s="28" t="s">
        <v>2173</v>
      </c>
      <c r="U638" s="28" t="s">
        <v>2174</v>
      </c>
      <c r="Y638" s="26">
        <f>IF(ISTEXT(_xlfn.XLOOKUP(A638,Checked_Deals!A:A,Checked_Deals!A:A,0)),1,0)</f>
        <v>0</v>
      </c>
    </row>
    <row r="639" spans="1:25" x14ac:dyDescent="0.25">
      <c r="A639" s="28" t="s">
        <v>2176</v>
      </c>
      <c r="B639" s="29">
        <v>44013</v>
      </c>
      <c r="C639" s="28" t="s">
        <v>2171</v>
      </c>
      <c r="D639" s="28" t="s">
        <v>1105</v>
      </c>
      <c r="E639" s="28" t="s">
        <v>54</v>
      </c>
      <c r="F639" s="28" t="s">
        <v>54</v>
      </c>
      <c r="G639" s="28" t="s">
        <v>764</v>
      </c>
      <c r="H639" s="32" t="s">
        <v>65</v>
      </c>
      <c r="I639" s="28" t="s">
        <v>51</v>
      </c>
      <c r="J639" s="28" t="s">
        <v>2172</v>
      </c>
      <c r="K639" s="28" t="s">
        <v>54</v>
      </c>
      <c r="L639" s="28" t="s">
        <v>53</v>
      </c>
      <c r="M639" s="28" t="s">
        <v>54</v>
      </c>
      <c r="N639" s="28" t="s">
        <v>68</v>
      </c>
      <c r="O639" s="28" t="s">
        <v>56</v>
      </c>
      <c r="P639" s="28" t="s">
        <v>56</v>
      </c>
      <c r="Q639" s="40" t="e">
        <f>Table2[[#This Row],[Spread]]/Table2[[#This Row],[Expected Loss]]</f>
        <v>#VALUE!</v>
      </c>
      <c r="R639" s="28">
        <v>1</v>
      </c>
      <c r="S639" s="28">
        <v>0</v>
      </c>
      <c r="T639" s="28" t="s">
        <v>2173</v>
      </c>
      <c r="U639" s="28" t="s">
        <v>2174</v>
      </c>
      <c r="Y639" s="26">
        <f>IF(ISTEXT(_xlfn.XLOOKUP(A639,Checked_Deals!A:A,Checked_Deals!A:A,0)),1,0)</f>
        <v>0</v>
      </c>
    </row>
    <row r="640" spans="1:25" x14ac:dyDescent="0.25">
      <c r="A640" s="28" t="s">
        <v>2177</v>
      </c>
      <c r="B640" s="29">
        <v>44013</v>
      </c>
      <c r="C640" s="28" t="s">
        <v>2171</v>
      </c>
      <c r="D640" s="28" t="s">
        <v>1105</v>
      </c>
      <c r="E640" s="28" t="s">
        <v>54</v>
      </c>
      <c r="F640" s="28" t="s">
        <v>54</v>
      </c>
      <c r="G640" s="28" t="s">
        <v>764</v>
      </c>
      <c r="H640" s="32" t="s">
        <v>65</v>
      </c>
      <c r="I640" s="28" t="s">
        <v>51</v>
      </c>
      <c r="J640" s="28" t="s">
        <v>2172</v>
      </c>
      <c r="K640" s="28" t="s">
        <v>54</v>
      </c>
      <c r="L640" s="28" t="s">
        <v>53</v>
      </c>
      <c r="M640" s="28" t="s">
        <v>54</v>
      </c>
      <c r="N640" s="28" t="s">
        <v>68</v>
      </c>
      <c r="O640" s="28" t="s">
        <v>56</v>
      </c>
      <c r="P640" s="28">
        <v>97</v>
      </c>
      <c r="Q640" s="40" t="e">
        <f>Table2[[#This Row],[Spread]]/Table2[[#This Row],[Expected Loss]]</f>
        <v>#VALUE!</v>
      </c>
      <c r="R640" s="28">
        <v>1</v>
      </c>
      <c r="S640" s="28">
        <v>0</v>
      </c>
      <c r="T640" s="28" t="s">
        <v>2173</v>
      </c>
      <c r="U640" s="28" t="s">
        <v>2174</v>
      </c>
      <c r="Y640" s="26">
        <f>IF(ISTEXT(_xlfn.XLOOKUP(A640,Checked_Deals!A:A,Checked_Deals!A:A,0)),1,0)</f>
        <v>0</v>
      </c>
    </row>
    <row r="641" spans="1:25" x14ac:dyDescent="0.25">
      <c r="A641" s="28" t="s">
        <v>2178</v>
      </c>
      <c r="B641" s="29">
        <v>44075</v>
      </c>
      <c r="C641" s="28" t="s">
        <v>2179</v>
      </c>
      <c r="D641" s="28" t="s">
        <v>1252</v>
      </c>
      <c r="E641" s="28" t="s">
        <v>166</v>
      </c>
      <c r="F641" s="28" t="s">
        <v>166</v>
      </c>
      <c r="G641" s="28" t="s">
        <v>764</v>
      </c>
      <c r="H641" s="32" t="s">
        <v>65</v>
      </c>
      <c r="I641" s="28" t="s">
        <v>51</v>
      </c>
      <c r="J641" s="28"/>
      <c r="K641" s="28" t="s">
        <v>54</v>
      </c>
      <c r="L641" s="28" t="s">
        <v>53</v>
      </c>
      <c r="M641" s="28" t="s">
        <v>54</v>
      </c>
      <c r="N641" s="28" t="s">
        <v>68</v>
      </c>
      <c r="O641" s="28" t="s">
        <v>56</v>
      </c>
      <c r="P641" s="28">
        <v>2.2999999999999998</v>
      </c>
      <c r="Q641" s="40" t="e">
        <f>Table2[[#This Row],[Spread]]/Table2[[#This Row],[Expected Loss]]</f>
        <v>#VALUE!</v>
      </c>
      <c r="R641" s="28">
        <v>1</v>
      </c>
      <c r="S641" s="28">
        <v>0</v>
      </c>
      <c r="T641" s="28" t="s">
        <v>2180</v>
      </c>
      <c r="U641" s="28" t="s">
        <v>2181</v>
      </c>
      <c r="Y641" s="26">
        <f>IF(ISTEXT(_xlfn.XLOOKUP(A641,Checked_Deals!A:A,Checked_Deals!A:A,0)),1,0)</f>
        <v>0</v>
      </c>
    </row>
    <row r="642" spans="1:25" x14ac:dyDescent="0.25">
      <c r="A642" s="28" t="s">
        <v>2182</v>
      </c>
      <c r="B642" s="29">
        <v>44075</v>
      </c>
      <c r="C642" s="28" t="s">
        <v>2179</v>
      </c>
      <c r="D642" s="28" t="s">
        <v>1252</v>
      </c>
      <c r="E642" s="28" t="s">
        <v>166</v>
      </c>
      <c r="F642" s="28" t="s">
        <v>166</v>
      </c>
      <c r="G642" s="28" t="s">
        <v>764</v>
      </c>
      <c r="H642" s="32" t="s">
        <v>65</v>
      </c>
      <c r="I642" s="28" t="s">
        <v>51</v>
      </c>
      <c r="J642" s="28"/>
      <c r="K642" s="28" t="s">
        <v>54</v>
      </c>
      <c r="L642" s="28" t="s">
        <v>53</v>
      </c>
      <c r="M642" s="28" t="s">
        <v>54</v>
      </c>
      <c r="N642" s="28" t="s">
        <v>68</v>
      </c>
      <c r="O642" s="28" t="s">
        <v>56</v>
      </c>
      <c r="P642" s="28">
        <v>3.2</v>
      </c>
      <c r="Q642" s="40" t="e">
        <f>Table2[[#This Row],[Spread]]/Table2[[#This Row],[Expected Loss]]</f>
        <v>#VALUE!</v>
      </c>
      <c r="R642" s="28">
        <v>1</v>
      </c>
      <c r="S642" s="28">
        <v>0</v>
      </c>
      <c r="T642" s="28" t="s">
        <v>2180</v>
      </c>
      <c r="U642" s="28" t="s">
        <v>2181</v>
      </c>
      <c r="Y642" s="26">
        <f>IF(ISTEXT(_xlfn.XLOOKUP(A642,Checked_Deals!A:A,Checked_Deals!A:A,0)),1,0)</f>
        <v>0</v>
      </c>
    </row>
    <row r="643" spans="1:25" x14ac:dyDescent="0.25">
      <c r="A643" s="28" t="s">
        <v>2183</v>
      </c>
      <c r="B643" s="29">
        <v>44075</v>
      </c>
      <c r="C643" s="28" t="s">
        <v>2179</v>
      </c>
      <c r="D643" s="28" t="s">
        <v>1252</v>
      </c>
      <c r="E643" s="28" t="s">
        <v>166</v>
      </c>
      <c r="F643" s="28" t="s">
        <v>166</v>
      </c>
      <c r="G643" s="28" t="s">
        <v>764</v>
      </c>
      <c r="H643" s="32" t="s">
        <v>65</v>
      </c>
      <c r="I643" s="28" t="s">
        <v>51</v>
      </c>
      <c r="J643" s="28"/>
      <c r="K643" s="28" t="s">
        <v>54</v>
      </c>
      <c r="L643" s="28" t="s">
        <v>53</v>
      </c>
      <c r="M643" s="28" t="s">
        <v>54</v>
      </c>
      <c r="N643" s="28" t="s">
        <v>68</v>
      </c>
      <c r="O643" s="28" t="s">
        <v>56</v>
      </c>
      <c r="P643" s="28">
        <v>4</v>
      </c>
      <c r="Q643" s="40" t="e">
        <f>Table2[[#This Row],[Spread]]/Table2[[#This Row],[Expected Loss]]</f>
        <v>#VALUE!</v>
      </c>
      <c r="R643" s="28">
        <v>1</v>
      </c>
      <c r="S643" s="28">
        <v>0</v>
      </c>
      <c r="T643" s="28" t="s">
        <v>2180</v>
      </c>
      <c r="U643" s="28" t="s">
        <v>2181</v>
      </c>
      <c r="Y643" s="26">
        <f>IF(ISTEXT(_xlfn.XLOOKUP(A643,Checked_Deals!A:A,Checked_Deals!A:A,0)),1,0)</f>
        <v>0</v>
      </c>
    </row>
    <row r="644" spans="1:25" x14ac:dyDescent="0.25">
      <c r="A644" s="28" t="s">
        <v>2184</v>
      </c>
      <c r="B644" s="29">
        <v>44075</v>
      </c>
      <c r="C644" s="28" t="s">
        <v>2179</v>
      </c>
      <c r="D644" s="28" t="s">
        <v>1252</v>
      </c>
      <c r="E644" s="28" t="s">
        <v>166</v>
      </c>
      <c r="F644" s="28" t="s">
        <v>166</v>
      </c>
      <c r="G644" s="28" t="s">
        <v>764</v>
      </c>
      <c r="H644" s="32" t="s">
        <v>65</v>
      </c>
      <c r="I644" s="28" t="s">
        <v>51</v>
      </c>
      <c r="J644" s="28"/>
      <c r="K644" s="28" t="s">
        <v>54</v>
      </c>
      <c r="L644" s="28" t="s">
        <v>53</v>
      </c>
      <c r="M644" s="28" t="s">
        <v>54</v>
      </c>
      <c r="N644" s="28" t="s">
        <v>68</v>
      </c>
      <c r="O644" s="28" t="s">
        <v>56</v>
      </c>
      <c r="P644" s="28">
        <v>6</v>
      </c>
      <c r="Q644" s="40" t="e">
        <f>Table2[[#This Row],[Spread]]/Table2[[#This Row],[Expected Loss]]</f>
        <v>#VALUE!</v>
      </c>
      <c r="R644" s="28">
        <v>1</v>
      </c>
      <c r="S644" s="28">
        <v>0</v>
      </c>
      <c r="T644" s="28" t="s">
        <v>2180</v>
      </c>
      <c r="U644" s="28" t="s">
        <v>2181</v>
      </c>
      <c r="Y644" s="26">
        <f>IF(ISTEXT(_xlfn.XLOOKUP(A644,Checked_Deals!A:A,Checked_Deals!A:A,0)),1,0)</f>
        <v>0</v>
      </c>
    </row>
    <row r="645" spans="1:25" x14ac:dyDescent="0.25">
      <c r="A645" s="28" t="s">
        <v>2185</v>
      </c>
      <c r="B645" s="29">
        <v>44075</v>
      </c>
      <c r="C645" s="28" t="s">
        <v>2179</v>
      </c>
      <c r="D645" s="28" t="s">
        <v>1252</v>
      </c>
      <c r="E645" s="28" t="s">
        <v>166</v>
      </c>
      <c r="F645" s="28" t="s">
        <v>166</v>
      </c>
      <c r="G645" s="28" t="s">
        <v>764</v>
      </c>
      <c r="H645" s="32" t="s">
        <v>65</v>
      </c>
      <c r="I645" s="28" t="s">
        <v>51</v>
      </c>
      <c r="J645" s="28"/>
      <c r="K645" s="28" t="s">
        <v>54</v>
      </c>
      <c r="L645" s="28" t="s">
        <v>53</v>
      </c>
      <c r="M645" s="28" t="s">
        <v>54</v>
      </c>
      <c r="N645" s="28" t="s">
        <v>68</v>
      </c>
      <c r="O645" s="28" t="s">
        <v>56</v>
      </c>
      <c r="P645" s="28">
        <v>8.5</v>
      </c>
      <c r="Q645" s="40" t="e">
        <f>Table2[[#This Row],[Spread]]/Table2[[#This Row],[Expected Loss]]</f>
        <v>#VALUE!</v>
      </c>
      <c r="R645" s="28">
        <v>1</v>
      </c>
      <c r="S645" s="28">
        <v>0</v>
      </c>
      <c r="T645" s="28" t="s">
        <v>2180</v>
      </c>
      <c r="U645" s="28" t="s">
        <v>2181</v>
      </c>
      <c r="Y645" s="26">
        <f>IF(ISTEXT(_xlfn.XLOOKUP(A645,Checked_Deals!A:A,Checked_Deals!A:A,0)),1,0)</f>
        <v>0</v>
      </c>
    </row>
    <row r="646" spans="1:25" x14ac:dyDescent="0.25">
      <c r="A646" s="26" t="s">
        <v>2186</v>
      </c>
      <c r="B646" s="27">
        <v>44075</v>
      </c>
      <c r="C646" s="26" t="s">
        <v>1833</v>
      </c>
      <c r="D646" s="26" t="s">
        <v>54</v>
      </c>
      <c r="E646" s="26" t="s">
        <v>54</v>
      </c>
      <c r="F646" s="26" t="s">
        <v>224</v>
      </c>
      <c r="G646" s="26" t="s">
        <v>225</v>
      </c>
      <c r="H646" s="59">
        <v>6875000</v>
      </c>
      <c r="I646" s="26" t="s">
        <v>113</v>
      </c>
      <c r="J646" s="26" t="s">
        <v>52</v>
      </c>
      <c r="K646" s="26" t="s">
        <v>54</v>
      </c>
      <c r="L646" s="26" t="s">
        <v>53</v>
      </c>
      <c r="M646" s="26" t="s">
        <v>54</v>
      </c>
      <c r="N646" s="26" t="s">
        <v>68</v>
      </c>
      <c r="O646" s="26" t="s">
        <v>56</v>
      </c>
      <c r="P646" s="26" t="s">
        <v>56</v>
      </c>
      <c r="Q646" s="40" t="e">
        <f>Table2[[#This Row],[Spread]]/Table2[[#This Row],[Expected Loss]]</f>
        <v>#VALUE!</v>
      </c>
      <c r="R646" s="26">
        <v>1</v>
      </c>
      <c r="S646" s="26">
        <v>0</v>
      </c>
      <c r="T646" s="26" t="s">
        <v>2187</v>
      </c>
      <c r="U646" s="26" t="s">
        <v>2188</v>
      </c>
      <c r="Y646" s="26">
        <f>IF(ISTEXT(_xlfn.XLOOKUP(A646,Checked_Deals!A:A,Checked_Deals!A:A,0)),1,0)</f>
        <v>0</v>
      </c>
    </row>
    <row r="647" spans="1:25" x14ac:dyDescent="0.25">
      <c r="A647" s="26" t="s">
        <v>2189</v>
      </c>
      <c r="B647" s="27">
        <v>44075</v>
      </c>
      <c r="C647" s="26" t="s">
        <v>1833</v>
      </c>
      <c r="D647" s="26" t="s">
        <v>54</v>
      </c>
      <c r="E647" s="26" t="s">
        <v>54</v>
      </c>
      <c r="F647" s="26" t="s">
        <v>224</v>
      </c>
      <c r="G647" s="26" t="s">
        <v>225</v>
      </c>
      <c r="H647" s="59">
        <v>3125000</v>
      </c>
      <c r="I647" s="26" t="s">
        <v>113</v>
      </c>
      <c r="J647" s="26" t="s">
        <v>52</v>
      </c>
      <c r="K647" s="26" t="s">
        <v>54</v>
      </c>
      <c r="L647" s="26" t="s">
        <v>53</v>
      </c>
      <c r="M647" s="26" t="s">
        <v>54</v>
      </c>
      <c r="N647" s="26" t="s">
        <v>68</v>
      </c>
      <c r="O647" s="26" t="s">
        <v>56</v>
      </c>
      <c r="P647" s="26" t="s">
        <v>56</v>
      </c>
      <c r="Q647" s="40" t="e">
        <f>Table2[[#This Row],[Spread]]/Table2[[#This Row],[Expected Loss]]</f>
        <v>#VALUE!</v>
      </c>
      <c r="R647" s="26">
        <v>1</v>
      </c>
      <c r="S647" s="26">
        <v>0</v>
      </c>
      <c r="T647" s="26" t="s">
        <v>2187</v>
      </c>
      <c r="U647" s="26" t="s">
        <v>2188</v>
      </c>
      <c r="Y647" s="26">
        <f>IF(ISTEXT(_xlfn.XLOOKUP(A647,Checked_Deals!A:A,Checked_Deals!A:A,0)),1,0)</f>
        <v>0</v>
      </c>
    </row>
    <row r="648" spans="1:25" x14ac:dyDescent="0.25">
      <c r="A648" s="26" t="s">
        <v>2190</v>
      </c>
      <c r="B648" s="27">
        <v>44075</v>
      </c>
      <c r="C648" s="26" t="s">
        <v>2119</v>
      </c>
      <c r="D648" s="26" t="s">
        <v>54</v>
      </c>
      <c r="E648" s="26" t="s">
        <v>474</v>
      </c>
      <c r="F648" s="26" t="s">
        <v>224</v>
      </c>
      <c r="G648" s="26" t="s">
        <v>966</v>
      </c>
      <c r="H648" s="59">
        <v>25000000</v>
      </c>
      <c r="I648" s="26" t="s">
        <v>54</v>
      </c>
      <c r="J648" s="26" t="s">
        <v>52</v>
      </c>
      <c r="K648" s="26" t="s">
        <v>54</v>
      </c>
      <c r="L648" s="26" t="s">
        <v>53</v>
      </c>
      <c r="M648" s="26" t="s">
        <v>54</v>
      </c>
      <c r="N648" s="26" t="s">
        <v>55</v>
      </c>
      <c r="O648" s="26" t="s">
        <v>56</v>
      </c>
      <c r="P648" s="26" t="s">
        <v>56</v>
      </c>
      <c r="Q648" s="40" t="e">
        <f>Table2[[#This Row],[Spread]]/Table2[[#This Row],[Expected Loss]]</f>
        <v>#VALUE!</v>
      </c>
      <c r="R648" s="26">
        <v>1</v>
      </c>
      <c r="S648" s="26">
        <v>0</v>
      </c>
      <c r="T648" s="26" t="s">
        <v>2191</v>
      </c>
      <c r="U648" s="26" t="s">
        <v>2192</v>
      </c>
      <c r="Y648" s="26">
        <f>IF(ISTEXT(_xlfn.XLOOKUP(A648,Checked_Deals!A:A,Checked_Deals!A:A,0)),1,0)</f>
        <v>0</v>
      </c>
    </row>
    <row r="649" spans="1:25" x14ac:dyDescent="0.25">
      <c r="A649" s="28" t="s">
        <v>2193</v>
      </c>
      <c r="B649" s="29">
        <v>44105</v>
      </c>
      <c r="C649" s="28" t="s">
        <v>2194</v>
      </c>
      <c r="D649" s="28" t="s">
        <v>1364</v>
      </c>
      <c r="E649" s="28" t="s">
        <v>166</v>
      </c>
      <c r="F649" s="28" t="s">
        <v>166</v>
      </c>
      <c r="G649" s="28" t="s">
        <v>764</v>
      </c>
      <c r="H649" s="32" t="s">
        <v>65</v>
      </c>
      <c r="I649" s="28" t="s">
        <v>51</v>
      </c>
      <c r="J649" s="28" t="s">
        <v>166</v>
      </c>
      <c r="K649" s="28" t="s">
        <v>54</v>
      </c>
      <c r="L649" s="28" t="s">
        <v>53</v>
      </c>
      <c r="M649" s="28" t="s">
        <v>54</v>
      </c>
      <c r="N649" s="28" t="s">
        <v>68</v>
      </c>
      <c r="O649" s="28" t="s">
        <v>56</v>
      </c>
      <c r="P649" s="28">
        <v>3.15</v>
      </c>
      <c r="Q649" s="40" t="e">
        <f>Table2[[#This Row],[Spread]]/Table2[[#This Row],[Expected Loss]]</f>
        <v>#VALUE!</v>
      </c>
      <c r="R649" s="28">
        <v>1</v>
      </c>
      <c r="S649" s="28">
        <v>0</v>
      </c>
      <c r="T649" s="28" t="s">
        <v>2195</v>
      </c>
      <c r="U649" s="28" t="s">
        <v>2196</v>
      </c>
      <c r="Y649" s="26">
        <f>IF(ISTEXT(_xlfn.XLOOKUP(A649,Checked_Deals!A:A,Checked_Deals!A:A,0)),1,0)</f>
        <v>0</v>
      </c>
    </row>
    <row r="650" spans="1:25" x14ac:dyDescent="0.25">
      <c r="A650" s="28" t="s">
        <v>2197</v>
      </c>
      <c r="B650" s="29">
        <v>44105</v>
      </c>
      <c r="C650" s="28" t="s">
        <v>2194</v>
      </c>
      <c r="D650" s="28" t="s">
        <v>1364</v>
      </c>
      <c r="E650" s="28" t="s">
        <v>166</v>
      </c>
      <c r="F650" s="28" t="s">
        <v>166</v>
      </c>
      <c r="G650" s="28" t="s">
        <v>764</v>
      </c>
      <c r="H650" s="32" t="s">
        <v>65</v>
      </c>
      <c r="I650" s="28" t="s">
        <v>51</v>
      </c>
      <c r="J650" s="28" t="s">
        <v>166</v>
      </c>
      <c r="K650" s="28" t="s">
        <v>54</v>
      </c>
      <c r="L650" s="28" t="s">
        <v>53</v>
      </c>
      <c r="M650" s="28" t="s">
        <v>54</v>
      </c>
      <c r="N650" s="28" t="s">
        <v>68</v>
      </c>
      <c r="O650" s="28" t="s">
        <v>56</v>
      </c>
      <c r="P650" s="28">
        <v>4</v>
      </c>
      <c r="Q650" s="40" t="e">
        <f>Table2[[#This Row],[Spread]]/Table2[[#This Row],[Expected Loss]]</f>
        <v>#VALUE!</v>
      </c>
      <c r="R650" s="28">
        <v>1</v>
      </c>
      <c r="S650" s="28">
        <v>0</v>
      </c>
      <c r="T650" s="28" t="s">
        <v>2195</v>
      </c>
      <c r="U650" s="28" t="s">
        <v>2196</v>
      </c>
      <c r="Y650" s="26">
        <f>IF(ISTEXT(_xlfn.XLOOKUP(A650,Checked_Deals!A:A,Checked_Deals!A:A,0)),1,0)</f>
        <v>0</v>
      </c>
    </row>
    <row r="651" spans="1:25" x14ac:dyDescent="0.25">
      <c r="A651" s="28" t="s">
        <v>2198</v>
      </c>
      <c r="B651" s="29">
        <v>44105</v>
      </c>
      <c r="C651" s="28" t="s">
        <v>2194</v>
      </c>
      <c r="D651" s="28" t="s">
        <v>1364</v>
      </c>
      <c r="E651" s="28" t="s">
        <v>166</v>
      </c>
      <c r="F651" s="28" t="s">
        <v>166</v>
      </c>
      <c r="G651" s="28" t="s">
        <v>764</v>
      </c>
      <c r="H651" s="32" t="s">
        <v>65</v>
      </c>
      <c r="I651" s="28" t="s">
        <v>51</v>
      </c>
      <c r="J651" s="28" t="s">
        <v>166</v>
      </c>
      <c r="K651" s="28" t="s">
        <v>54</v>
      </c>
      <c r="L651" s="28" t="s">
        <v>53</v>
      </c>
      <c r="M651" s="28" t="s">
        <v>54</v>
      </c>
      <c r="N651" s="28" t="s">
        <v>68</v>
      </c>
      <c r="O651" s="28" t="s">
        <v>56</v>
      </c>
      <c r="P651" s="28">
        <v>4.5999999999999996</v>
      </c>
      <c r="Q651" s="40" t="e">
        <f>Table2[[#This Row],[Spread]]/Table2[[#This Row],[Expected Loss]]</f>
        <v>#VALUE!</v>
      </c>
      <c r="R651" s="28">
        <v>1</v>
      </c>
      <c r="S651" s="28">
        <v>0</v>
      </c>
      <c r="T651" s="28" t="s">
        <v>2195</v>
      </c>
      <c r="U651" s="28" t="s">
        <v>2196</v>
      </c>
      <c r="Y651" s="26">
        <f>IF(ISTEXT(_xlfn.XLOOKUP(A651,Checked_Deals!A:A,Checked_Deals!A:A,0)),1,0)</f>
        <v>0</v>
      </c>
    </row>
    <row r="652" spans="1:25" x14ac:dyDescent="0.25">
      <c r="A652" s="28" t="s">
        <v>2199</v>
      </c>
      <c r="B652" s="29">
        <v>44105</v>
      </c>
      <c r="C652" s="28" t="s">
        <v>2194</v>
      </c>
      <c r="D652" s="28" t="s">
        <v>1364</v>
      </c>
      <c r="E652" s="28" t="s">
        <v>166</v>
      </c>
      <c r="F652" s="28" t="s">
        <v>166</v>
      </c>
      <c r="G652" s="28" t="s">
        <v>764</v>
      </c>
      <c r="H652" s="32" t="s">
        <v>65</v>
      </c>
      <c r="I652" s="28" t="s">
        <v>51</v>
      </c>
      <c r="J652" s="28" t="s">
        <v>166</v>
      </c>
      <c r="K652" s="28" t="s">
        <v>54</v>
      </c>
      <c r="L652" s="28" t="s">
        <v>53</v>
      </c>
      <c r="M652" s="28" t="s">
        <v>54</v>
      </c>
      <c r="N652" s="28" t="s">
        <v>68</v>
      </c>
      <c r="O652" s="28" t="s">
        <v>56</v>
      </c>
      <c r="P652" s="28">
        <v>5.6</v>
      </c>
      <c r="Q652" s="40" t="e">
        <f>Table2[[#This Row],[Spread]]/Table2[[#This Row],[Expected Loss]]</f>
        <v>#VALUE!</v>
      </c>
      <c r="R652" s="28">
        <v>1</v>
      </c>
      <c r="S652" s="28">
        <v>0</v>
      </c>
      <c r="T652" s="28" t="s">
        <v>2195</v>
      </c>
      <c r="U652" s="28" t="s">
        <v>2196</v>
      </c>
      <c r="Y652" s="26">
        <f>IF(ISTEXT(_xlfn.XLOOKUP(A652,Checked_Deals!A:A,Checked_Deals!A:A,0)),1,0)</f>
        <v>0</v>
      </c>
    </row>
    <row r="653" spans="1:25" x14ac:dyDescent="0.25">
      <c r="A653" s="28" t="s">
        <v>2200</v>
      </c>
      <c r="B653" s="29">
        <v>44105</v>
      </c>
      <c r="C653" s="28" t="s">
        <v>2194</v>
      </c>
      <c r="D653" s="28" t="s">
        <v>1364</v>
      </c>
      <c r="E653" s="28" t="s">
        <v>166</v>
      </c>
      <c r="F653" s="28" t="s">
        <v>166</v>
      </c>
      <c r="G653" s="28" t="s">
        <v>764</v>
      </c>
      <c r="H653" s="32" t="s">
        <v>65</v>
      </c>
      <c r="I653" s="28" t="s">
        <v>51</v>
      </c>
      <c r="J653" s="28" t="s">
        <v>166</v>
      </c>
      <c r="K653" s="28" t="s">
        <v>54</v>
      </c>
      <c r="L653" s="28" t="s">
        <v>53</v>
      </c>
      <c r="M653" s="28" t="s">
        <v>54</v>
      </c>
      <c r="N653" s="28" t="s">
        <v>68</v>
      </c>
      <c r="O653" s="28" t="s">
        <v>56</v>
      </c>
      <c r="P653" s="28">
        <v>7.6</v>
      </c>
      <c r="Q653" s="40" t="e">
        <f>Table2[[#This Row],[Spread]]/Table2[[#This Row],[Expected Loss]]</f>
        <v>#VALUE!</v>
      </c>
      <c r="R653" s="28">
        <v>1</v>
      </c>
      <c r="S653" s="28">
        <v>0</v>
      </c>
      <c r="T653" s="28" t="s">
        <v>2195</v>
      </c>
      <c r="U653" s="28" t="s">
        <v>2196</v>
      </c>
      <c r="Y653" s="26">
        <f>IF(ISTEXT(_xlfn.XLOOKUP(A653,Checked_Deals!A:A,Checked_Deals!A:A,0)),1,0)</f>
        <v>0</v>
      </c>
    </row>
    <row r="654" spans="1:25" x14ac:dyDescent="0.25">
      <c r="A654" s="26" t="s">
        <v>2201</v>
      </c>
      <c r="B654" s="27">
        <v>44105</v>
      </c>
      <c r="C654" s="26" t="s">
        <v>1916</v>
      </c>
      <c r="D654" s="26" t="s">
        <v>54</v>
      </c>
      <c r="E654" s="26" t="s">
        <v>54</v>
      </c>
      <c r="F654" s="26" t="s">
        <v>54</v>
      </c>
      <c r="G654" s="26" t="s">
        <v>966</v>
      </c>
      <c r="H654" s="59">
        <v>30000000</v>
      </c>
      <c r="I654" s="26" t="s">
        <v>54</v>
      </c>
      <c r="J654" s="26" t="s">
        <v>52</v>
      </c>
      <c r="K654" s="26" t="s">
        <v>54</v>
      </c>
      <c r="L654" s="26" t="s">
        <v>53</v>
      </c>
      <c r="M654" s="26" t="s">
        <v>54</v>
      </c>
      <c r="N654" s="26" t="s">
        <v>55</v>
      </c>
      <c r="O654" s="26" t="s">
        <v>56</v>
      </c>
      <c r="P654" s="26" t="s">
        <v>56</v>
      </c>
      <c r="Q654" s="40" t="e">
        <f>Table2[[#This Row],[Spread]]/Table2[[#This Row],[Expected Loss]]</f>
        <v>#VALUE!</v>
      </c>
      <c r="R654" s="26">
        <v>1</v>
      </c>
      <c r="S654" s="26">
        <v>0</v>
      </c>
      <c r="T654" s="26" t="s">
        <v>2202</v>
      </c>
      <c r="U654" s="26" t="s">
        <v>2203</v>
      </c>
      <c r="Y654" s="26">
        <f>IF(ISTEXT(_xlfn.XLOOKUP(A654,Checked_Deals!A:A,Checked_Deals!A:A,0)),1,0)</f>
        <v>0</v>
      </c>
    </row>
    <row r="655" spans="1:25" x14ac:dyDescent="0.25">
      <c r="A655" s="26" t="s">
        <v>2204</v>
      </c>
      <c r="B655" s="27">
        <v>44105</v>
      </c>
      <c r="C655" s="26" t="s">
        <v>2205</v>
      </c>
      <c r="D655" s="26" t="s">
        <v>540</v>
      </c>
      <c r="E655" s="26" t="s">
        <v>2206</v>
      </c>
      <c r="F655" s="26" t="s">
        <v>2146</v>
      </c>
      <c r="G655" s="26" t="s">
        <v>542</v>
      </c>
      <c r="H655" s="59">
        <v>425000000</v>
      </c>
      <c r="I655" s="26" t="s">
        <v>51</v>
      </c>
      <c r="J655" s="26" t="s">
        <v>52</v>
      </c>
      <c r="K655" s="26" t="s">
        <v>54</v>
      </c>
      <c r="L655" s="26" t="s">
        <v>53</v>
      </c>
      <c r="M655" s="26" t="s">
        <v>54</v>
      </c>
      <c r="N655" s="26" t="s">
        <v>68</v>
      </c>
      <c r="O655" s="26">
        <v>0.9</v>
      </c>
      <c r="P655" s="26">
        <v>3.75</v>
      </c>
      <c r="Q655" s="40">
        <f>Table2[[#This Row],[Spread]]/Table2[[#This Row],[Expected Loss]]</f>
        <v>4.166666666666667</v>
      </c>
      <c r="R655" s="26">
        <v>1</v>
      </c>
      <c r="S655" s="26">
        <v>0</v>
      </c>
      <c r="T655" s="26" t="s">
        <v>2207</v>
      </c>
      <c r="U655" s="26" t="s">
        <v>2208</v>
      </c>
      <c r="Y655" s="26">
        <f>IF(ISTEXT(_xlfn.XLOOKUP(A655,Checked_Deals!A:A,Checked_Deals!A:A,0)),1,0)</f>
        <v>0</v>
      </c>
    </row>
    <row r="656" spans="1:25" x14ac:dyDescent="0.25">
      <c r="A656" s="26" t="s">
        <v>2209</v>
      </c>
      <c r="B656" s="27">
        <v>44105</v>
      </c>
      <c r="C656" s="26" t="s">
        <v>2205</v>
      </c>
      <c r="D656" s="26" t="s">
        <v>540</v>
      </c>
      <c r="E656" s="26" t="s">
        <v>2206</v>
      </c>
      <c r="F656" s="26" t="s">
        <v>2146</v>
      </c>
      <c r="G656" s="26" t="s">
        <v>542</v>
      </c>
      <c r="H656" s="59">
        <v>350000000</v>
      </c>
      <c r="I656" s="26" t="s">
        <v>51</v>
      </c>
      <c r="J656" s="26" t="s">
        <v>52</v>
      </c>
      <c r="K656" s="26" t="s">
        <v>54</v>
      </c>
      <c r="L656" s="26" t="s">
        <v>53</v>
      </c>
      <c r="M656" s="26" t="s">
        <v>54</v>
      </c>
      <c r="N656" s="26" t="s">
        <v>68</v>
      </c>
      <c r="O656" s="26">
        <v>2.5299999999999998</v>
      </c>
      <c r="P656" s="26">
        <v>6.25</v>
      </c>
      <c r="Q656" s="40">
        <f>Table2[[#This Row],[Spread]]/Table2[[#This Row],[Expected Loss]]</f>
        <v>2.4703557312252968</v>
      </c>
      <c r="R656" s="26">
        <v>1</v>
      </c>
      <c r="S656" s="26">
        <v>0</v>
      </c>
      <c r="T656" s="26" t="s">
        <v>2207</v>
      </c>
      <c r="U656" s="26" t="s">
        <v>2208</v>
      </c>
      <c r="Y656" s="26">
        <f>IF(ISTEXT(_xlfn.XLOOKUP(A656,Checked_Deals!A:A,Checked_Deals!A:A,0)),1,0)</f>
        <v>0</v>
      </c>
    </row>
    <row r="657" spans="1:25" x14ac:dyDescent="0.25">
      <c r="A657" s="26" t="s">
        <v>2210</v>
      </c>
      <c r="B657" s="27">
        <v>44105</v>
      </c>
      <c r="C657" s="26" t="s">
        <v>1811</v>
      </c>
      <c r="D657" s="26" t="s">
        <v>54</v>
      </c>
      <c r="E657" s="26" t="s">
        <v>54</v>
      </c>
      <c r="F657" s="26" t="s">
        <v>54</v>
      </c>
      <c r="G657" s="26" t="s">
        <v>966</v>
      </c>
      <c r="H657" s="59">
        <v>20000000</v>
      </c>
      <c r="I657" s="26" t="s">
        <v>54</v>
      </c>
      <c r="J657" s="26"/>
      <c r="K657" s="26" t="s">
        <v>54</v>
      </c>
      <c r="L657" s="26" t="s">
        <v>53</v>
      </c>
      <c r="M657" s="26" t="s">
        <v>54</v>
      </c>
      <c r="N657" s="26" t="s">
        <v>55</v>
      </c>
      <c r="O657" s="26" t="s">
        <v>56</v>
      </c>
      <c r="P657" s="26" t="s">
        <v>56</v>
      </c>
      <c r="Q657" s="40" t="e">
        <f>Table2[[#This Row],[Spread]]/Table2[[#This Row],[Expected Loss]]</f>
        <v>#VALUE!</v>
      </c>
      <c r="R657" s="26">
        <v>1</v>
      </c>
      <c r="S657" s="26">
        <v>0</v>
      </c>
      <c r="T657" s="26" t="s">
        <v>2211</v>
      </c>
      <c r="U657" s="26" t="s">
        <v>2212</v>
      </c>
      <c r="Y657" s="26">
        <f>IF(ISTEXT(_xlfn.XLOOKUP(A657,Checked_Deals!A:A,Checked_Deals!A:A,0)),1,0)</f>
        <v>0</v>
      </c>
    </row>
    <row r="658" spans="1:25" x14ac:dyDescent="0.25">
      <c r="A658" s="28" t="s">
        <v>2213</v>
      </c>
      <c r="B658" s="29">
        <v>44105</v>
      </c>
      <c r="C658" s="28" t="s">
        <v>2214</v>
      </c>
      <c r="D658" s="28" t="s">
        <v>1570</v>
      </c>
      <c r="E658" s="28" t="s">
        <v>54</v>
      </c>
      <c r="F658" s="28" t="s">
        <v>54</v>
      </c>
      <c r="G658" s="28" t="s">
        <v>764</v>
      </c>
      <c r="H658" s="32" t="s">
        <v>65</v>
      </c>
      <c r="I658" s="28" t="s">
        <v>51</v>
      </c>
      <c r="J658" s="28" t="s">
        <v>2215</v>
      </c>
      <c r="K658" s="28" t="s">
        <v>54</v>
      </c>
      <c r="L658" s="28" t="s">
        <v>53</v>
      </c>
      <c r="M658" s="28" t="s">
        <v>54</v>
      </c>
      <c r="N658" s="28" t="s">
        <v>68</v>
      </c>
      <c r="O658" s="28" t="s">
        <v>56</v>
      </c>
      <c r="P658" s="28" t="s">
        <v>56</v>
      </c>
      <c r="Q658" s="40" t="e">
        <f>Table2[[#This Row],[Spread]]/Table2[[#This Row],[Expected Loss]]</f>
        <v>#VALUE!</v>
      </c>
      <c r="R658" s="28">
        <v>1</v>
      </c>
      <c r="S658" s="28">
        <v>0</v>
      </c>
      <c r="T658" s="28" t="s">
        <v>2216</v>
      </c>
      <c r="U658" s="28" t="s">
        <v>2217</v>
      </c>
      <c r="Y658" s="26">
        <f>IF(ISTEXT(_xlfn.XLOOKUP(A658,Checked_Deals!A:A,Checked_Deals!A:A,0)),1,0)</f>
        <v>0</v>
      </c>
    </row>
    <row r="659" spans="1:25" x14ac:dyDescent="0.25">
      <c r="A659" s="28" t="s">
        <v>2218</v>
      </c>
      <c r="B659" s="29">
        <v>44105</v>
      </c>
      <c r="C659" s="28" t="s">
        <v>2214</v>
      </c>
      <c r="D659" s="28" t="s">
        <v>1570</v>
      </c>
      <c r="E659" s="28" t="s">
        <v>54</v>
      </c>
      <c r="F659" s="28" t="s">
        <v>54</v>
      </c>
      <c r="G659" s="28" t="s">
        <v>764</v>
      </c>
      <c r="H659" s="32" t="s">
        <v>65</v>
      </c>
      <c r="I659" s="28" t="s">
        <v>51</v>
      </c>
      <c r="J659" s="28" t="s">
        <v>2215</v>
      </c>
      <c r="K659" s="28" t="s">
        <v>54</v>
      </c>
      <c r="L659" s="28" t="s">
        <v>53</v>
      </c>
      <c r="M659" s="28" t="s">
        <v>54</v>
      </c>
      <c r="N659" s="28" t="s">
        <v>68</v>
      </c>
      <c r="O659" s="28" t="s">
        <v>56</v>
      </c>
      <c r="P659" s="28" t="s">
        <v>56</v>
      </c>
      <c r="Q659" s="40" t="e">
        <f>Table2[[#This Row],[Spread]]/Table2[[#This Row],[Expected Loss]]</f>
        <v>#VALUE!</v>
      </c>
      <c r="R659" s="28">
        <v>1</v>
      </c>
      <c r="S659" s="28">
        <v>0</v>
      </c>
      <c r="T659" s="28" t="s">
        <v>2216</v>
      </c>
      <c r="U659" s="28" t="s">
        <v>2217</v>
      </c>
      <c r="Y659" s="26">
        <f>IF(ISTEXT(_xlfn.XLOOKUP(A659,Checked_Deals!A:A,Checked_Deals!A:A,0)),1,0)</f>
        <v>0</v>
      </c>
    </row>
    <row r="660" spans="1:25" x14ac:dyDescent="0.25">
      <c r="A660" s="28" t="s">
        <v>2219</v>
      </c>
      <c r="B660" s="29">
        <v>44105</v>
      </c>
      <c r="C660" s="28" t="s">
        <v>2214</v>
      </c>
      <c r="D660" s="28" t="s">
        <v>1570</v>
      </c>
      <c r="E660" s="28" t="s">
        <v>54</v>
      </c>
      <c r="F660" s="28" t="s">
        <v>54</v>
      </c>
      <c r="G660" s="28" t="s">
        <v>764</v>
      </c>
      <c r="H660" s="32" t="s">
        <v>65</v>
      </c>
      <c r="I660" s="28" t="s">
        <v>51</v>
      </c>
      <c r="J660" s="28" t="s">
        <v>2215</v>
      </c>
      <c r="K660" s="28" t="s">
        <v>54</v>
      </c>
      <c r="L660" s="28" t="s">
        <v>53</v>
      </c>
      <c r="M660" s="28" t="s">
        <v>54</v>
      </c>
      <c r="N660" s="28" t="s">
        <v>68</v>
      </c>
      <c r="O660" s="28" t="s">
        <v>56</v>
      </c>
      <c r="P660" s="28" t="s">
        <v>56</v>
      </c>
      <c r="Q660" s="40" t="e">
        <f>Table2[[#This Row],[Spread]]/Table2[[#This Row],[Expected Loss]]</f>
        <v>#VALUE!</v>
      </c>
      <c r="R660" s="28">
        <v>1</v>
      </c>
      <c r="S660" s="28">
        <v>0</v>
      </c>
      <c r="T660" s="28" t="s">
        <v>2216</v>
      </c>
      <c r="U660" s="28" t="s">
        <v>2217</v>
      </c>
      <c r="Y660" s="26">
        <f>IF(ISTEXT(_xlfn.XLOOKUP(A660,Checked_Deals!A:A,Checked_Deals!A:A,0)),1,0)</f>
        <v>0</v>
      </c>
    </row>
    <row r="661" spans="1:25" x14ac:dyDescent="0.25">
      <c r="A661" s="28" t="s">
        <v>2220</v>
      </c>
      <c r="B661" s="29">
        <v>44105</v>
      </c>
      <c r="C661" s="28" t="s">
        <v>2214</v>
      </c>
      <c r="D661" s="28" t="s">
        <v>1570</v>
      </c>
      <c r="E661" s="28" t="s">
        <v>54</v>
      </c>
      <c r="F661" s="28" t="s">
        <v>54</v>
      </c>
      <c r="G661" s="28" t="s">
        <v>764</v>
      </c>
      <c r="H661" s="32" t="s">
        <v>65</v>
      </c>
      <c r="I661" s="28" t="s">
        <v>51</v>
      </c>
      <c r="J661" s="28" t="s">
        <v>2215</v>
      </c>
      <c r="K661" s="28" t="s">
        <v>54</v>
      </c>
      <c r="L661" s="28" t="s">
        <v>53</v>
      </c>
      <c r="M661" s="28" t="s">
        <v>54</v>
      </c>
      <c r="N661" s="28" t="s">
        <v>68</v>
      </c>
      <c r="O661" s="28" t="s">
        <v>56</v>
      </c>
      <c r="P661" s="28" t="s">
        <v>56</v>
      </c>
      <c r="Q661" s="40" t="e">
        <f>Table2[[#This Row],[Spread]]/Table2[[#This Row],[Expected Loss]]</f>
        <v>#VALUE!</v>
      </c>
      <c r="R661" s="28">
        <v>1</v>
      </c>
      <c r="S661" s="28">
        <v>0</v>
      </c>
      <c r="T661" s="28" t="s">
        <v>2216</v>
      </c>
      <c r="U661" s="28" t="s">
        <v>2217</v>
      </c>
      <c r="Y661" s="26">
        <f>IF(ISTEXT(_xlfn.XLOOKUP(A661,Checked_Deals!A:A,Checked_Deals!A:A,0)),1,0)</f>
        <v>0</v>
      </c>
    </row>
    <row r="662" spans="1:25" x14ac:dyDescent="0.25">
      <c r="A662" s="28" t="s">
        <v>2221</v>
      </c>
      <c r="B662" s="29">
        <v>44105</v>
      </c>
      <c r="C662" s="28" t="s">
        <v>2214</v>
      </c>
      <c r="D662" s="28" t="s">
        <v>1570</v>
      </c>
      <c r="E662" s="28" t="s">
        <v>54</v>
      </c>
      <c r="F662" s="28" t="s">
        <v>54</v>
      </c>
      <c r="G662" s="28" t="s">
        <v>764</v>
      </c>
      <c r="H662" s="32" t="s">
        <v>65</v>
      </c>
      <c r="I662" s="28" t="s">
        <v>51</v>
      </c>
      <c r="J662" s="28" t="s">
        <v>2215</v>
      </c>
      <c r="K662" s="28" t="s">
        <v>54</v>
      </c>
      <c r="L662" s="28" t="s">
        <v>53</v>
      </c>
      <c r="M662" s="28" t="s">
        <v>54</v>
      </c>
      <c r="N662" s="28" t="s">
        <v>68</v>
      </c>
      <c r="O662" s="28" t="s">
        <v>56</v>
      </c>
      <c r="P662" s="28" t="s">
        <v>56</v>
      </c>
      <c r="Q662" s="40" t="e">
        <f>Table2[[#This Row],[Spread]]/Table2[[#This Row],[Expected Loss]]</f>
        <v>#VALUE!</v>
      </c>
      <c r="R662" s="28">
        <v>1</v>
      </c>
      <c r="S662" s="28">
        <v>0</v>
      </c>
      <c r="T662" s="28" t="s">
        <v>2216</v>
      </c>
      <c r="U662" s="28" t="s">
        <v>2217</v>
      </c>
      <c r="Y662" s="26">
        <f>IF(ISTEXT(_xlfn.XLOOKUP(A662,Checked_Deals!A:A,Checked_Deals!A:A,0)),1,0)</f>
        <v>0</v>
      </c>
    </row>
    <row r="663" spans="1:25" x14ac:dyDescent="0.25">
      <c r="A663" s="28" t="s">
        <v>2222</v>
      </c>
      <c r="B663" s="29">
        <v>44105</v>
      </c>
      <c r="C663" s="28" t="s">
        <v>2214</v>
      </c>
      <c r="D663" s="28" t="s">
        <v>1570</v>
      </c>
      <c r="E663" s="28" t="s">
        <v>54</v>
      </c>
      <c r="F663" s="28" t="s">
        <v>54</v>
      </c>
      <c r="G663" s="28" t="s">
        <v>764</v>
      </c>
      <c r="H663" s="32" t="s">
        <v>65</v>
      </c>
      <c r="I663" s="28" t="s">
        <v>51</v>
      </c>
      <c r="J663" s="28" t="s">
        <v>2215</v>
      </c>
      <c r="K663" s="28" t="s">
        <v>54</v>
      </c>
      <c r="L663" s="28" t="s">
        <v>53</v>
      </c>
      <c r="M663" s="28" t="s">
        <v>54</v>
      </c>
      <c r="N663" s="28" t="s">
        <v>68</v>
      </c>
      <c r="O663" s="28" t="s">
        <v>56</v>
      </c>
      <c r="P663" s="28" t="s">
        <v>56</v>
      </c>
      <c r="Q663" s="40" t="e">
        <f>Table2[[#This Row],[Spread]]/Table2[[#This Row],[Expected Loss]]</f>
        <v>#VALUE!</v>
      </c>
      <c r="R663" s="28">
        <v>1</v>
      </c>
      <c r="S663" s="28">
        <v>0</v>
      </c>
      <c r="T663" s="28" t="s">
        <v>2216</v>
      </c>
      <c r="U663" s="28" t="s">
        <v>2217</v>
      </c>
      <c r="Y663" s="26">
        <f>IF(ISTEXT(_xlfn.XLOOKUP(A663,Checked_Deals!A:A,Checked_Deals!A:A,0)),1,0)</f>
        <v>0</v>
      </c>
    </row>
    <row r="664" spans="1:25" x14ac:dyDescent="0.25">
      <c r="A664" s="28" t="s">
        <v>2223</v>
      </c>
      <c r="B664" s="29">
        <v>44105</v>
      </c>
      <c r="C664" s="28" t="s">
        <v>2214</v>
      </c>
      <c r="D664" s="28" t="s">
        <v>1570</v>
      </c>
      <c r="E664" s="28" t="s">
        <v>54</v>
      </c>
      <c r="F664" s="28" t="s">
        <v>54</v>
      </c>
      <c r="G664" s="28" t="s">
        <v>764</v>
      </c>
      <c r="H664" s="32" t="s">
        <v>65</v>
      </c>
      <c r="I664" s="28" t="s">
        <v>51</v>
      </c>
      <c r="J664" s="28" t="s">
        <v>2215</v>
      </c>
      <c r="K664" s="28" t="s">
        <v>54</v>
      </c>
      <c r="L664" s="28" t="s">
        <v>53</v>
      </c>
      <c r="M664" s="28" t="s">
        <v>54</v>
      </c>
      <c r="N664" s="28" t="s">
        <v>68</v>
      </c>
      <c r="O664" s="28" t="s">
        <v>56</v>
      </c>
      <c r="P664" s="28" t="s">
        <v>56</v>
      </c>
      <c r="Q664" s="40" t="e">
        <f>Table2[[#This Row],[Spread]]/Table2[[#This Row],[Expected Loss]]</f>
        <v>#VALUE!</v>
      </c>
      <c r="R664" s="28">
        <v>1</v>
      </c>
      <c r="S664" s="28">
        <v>0</v>
      </c>
      <c r="T664" s="28" t="s">
        <v>2216</v>
      </c>
      <c r="U664" s="28" t="s">
        <v>2217</v>
      </c>
      <c r="Y664" s="26">
        <f>IF(ISTEXT(_xlfn.XLOOKUP(A664,Checked_Deals!A:A,Checked_Deals!A:A,0)),1,0)</f>
        <v>0</v>
      </c>
    </row>
    <row r="665" spans="1:25" x14ac:dyDescent="0.25">
      <c r="A665" s="28" t="s">
        <v>2224</v>
      </c>
      <c r="B665" s="29">
        <v>44105</v>
      </c>
      <c r="C665" s="28" t="s">
        <v>2214</v>
      </c>
      <c r="D665" s="28" t="s">
        <v>1570</v>
      </c>
      <c r="E665" s="28" t="s">
        <v>54</v>
      </c>
      <c r="F665" s="28" t="s">
        <v>54</v>
      </c>
      <c r="G665" s="28" t="s">
        <v>764</v>
      </c>
      <c r="H665" s="32" t="s">
        <v>65</v>
      </c>
      <c r="I665" s="28" t="s">
        <v>51</v>
      </c>
      <c r="J665" s="28" t="s">
        <v>2215</v>
      </c>
      <c r="K665" s="28" t="s">
        <v>54</v>
      </c>
      <c r="L665" s="28" t="s">
        <v>53</v>
      </c>
      <c r="M665" s="28" t="s">
        <v>54</v>
      </c>
      <c r="N665" s="28" t="s">
        <v>68</v>
      </c>
      <c r="O665" s="28" t="s">
        <v>56</v>
      </c>
      <c r="P665" s="28" t="s">
        <v>56</v>
      </c>
      <c r="Q665" s="40" t="e">
        <f>Table2[[#This Row],[Spread]]/Table2[[#This Row],[Expected Loss]]</f>
        <v>#VALUE!</v>
      </c>
      <c r="R665" s="28">
        <v>1</v>
      </c>
      <c r="S665" s="28">
        <v>0</v>
      </c>
      <c r="T665" s="28" t="s">
        <v>2216</v>
      </c>
      <c r="U665" s="28" t="s">
        <v>2217</v>
      </c>
      <c r="Y665" s="26">
        <f>IF(ISTEXT(_xlfn.XLOOKUP(A665,Checked_Deals!A:A,Checked_Deals!A:A,0)),1,0)</f>
        <v>0</v>
      </c>
    </row>
    <row r="666" spans="1:25" x14ac:dyDescent="0.25">
      <c r="A666" s="28" t="s">
        <v>2225</v>
      </c>
      <c r="B666" s="29">
        <v>44105</v>
      </c>
      <c r="C666" s="28" t="s">
        <v>2226</v>
      </c>
      <c r="D666" s="28" t="s">
        <v>1869</v>
      </c>
      <c r="E666" s="28" t="s">
        <v>54</v>
      </c>
      <c r="F666" s="28" t="s">
        <v>54</v>
      </c>
      <c r="G666" s="28" t="s">
        <v>764</v>
      </c>
      <c r="H666" s="32" t="s">
        <v>65</v>
      </c>
      <c r="I666" s="28" t="s">
        <v>51</v>
      </c>
      <c r="J666" s="28" t="s">
        <v>2227</v>
      </c>
      <c r="K666" s="28" t="s">
        <v>54</v>
      </c>
      <c r="L666" s="28" t="s">
        <v>53</v>
      </c>
      <c r="M666" s="28" t="s">
        <v>54</v>
      </c>
      <c r="N666" s="28" t="s">
        <v>68</v>
      </c>
      <c r="O666" s="28" t="s">
        <v>56</v>
      </c>
      <c r="P666" s="28" t="s">
        <v>56</v>
      </c>
      <c r="Q666" s="40" t="e">
        <f>Table2[[#This Row],[Spread]]/Table2[[#This Row],[Expected Loss]]</f>
        <v>#VALUE!</v>
      </c>
      <c r="R666" s="28">
        <v>1</v>
      </c>
      <c r="S666" s="28">
        <v>0</v>
      </c>
      <c r="T666" s="28" t="s">
        <v>2228</v>
      </c>
      <c r="U666" s="28" t="s">
        <v>2229</v>
      </c>
      <c r="Y666" s="26">
        <f>IF(ISTEXT(_xlfn.XLOOKUP(A666,Checked_Deals!A:A,Checked_Deals!A:A,0)),1,0)</f>
        <v>0</v>
      </c>
    </row>
    <row r="667" spans="1:25" x14ac:dyDescent="0.25">
      <c r="A667" s="28" t="s">
        <v>2230</v>
      </c>
      <c r="B667" s="29">
        <v>44105</v>
      </c>
      <c r="C667" s="28" t="s">
        <v>2226</v>
      </c>
      <c r="D667" s="28" t="s">
        <v>1869</v>
      </c>
      <c r="E667" s="28" t="s">
        <v>54</v>
      </c>
      <c r="F667" s="28" t="s">
        <v>54</v>
      </c>
      <c r="G667" s="28" t="s">
        <v>764</v>
      </c>
      <c r="H667" s="32" t="s">
        <v>65</v>
      </c>
      <c r="I667" s="28" t="s">
        <v>51</v>
      </c>
      <c r="J667" s="28" t="s">
        <v>2227</v>
      </c>
      <c r="K667" s="28" t="s">
        <v>54</v>
      </c>
      <c r="L667" s="28" t="s">
        <v>53</v>
      </c>
      <c r="M667" s="28" t="s">
        <v>54</v>
      </c>
      <c r="N667" s="28" t="s">
        <v>68</v>
      </c>
      <c r="O667" s="28" t="s">
        <v>56</v>
      </c>
      <c r="P667" s="28" t="s">
        <v>56</v>
      </c>
      <c r="Q667" s="40" t="e">
        <f>Table2[[#This Row],[Spread]]/Table2[[#This Row],[Expected Loss]]</f>
        <v>#VALUE!</v>
      </c>
      <c r="R667" s="28">
        <v>1</v>
      </c>
      <c r="S667" s="28">
        <v>0</v>
      </c>
      <c r="T667" s="28" t="s">
        <v>2228</v>
      </c>
      <c r="U667" s="28" t="s">
        <v>2229</v>
      </c>
      <c r="Y667" s="26">
        <f>IF(ISTEXT(_xlfn.XLOOKUP(A667,Checked_Deals!A:A,Checked_Deals!A:A,0)),1,0)</f>
        <v>0</v>
      </c>
    </row>
    <row r="668" spans="1:25" x14ac:dyDescent="0.25">
      <c r="A668" s="28" t="s">
        <v>2231</v>
      </c>
      <c r="B668" s="29">
        <v>44105</v>
      </c>
      <c r="C668" s="28" t="s">
        <v>2226</v>
      </c>
      <c r="D668" s="28" t="s">
        <v>1869</v>
      </c>
      <c r="E668" s="28" t="s">
        <v>54</v>
      </c>
      <c r="F668" s="28" t="s">
        <v>54</v>
      </c>
      <c r="G668" s="28" t="s">
        <v>764</v>
      </c>
      <c r="H668" s="32" t="s">
        <v>65</v>
      </c>
      <c r="I668" s="28" t="s">
        <v>51</v>
      </c>
      <c r="J668" s="28" t="s">
        <v>2227</v>
      </c>
      <c r="K668" s="28" t="s">
        <v>54</v>
      </c>
      <c r="L668" s="28" t="s">
        <v>53</v>
      </c>
      <c r="M668" s="28" t="s">
        <v>54</v>
      </c>
      <c r="N668" s="28" t="s">
        <v>68</v>
      </c>
      <c r="O668" s="28" t="s">
        <v>56</v>
      </c>
      <c r="P668" s="28" t="s">
        <v>56</v>
      </c>
      <c r="Q668" s="40" t="e">
        <f>Table2[[#This Row],[Spread]]/Table2[[#This Row],[Expected Loss]]</f>
        <v>#VALUE!</v>
      </c>
      <c r="R668" s="28">
        <v>1</v>
      </c>
      <c r="S668" s="28">
        <v>0</v>
      </c>
      <c r="T668" s="28" t="s">
        <v>2228</v>
      </c>
      <c r="U668" s="28" t="s">
        <v>2229</v>
      </c>
      <c r="Y668" s="26">
        <f>IF(ISTEXT(_xlfn.XLOOKUP(A668,Checked_Deals!A:A,Checked_Deals!A:A,0)),1,0)</f>
        <v>0</v>
      </c>
    </row>
    <row r="669" spans="1:25" x14ac:dyDescent="0.25">
      <c r="A669" s="28" t="s">
        <v>2232</v>
      </c>
      <c r="B669" s="29">
        <v>44105</v>
      </c>
      <c r="C669" s="28" t="s">
        <v>2226</v>
      </c>
      <c r="D669" s="28" t="s">
        <v>1869</v>
      </c>
      <c r="E669" s="28" t="s">
        <v>54</v>
      </c>
      <c r="F669" s="28" t="s">
        <v>54</v>
      </c>
      <c r="G669" s="28" t="s">
        <v>764</v>
      </c>
      <c r="H669" s="32" t="s">
        <v>65</v>
      </c>
      <c r="I669" s="28" t="s">
        <v>51</v>
      </c>
      <c r="J669" s="28" t="s">
        <v>2227</v>
      </c>
      <c r="K669" s="28" t="s">
        <v>54</v>
      </c>
      <c r="L669" s="28" t="s">
        <v>53</v>
      </c>
      <c r="M669" s="28" t="s">
        <v>54</v>
      </c>
      <c r="N669" s="28" t="s">
        <v>68</v>
      </c>
      <c r="O669" s="28" t="s">
        <v>56</v>
      </c>
      <c r="P669" s="28" t="s">
        <v>56</v>
      </c>
      <c r="Q669" s="40" t="e">
        <f>Table2[[#This Row],[Spread]]/Table2[[#This Row],[Expected Loss]]</f>
        <v>#VALUE!</v>
      </c>
      <c r="R669" s="28">
        <v>1</v>
      </c>
      <c r="S669" s="28">
        <v>0</v>
      </c>
      <c r="T669" s="28" t="s">
        <v>2228</v>
      </c>
      <c r="U669" s="28" t="s">
        <v>2229</v>
      </c>
      <c r="Y669" s="26">
        <f>IF(ISTEXT(_xlfn.XLOOKUP(A669,Checked_Deals!A:A,Checked_Deals!A:A,0)),1,0)</f>
        <v>0</v>
      </c>
    </row>
    <row r="670" spans="1:25" x14ac:dyDescent="0.25">
      <c r="A670" s="28" t="s">
        <v>2233</v>
      </c>
      <c r="B670" s="29">
        <v>44105</v>
      </c>
      <c r="C670" s="28" t="s">
        <v>2226</v>
      </c>
      <c r="D670" s="28" t="s">
        <v>1869</v>
      </c>
      <c r="E670" s="28" t="s">
        <v>54</v>
      </c>
      <c r="F670" s="28" t="s">
        <v>54</v>
      </c>
      <c r="G670" s="28" t="s">
        <v>764</v>
      </c>
      <c r="H670" s="32" t="s">
        <v>65</v>
      </c>
      <c r="I670" s="28" t="s">
        <v>51</v>
      </c>
      <c r="J670" s="28" t="s">
        <v>2227</v>
      </c>
      <c r="K670" s="28" t="s">
        <v>54</v>
      </c>
      <c r="L670" s="28" t="s">
        <v>53</v>
      </c>
      <c r="M670" s="28" t="s">
        <v>54</v>
      </c>
      <c r="N670" s="28" t="s">
        <v>68</v>
      </c>
      <c r="O670" s="28" t="s">
        <v>56</v>
      </c>
      <c r="P670" s="28" t="s">
        <v>56</v>
      </c>
      <c r="Q670" s="40" t="e">
        <f>Table2[[#This Row],[Spread]]/Table2[[#This Row],[Expected Loss]]</f>
        <v>#VALUE!</v>
      </c>
      <c r="R670" s="28">
        <v>1</v>
      </c>
      <c r="S670" s="28">
        <v>0</v>
      </c>
      <c r="T670" s="28" t="s">
        <v>2228</v>
      </c>
      <c r="U670" s="28" t="s">
        <v>2229</v>
      </c>
      <c r="Y670" s="26">
        <f>IF(ISTEXT(_xlfn.XLOOKUP(A670,Checked_Deals!A:A,Checked_Deals!A:A,0)),1,0)</f>
        <v>0</v>
      </c>
    </row>
    <row r="671" spans="1:25" x14ac:dyDescent="0.25">
      <c r="A671" s="26" t="s">
        <v>2234</v>
      </c>
      <c r="B671" s="27">
        <v>44105</v>
      </c>
      <c r="C671" s="26" t="s">
        <v>2235</v>
      </c>
      <c r="D671" s="26" t="s">
        <v>2236</v>
      </c>
      <c r="E671" s="26" t="s">
        <v>2000</v>
      </c>
      <c r="F671" s="26" t="s">
        <v>91</v>
      </c>
      <c r="G671" s="26" t="s">
        <v>254</v>
      </c>
      <c r="H671" s="59">
        <v>100000000</v>
      </c>
      <c r="I671" s="26" t="s">
        <v>51</v>
      </c>
      <c r="J671" s="26" t="s">
        <v>52</v>
      </c>
      <c r="K671" s="26" t="s">
        <v>54</v>
      </c>
      <c r="L671" s="26" t="s">
        <v>53</v>
      </c>
      <c r="M671" s="26" t="s">
        <v>54</v>
      </c>
      <c r="N671" s="26" t="s">
        <v>55</v>
      </c>
      <c r="O671" s="26">
        <v>0.17</v>
      </c>
      <c r="P671" s="26">
        <v>2.85</v>
      </c>
      <c r="Q671" s="40">
        <f>Table2[[#This Row],[Spread]]/Table2[[#This Row],[Expected Loss]]</f>
        <v>16.764705882352942</v>
      </c>
      <c r="R671" s="26">
        <v>1</v>
      </c>
      <c r="S671" s="26">
        <v>0</v>
      </c>
      <c r="T671" s="26" t="s">
        <v>2237</v>
      </c>
      <c r="U671" s="26" t="s">
        <v>2238</v>
      </c>
      <c r="Y671" s="26">
        <f>IF(ISTEXT(_xlfn.XLOOKUP(A671,Checked_Deals!A:A,Checked_Deals!A:A,0)),1,0)</f>
        <v>0</v>
      </c>
    </row>
    <row r="672" spans="1:25" x14ac:dyDescent="0.25">
      <c r="A672" s="28" t="s">
        <v>2239</v>
      </c>
      <c r="B672" s="29">
        <v>44105</v>
      </c>
      <c r="C672" s="28" t="s">
        <v>2240</v>
      </c>
      <c r="D672" s="28" t="s">
        <v>1105</v>
      </c>
      <c r="E672" s="28" t="s">
        <v>54</v>
      </c>
      <c r="F672" s="28" t="s">
        <v>54</v>
      </c>
      <c r="G672" s="28" t="s">
        <v>764</v>
      </c>
      <c r="H672" s="32" t="s">
        <v>65</v>
      </c>
      <c r="I672" s="28" t="s">
        <v>51</v>
      </c>
      <c r="J672" s="28" t="s">
        <v>1967</v>
      </c>
      <c r="K672" s="28" t="s">
        <v>54</v>
      </c>
      <c r="L672" s="28" t="s">
        <v>53</v>
      </c>
      <c r="M672" s="28" t="s">
        <v>54</v>
      </c>
      <c r="N672" s="28" t="s">
        <v>68</v>
      </c>
      <c r="O672" s="28" t="s">
        <v>56</v>
      </c>
      <c r="P672" s="28">
        <v>2.4</v>
      </c>
      <c r="Q672" s="40" t="e">
        <f>Table2[[#This Row],[Spread]]/Table2[[#This Row],[Expected Loss]]</f>
        <v>#VALUE!</v>
      </c>
      <c r="R672" s="28">
        <v>1</v>
      </c>
      <c r="S672" s="28">
        <v>0</v>
      </c>
      <c r="T672" s="28" t="s">
        <v>2241</v>
      </c>
      <c r="U672" s="28" t="s">
        <v>2242</v>
      </c>
      <c r="Y672" s="26">
        <f>IF(ISTEXT(_xlfn.XLOOKUP(A672,Checked_Deals!A:A,Checked_Deals!A:A,0)),1,0)</f>
        <v>0</v>
      </c>
    </row>
    <row r="673" spans="1:25" x14ac:dyDescent="0.25">
      <c r="A673" s="28" t="s">
        <v>2243</v>
      </c>
      <c r="B673" s="29">
        <v>44105</v>
      </c>
      <c r="C673" s="28" t="s">
        <v>2240</v>
      </c>
      <c r="D673" s="28" t="s">
        <v>1105</v>
      </c>
      <c r="E673" s="28" t="s">
        <v>54</v>
      </c>
      <c r="F673" s="28" t="s">
        <v>54</v>
      </c>
      <c r="G673" s="28" t="s">
        <v>764</v>
      </c>
      <c r="H673" s="32" t="s">
        <v>65</v>
      </c>
      <c r="I673" s="28" t="s">
        <v>51</v>
      </c>
      <c r="J673" s="28" t="s">
        <v>1967</v>
      </c>
      <c r="K673" s="28" t="s">
        <v>54</v>
      </c>
      <c r="L673" s="28" t="s">
        <v>53</v>
      </c>
      <c r="M673" s="28" t="s">
        <v>54</v>
      </c>
      <c r="N673" s="28" t="s">
        <v>68</v>
      </c>
      <c r="O673" s="28" t="s">
        <v>56</v>
      </c>
      <c r="P673" s="28">
        <v>3.6</v>
      </c>
      <c r="Q673" s="40" t="e">
        <f>Table2[[#This Row],[Spread]]/Table2[[#This Row],[Expected Loss]]</f>
        <v>#VALUE!</v>
      </c>
      <c r="R673" s="28">
        <v>1</v>
      </c>
      <c r="S673" s="28">
        <v>0</v>
      </c>
      <c r="T673" s="28" t="s">
        <v>2241</v>
      </c>
      <c r="U673" s="28" t="s">
        <v>2242</v>
      </c>
      <c r="Y673" s="26">
        <f>IF(ISTEXT(_xlfn.XLOOKUP(A673,Checked_Deals!A:A,Checked_Deals!A:A,0)),1,0)</f>
        <v>0</v>
      </c>
    </row>
    <row r="674" spans="1:25" x14ac:dyDescent="0.25">
      <c r="A674" s="28" t="s">
        <v>2244</v>
      </c>
      <c r="B674" s="29">
        <v>44105</v>
      </c>
      <c r="C674" s="28" t="s">
        <v>2240</v>
      </c>
      <c r="D674" s="28" t="s">
        <v>1105</v>
      </c>
      <c r="E674" s="28" t="s">
        <v>54</v>
      </c>
      <c r="F674" s="28" t="s">
        <v>54</v>
      </c>
      <c r="G674" s="28" t="s">
        <v>764</v>
      </c>
      <c r="H674" s="32" t="s">
        <v>65</v>
      </c>
      <c r="I674" s="28" t="s">
        <v>51</v>
      </c>
      <c r="J674" s="28" t="s">
        <v>1967</v>
      </c>
      <c r="K674" s="28" t="s">
        <v>54</v>
      </c>
      <c r="L674" s="28" t="s">
        <v>53</v>
      </c>
      <c r="M674" s="28" t="s">
        <v>54</v>
      </c>
      <c r="N674" s="28" t="s">
        <v>68</v>
      </c>
      <c r="O674" s="28" t="s">
        <v>56</v>
      </c>
      <c r="P674" s="28">
        <v>5.25</v>
      </c>
      <c r="Q674" s="40" t="e">
        <f>Table2[[#This Row],[Spread]]/Table2[[#This Row],[Expected Loss]]</f>
        <v>#VALUE!</v>
      </c>
      <c r="R674" s="28">
        <v>1</v>
      </c>
      <c r="S674" s="28">
        <v>0</v>
      </c>
      <c r="T674" s="28" t="s">
        <v>2241</v>
      </c>
      <c r="U674" s="28" t="s">
        <v>2242</v>
      </c>
      <c r="Y674" s="26">
        <f>IF(ISTEXT(_xlfn.XLOOKUP(A674,Checked_Deals!A:A,Checked_Deals!A:A,0)),1,0)</f>
        <v>0</v>
      </c>
    </row>
    <row r="675" spans="1:25" x14ac:dyDescent="0.25">
      <c r="A675" s="28" t="s">
        <v>2245</v>
      </c>
      <c r="B675" s="29">
        <v>44105</v>
      </c>
      <c r="C675" s="28" t="s">
        <v>2240</v>
      </c>
      <c r="D675" s="28" t="s">
        <v>1105</v>
      </c>
      <c r="E675" s="28" t="s">
        <v>54</v>
      </c>
      <c r="F675" s="28" t="s">
        <v>54</v>
      </c>
      <c r="G675" s="28" t="s">
        <v>764</v>
      </c>
      <c r="H675" s="32" t="s">
        <v>65</v>
      </c>
      <c r="I675" s="28" t="s">
        <v>51</v>
      </c>
      <c r="J675" s="28" t="s">
        <v>1967</v>
      </c>
      <c r="K675" s="28" t="s">
        <v>54</v>
      </c>
      <c r="L675" s="28" t="s">
        <v>53</v>
      </c>
      <c r="M675" s="28" t="s">
        <v>54</v>
      </c>
      <c r="N675" s="28" t="s">
        <v>68</v>
      </c>
      <c r="O675" s="28" t="s">
        <v>56</v>
      </c>
      <c r="P675" s="28">
        <v>7</v>
      </c>
      <c r="Q675" s="40" t="e">
        <f>Table2[[#This Row],[Spread]]/Table2[[#This Row],[Expected Loss]]</f>
        <v>#VALUE!</v>
      </c>
      <c r="R675" s="28">
        <v>1</v>
      </c>
      <c r="S675" s="28">
        <v>0</v>
      </c>
      <c r="T675" s="28" t="s">
        <v>2241</v>
      </c>
      <c r="U675" s="28" t="s">
        <v>2242</v>
      </c>
      <c r="Y675" s="26">
        <f>IF(ISTEXT(_xlfn.XLOOKUP(A675,Checked_Deals!A:A,Checked_Deals!A:A,0)),1,0)</f>
        <v>0</v>
      </c>
    </row>
    <row r="676" spans="1:25" x14ac:dyDescent="0.25">
      <c r="A676" s="26" t="s">
        <v>2246</v>
      </c>
      <c r="B676" s="27">
        <v>44105</v>
      </c>
      <c r="C676" s="26" t="s">
        <v>2113</v>
      </c>
      <c r="D676" s="26" t="s">
        <v>2114</v>
      </c>
      <c r="E676" s="26" t="s">
        <v>785</v>
      </c>
      <c r="F676" s="26" t="s">
        <v>76</v>
      </c>
      <c r="G676" s="26" t="s">
        <v>913</v>
      </c>
      <c r="H676" s="59">
        <v>100000000</v>
      </c>
      <c r="I676" s="26" t="s">
        <v>113</v>
      </c>
      <c r="J676" s="26" t="s">
        <v>52</v>
      </c>
      <c r="K676" s="26">
        <v>4</v>
      </c>
      <c r="L676" s="26" t="s">
        <v>53</v>
      </c>
      <c r="M676" s="26" t="s">
        <v>54</v>
      </c>
      <c r="N676" s="26" t="s">
        <v>68</v>
      </c>
      <c r="O676" s="26">
        <v>2.0699999999999998</v>
      </c>
      <c r="P676" s="26">
        <v>6.25</v>
      </c>
      <c r="Q676" s="40">
        <f>Table2[[#This Row],[Spread]]/Table2[[#This Row],[Expected Loss]]</f>
        <v>3.0193236714975846</v>
      </c>
      <c r="R676" s="26">
        <v>1</v>
      </c>
      <c r="S676" s="26">
        <v>0</v>
      </c>
      <c r="T676" s="26" t="s">
        <v>2247</v>
      </c>
      <c r="U676" s="26" t="s">
        <v>2248</v>
      </c>
      <c r="Y676" s="26">
        <f>IF(ISTEXT(_xlfn.XLOOKUP(A676,Checked_Deals!A:A,Checked_Deals!A:A,0)),1,0)</f>
        <v>0</v>
      </c>
    </row>
    <row r="677" spans="1:25" x14ac:dyDescent="0.25">
      <c r="A677" s="26" t="s">
        <v>2249</v>
      </c>
      <c r="B677" s="27">
        <v>44105</v>
      </c>
      <c r="C677" s="26" t="s">
        <v>2113</v>
      </c>
      <c r="D677" s="26" t="s">
        <v>2114</v>
      </c>
      <c r="E677" s="26" t="s">
        <v>785</v>
      </c>
      <c r="F677" s="26" t="s">
        <v>76</v>
      </c>
      <c r="G677" s="26" t="s">
        <v>913</v>
      </c>
      <c r="H677" s="59">
        <v>150000000</v>
      </c>
      <c r="I677" s="26" t="s">
        <v>113</v>
      </c>
      <c r="J677" s="26" t="s">
        <v>52</v>
      </c>
      <c r="K677" s="26">
        <v>4</v>
      </c>
      <c r="L677" s="26" t="s">
        <v>53</v>
      </c>
      <c r="M677" s="26" t="s">
        <v>54</v>
      </c>
      <c r="N677" s="26" t="s">
        <v>68</v>
      </c>
      <c r="O677" s="26">
        <v>7.59</v>
      </c>
      <c r="P677" s="26">
        <v>16</v>
      </c>
      <c r="Q677" s="40">
        <f>Table2[[#This Row],[Spread]]/Table2[[#This Row],[Expected Loss]]</f>
        <v>2.1080368906455864</v>
      </c>
      <c r="R677" s="26">
        <v>1</v>
      </c>
      <c r="S677" s="26">
        <v>0</v>
      </c>
      <c r="T677" s="26" t="s">
        <v>2247</v>
      </c>
      <c r="U677" s="26" t="s">
        <v>2248</v>
      </c>
      <c r="Y677" s="26">
        <f>IF(ISTEXT(_xlfn.XLOOKUP(A677,Checked_Deals!A:A,Checked_Deals!A:A,0)),1,0)</f>
        <v>0</v>
      </c>
    </row>
    <row r="678" spans="1:25" x14ac:dyDescent="0.25">
      <c r="A678" s="26" t="s">
        <v>2250</v>
      </c>
      <c r="B678" s="27">
        <v>44105</v>
      </c>
      <c r="C678" s="26" t="s">
        <v>2113</v>
      </c>
      <c r="D678" s="26" t="s">
        <v>2114</v>
      </c>
      <c r="E678" s="26" t="s">
        <v>785</v>
      </c>
      <c r="F678" s="26" t="s">
        <v>76</v>
      </c>
      <c r="G678" s="26" t="s">
        <v>913</v>
      </c>
      <c r="H678" s="59">
        <v>25000000</v>
      </c>
      <c r="I678" s="26" t="s">
        <v>113</v>
      </c>
      <c r="J678" s="26" t="s">
        <v>52</v>
      </c>
      <c r="K678" s="26">
        <v>4</v>
      </c>
      <c r="L678" s="26" t="s">
        <v>53</v>
      </c>
      <c r="M678" s="26" t="s">
        <v>54</v>
      </c>
      <c r="N678" s="26" t="s">
        <v>68</v>
      </c>
      <c r="O678" s="26" t="s">
        <v>56</v>
      </c>
      <c r="P678" s="26">
        <v>9</v>
      </c>
      <c r="Q678" s="40" t="e">
        <f>Table2[[#This Row],[Spread]]/Table2[[#This Row],[Expected Loss]]</f>
        <v>#VALUE!</v>
      </c>
      <c r="R678" s="26">
        <v>1</v>
      </c>
      <c r="S678" s="26">
        <v>0</v>
      </c>
      <c r="T678" s="26" t="s">
        <v>2247</v>
      </c>
      <c r="U678" s="26" t="s">
        <v>2248</v>
      </c>
      <c r="Y678" s="26">
        <f>IF(ISTEXT(_xlfn.XLOOKUP(A678,Checked_Deals!A:A,Checked_Deals!A:A,0)),1,0)</f>
        <v>0</v>
      </c>
    </row>
    <row r="679" spans="1:25" x14ac:dyDescent="0.25">
      <c r="A679" s="26" t="s">
        <v>2251</v>
      </c>
      <c r="B679" s="27">
        <v>44136</v>
      </c>
      <c r="C679" s="26" t="s">
        <v>2251</v>
      </c>
      <c r="D679" s="26" t="s">
        <v>1252</v>
      </c>
      <c r="E679" s="26" t="s">
        <v>54</v>
      </c>
      <c r="F679" s="26" t="s">
        <v>54</v>
      </c>
      <c r="G679" s="26" t="s">
        <v>764</v>
      </c>
      <c r="H679" s="59">
        <v>418000000</v>
      </c>
      <c r="I679" s="26" t="s">
        <v>51</v>
      </c>
      <c r="J679" s="26" t="s">
        <v>1967</v>
      </c>
      <c r="K679" s="26" t="s">
        <v>54</v>
      </c>
      <c r="L679" s="26" t="s">
        <v>53</v>
      </c>
      <c r="M679" s="26" t="s">
        <v>54</v>
      </c>
      <c r="N679" s="26" t="s">
        <v>55</v>
      </c>
      <c r="O679" s="26" t="s">
        <v>56</v>
      </c>
      <c r="P679" s="26">
        <v>6.35</v>
      </c>
      <c r="Q679" s="40" t="e">
        <f>Table2[[#This Row],[Spread]]/Table2[[#This Row],[Expected Loss]]</f>
        <v>#VALUE!</v>
      </c>
      <c r="R679" s="26">
        <v>1</v>
      </c>
      <c r="S679" s="26">
        <v>0</v>
      </c>
      <c r="T679" s="26" t="s">
        <v>2252</v>
      </c>
      <c r="U679" s="26" t="s">
        <v>2253</v>
      </c>
      <c r="Y679" s="26">
        <f>IF(ISTEXT(_xlfn.XLOOKUP(A679,Checked_Deals!A:A,Checked_Deals!A:A,0)),1,0)</f>
        <v>0</v>
      </c>
    </row>
    <row r="680" spans="1:25" x14ac:dyDescent="0.25">
      <c r="A680" s="26" t="s">
        <v>2254</v>
      </c>
      <c r="B680" s="27">
        <v>44136</v>
      </c>
      <c r="C680" s="26" t="s">
        <v>2097</v>
      </c>
      <c r="D680" s="26" t="s">
        <v>154</v>
      </c>
      <c r="E680" s="26" t="s">
        <v>1114</v>
      </c>
      <c r="F680" s="26" t="s">
        <v>76</v>
      </c>
      <c r="G680" s="26" t="s">
        <v>1578</v>
      </c>
      <c r="H680" s="59">
        <v>50000000</v>
      </c>
      <c r="I680" s="26" t="s">
        <v>51</v>
      </c>
      <c r="J680" s="26" t="s">
        <v>52</v>
      </c>
      <c r="K680" s="26">
        <v>4</v>
      </c>
      <c r="L680" s="26" t="s">
        <v>53</v>
      </c>
      <c r="M680" s="26" t="s">
        <v>54</v>
      </c>
      <c r="N680" s="26" t="s">
        <v>68</v>
      </c>
      <c r="O680" s="26">
        <v>4.84</v>
      </c>
      <c r="P680" s="26">
        <v>26</v>
      </c>
      <c r="Q680" s="40">
        <f>Table2[[#This Row],[Spread]]/Table2[[#This Row],[Expected Loss]]</f>
        <v>5.3719008264462813</v>
      </c>
      <c r="R680" s="26">
        <v>1</v>
      </c>
      <c r="S680" s="26">
        <v>0</v>
      </c>
      <c r="T680" s="26" t="s">
        <v>2255</v>
      </c>
      <c r="U680" s="26" t="s">
        <v>2256</v>
      </c>
      <c r="Y680" s="26">
        <f>IF(ISTEXT(_xlfn.XLOOKUP(A680,Checked_Deals!A:A,Checked_Deals!A:A,0)),1,0)</f>
        <v>0</v>
      </c>
    </row>
    <row r="681" spans="1:25" x14ac:dyDescent="0.25">
      <c r="A681" s="26" t="s">
        <v>2257</v>
      </c>
      <c r="B681" s="27">
        <v>44136</v>
      </c>
      <c r="C681" s="26" t="s">
        <v>2097</v>
      </c>
      <c r="D681" s="26" t="s">
        <v>154</v>
      </c>
      <c r="E681" s="26" t="s">
        <v>1114</v>
      </c>
      <c r="F681" s="26" t="s">
        <v>76</v>
      </c>
      <c r="G681" s="26" t="s">
        <v>1578</v>
      </c>
      <c r="H681" s="59">
        <v>150000000</v>
      </c>
      <c r="I681" s="26" t="s">
        <v>51</v>
      </c>
      <c r="J681" s="26" t="s">
        <v>52</v>
      </c>
      <c r="K681" s="26">
        <v>4</v>
      </c>
      <c r="L681" s="26" t="s">
        <v>53</v>
      </c>
      <c r="M681" s="26" t="s">
        <v>54</v>
      </c>
      <c r="N681" s="26" t="s">
        <v>68</v>
      </c>
      <c r="O681" s="26">
        <v>3.53</v>
      </c>
      <c r="P681" s="26">
        <v>8.25</v>
      </c>
      <c r="Q681" s="40">
        <f>Table2[[#This Row],[Spread]]/Table2[[#This Row],[Expected Loss]]</f>
        <v>2.3371104815864023</v>
      </c>
      <c r="R681" s="26">
        <v>1</v>
      </c>
      <c r="S681" s="26">
        <v>0</v>
      </c>
      <c r="T681" s="26" t="s">
        <v>2255</v>
      </c>
      <c r="U681" s="26" t="s">
        <v>2256</v>
      </c>
      <c r="Y681" s="26">
        <f>IF(ISTEXT(_xlfn.XLOOKUP(A681,Checked_Deals!A:A,Checked_Deals!A:A,0)),1,0)</f>
        <v>0</v>
      </c>
    </row>
    <row r="682" spans="1:25" x14ac:dyDescent="0.25">
      <c r="A682" s="26" t="s">
        <v>2258</v>
      </c>
      <c r="B682" s="27">
        <v>44136</v>
      </c>
      <c r="C682" s="26" t="s">
        <v>2097</v>
      </c>
      <c r="D682" s="26" t="s">
        <v>154</v>
      </c>
      <c r="E682" s="26" t="s">
        <v>1114</v>
      </c>
      <c r="F682" s="26" t="s">
        <v>76</v>
      </c>
      <c r="G682" s="26" t="s">
        <v>1578</v>
      </c>
      <c r="H682" s="59">
        <v>200000000</v>
      </c>
      <c r="I682" s="26" t="s">
        <v>51</v>
      </c>
      <c r="J682" s="26" t="s">
        <v>52</v>
      </c>
      <c r="K682" s="26">
        <v>4</v>
      </c>
      <c r="L682" s="26" t="s">
        <v>53</v>
      </c>
      <c r="M682" s="26" t="s">
        <v>54</v>
      </c>
      <c r="N682" s="26" t="s">
        <v>68</v>
      </c>
      <c r="O682" s="26">
        <v>2.3199999999999998</v>
      </c>
      <c r="P682" s="26">
        <v>6.25</v>
      </c>
      <c r="Q682" s="40">
        <f>Table2[[#This Row],[Spread]]/Table2[[#This Row],[Expected Loss]]</f>
        <v>2.6939655172413794</v>
      </c>
      <c r="R682" s="26">
        <v>1</v>
      </c>
      <c r="S682" s="26">
        <v>0</v>
      </c>
      <c r="T682" s="26" t="s">
        <v>2255</v>
      </c>
      <c r="U682" s="26" t="s">
        <v>2256</v>
      </c>
      <c r="Y682" s="26">
        <f>IF(ISTEXT(_xlfn.XLOOKUP(A682,Checked_Deals!A:A,Checked_Deals!A:A,0)),1,0)</f>
        <v>0</v>
      </c>
    </row>
    <row r="683" spans="1:25" x14ac:dyDescent="0.25">
      <c r="A683" s="26" t="s">
        <v>2259</v>
      </c>
      <c r="B683" s="27">
        <v>44136</v>
      </c>
      <c r="C683" s="26" t="s">
        <v>2260</v>
      </c>
      <c r="D683" s="26" t="s">
        <v>2261</v>
      </c>
      <c r="E683" s="26" t="s">
        <v>785</v>
      </c>
      <c r="F683" s="26" t="s">
        <v>76</v>
      </c>
      <c r="G683" s="26" t="s">
        <v>2262</v>
      </c>
      <c r="H683" s="59">
        <v>100000000</v>
      </c>
      <c r="I683" s="26" t="s">
        <v>51</v>
      </c>
      <c r="J683" s="26" t="s">
        <v>52</v>
      </c>
      <c r="K683" s="26" t="s">
        <v>54</v>
      </c>
      <c r="L683" s="26" t="s">
        <v>53</v>
      </c>
      <c r="M683" s="26" t="s">
        <v>54</v>
      </c>
      <c r="N683" s="26" t="s">
        <v>68</v>
      </c>
      <c r="O683" s="26">
        <v>2.2799999999999998</v>
      </c>
      <c r="P683" s="26">
        <v>7</v>
      </c>
      <c r="Q683" s="40">
        <f>Table2[[#This Row],[Spread]]/Table2[[#This Row],[Expected Loss]]</f>
        <v>3.0701754385964914</v>
      </c>
      <c r="R683" s="26">
        <v>1</v>
      </c>
      <c r="S683" s="26">
        <v>0</v>
      </c>
      <c r="T683" s="26" t="s">
        <v>2263</v>
      </c>
      <c r="U683" s="26" t="s">
        <v>2264</v>
      </c>
      <c r="Y683" s="26">
        <f>IF(ISTEXT(_xlfn.XLOOKUP(A683,Checked_Deals!A:A,Checked_Deals!A:A,0)),1,0)</f>
        <v>0</v>
      </c>
    </row>
    <row r="684" spans="1:25" x14ac:dyDescent="0.25">
      <c r="A684" s="26" t="s">
        <v>2265</v>
      </c>
      <c r="B684" s="27">
        <v>44136</v>
      </c>
      <c r="C684" s="26" t="s">
        <v>2260</v>
      </c>
      <c r="D684" s="26" t="s">
        <v>2261</v>
      </c>
      <c r="E684" s="26" t="s">
        <v>785</v>
      </c>
      <c r="F684" s="26" t="s">
        <v>76</v>
      </c>
      <c r="G684" s="26" t="s">
        <v>2262</v>
      </c>
      <c r="H684" s="59">
        <v>75000000</v>
      </c>
      <c r="I684" s="26" t="s">
        <v>51</v>
      </c>
      <c r="J684" s="26" t="s">
        <v>52</v>
      </c>
      <c r="K684" s="26" t="s">
        <v>54</v>
      </c>
      <c r="L684" s="26" t="s">
        <v>53</v>
      </c>
      <c r="M684" s="26" t="s">
        <v>54</v>
      </c>
      <c r="N684" s="26" t="s">
        <v>68</v>
      </c>
      <c r="O684" s="26">
        <v>3.71</v>
      </c>
      <c r="P684" s="26">
        <v>9.5</v>
      </c>
      <c r="Q684" s="40">
        <f>Table2[[#This Row],[Spread]]/Table2[[#This Row],[Expected Loss]]</f>
        <v>2.5606469002695418</v>
      </c>
      <c r="R684" s="26">
        <v>1</v>
      </c>
      <c r="S684" s="26">
        <v>0</v>
      </c>
      <c r="T684" s="26" t="s">
        <v>2263</v>
      </c>
      <c r="U684" s="26" t="s">
        <v>2264</v>
      </c>
      <c r="Y684" s="26">
        <f>IF(ISTEXT(_xlfn.XLOOKUP(A684,Checked_Deals!A:A,Checked_Deals!A:A,0)),1,0)</f>
        <v>0</v>
      </c>
    </row>
    <row r="685" spans="1:25" x14ac:dyDescent="0.25">
      <c r="A685" s="26" t="s">
        <v>2266</v>
      </c>
      <c r="B685" s="27">
        <v>44136</v>
      </c>
      <c r="C685" s="26" t="s">
        <v>2267</v>
      </c>
      <c r="D685" s="26" t="s">
        <v>2268</v>
      </c>
      <c r="E685" s="26" t="s">
        <v>474</v>
      </c>
      <c r="F685" s="26" t="s">
        <v>76</v>
      </c>
      <c r="G685" s="26" t="s">
        <v>2269</v>
      </c>
      <c r="H685" s="59">
        <v>210000000</v>
      </c>
      <c r="I685" s="26" t="s">
        <v>113</v>
      </c>
      <c r="J685" s="26" t="s">
        <v>52</v>
      </c>
      <c r="K685" s="26" t="s">
        <v>54</v>
      </c>
      <c r="L685" s="26" t="s">
        <v>53</v>
      </c>
      <c r="M685" s="26" t="s">
        <v>54</v>
      </c>
      <c r="N685" s="26" t="s">
        <v>55</v>
      </c>
      <c r="O685" s="26">
        <v>5.4</v>
      </c>
      <c r="P685" s="26" t="s">
        <v>56</v>
      </c>
      <c r="Q685" s="40" t="e">
        <f>Table2[[#This Row],[Spread]]/Table2[[#This Row],[Expected Loss]]</f>
        <v>#VALUE!</v>
      </c>
      <c r="R685" s="26">
        <v>1</v>
      </c>
      <c r="S685" s="26">
        <v>0</v>
      </c>
      <c r="T685" s="26" t="s">
        <v>2270</v>
      </c>
      <c r="U685" s="26" t="s">
        <v>2271</v>
      </c>
      <c r="Y685" s="26">
        <f>IF(ISTEXT(_xlfn.XLOOKUP(A685,Checked_Deals!A:A,Checked_Deals!A:A,0)),1,0)</f>
        <v>0</v>
      </c>
    </row>
    <row r="686" spans="1:25" x14ac:dyDescent="0.25">
      <c r="A686" s="26" t="s">
        <v>2272</v>
      </c>
      <c r="B686" s="27">
        <v>44166</v>
      </c>
      <c r="C686" s="26" t="s">
        <v>2273</v>
      </c>
      <c r="D686" s="26" t="s">
        <v>211</v>
      </c>
      <c r="E686" s="26" t="s">
        <v>2206</v>
      </c>
      <c r="F686" s="26" t="s">
        <v>76</v>
      </c>
      <c r="G686" s="26" t="s">
        <v>1491</v>
      </c>
      <c r="H686" s="59">
        <v>150000000</v>
      </c>
      <c r="I686" s="26" t="s">
        <v>113</v>
      </c>
      <c r="J686" s="26" t="s">
        <v>52</v>
      </c>
      <c r="K686" s="26">
        <v>1.92</v>
      </c>
      <c r="L686" s="26" t="s">
        <v>53</v>
      </c>
      <c r="M686" s="26" t="s">
        <v>54</v>
      </c>
      <c r="N686" s="26" t="s">
        <v>68</v>
      </c>
      <c r="O686" s="26">
        <v>2.4</v>
      </c>
      <c r="P686" s="26">
        <v>4.25</v>
      </c>
      <c r="Q686" s="40">
        <f>Table2[[#This Row],[Spread]]/Table2[[#This Row],[Expected Loss]]</f>
        <v>1.7708333333333335</v>
      </c>
      <c r="R686" s="26">
        <v>1</v>
      </c>
      <c r="S686" s="26">
        <v>0</v>
      </c>
      <c r="T686" s="26" t="s">
        <v>2274</v>
      </c>
      <c r="U686" s="26" t="s">
        <v>2275</v>
      </c>
      <c r="Y686" s="26">
        <f>IF(ISTEXT(_xlfn.XLOOKUP(A686,Checked_Deals!A:A,Checked_Deals!A:A,0)),1,0)</f>
        <v>0</v>
      </c>
    </row>
    <row r="687" spans="1:25" x14ac:dyDescent="0.25">
      <c r="A687" s="26" t="s">
        <v>2276</v>
      </c>
      <c r="B687" s="27">
        <v>44166</v>
      </c>
      <c r="C687" s="26" t="s">
        <v>2273</v>
      </c>
      <c r="D687" s="26" t="s">
        <v>211</v>
      </c>
      <c r="E687" s="26" t="s">
        <v>2206</v>
      </c>
      <c r="F687" s="26" t="s">
        <v>76</v>
      </c>
      <c r="G687" s="26" t="s">
        <v>1491</v>
      </c>
      <c r="H687" s="59">
        <v>150000000</v>
      </c>
      <c r="I687" s="26" t="s">
        <v>113</v>
      </c>
      <c r="J687" s="26" t="s">
        <v>52</v>
      </c>
      <c r="K687" s="26">
        <v>1.92</v>
      </c>
      <c r="L687" s="26" t="s">
        <v>53</v>
      </c>
      <c r="M687" s="26" t="s">
        <v>54</v>
      </c>
      <c r="N687" s="26" t="s">
        <v>68</v>
      </c>
      <c r="O687" s="26">
        <v>2.4</v>
      </c>
      <c r="P687" s="26">
        <v>5.5</v>
      </c>
      <c r="Q687" s="40">
        <f>Table2[[#This Row],[Spread]]/Table2[[#This Row],[Expected Loss]]</f>
        <v>2.291666666666667</v>
      </c>
      <c r="R687" s="26">
        <v>1</v>
      </c>
      <c r="S687" s="26">
        <v>0</v>
      </c>
      <c r="T687" s="26" t="s">
        <v>2274</v>
      </c>
      <c r="U687" s="26" t="s">
        <v>2275</v>
      </c>
      <c r="Y687" s="26">
        <f>IF(ISTEXT(_xlfn.XLOOKUP(A687,Checked_Deals!A:A,Checked_Deals!A:A,0)),1,0)</f>
        <v>0</v>
      </c>
    </row>
    <row r="688" spans="1:25" x14ac:dyDescent="0.25">
      <c r="A688" s="26" t="s">
        <v>2277</v>
      </c>
      <c r="B688" s="27">
        <v>44166</v>
      </c>
      <c r="C688" s="26" t="s">
        <v>2278</v>
      </c>
      <c r="D688" s="26" t="s">
        <v>2279</v>
      </c>
      <c r="E688" s="26" t="s">
        <v>785</v>
      </c>
      <c r="F688" s="26" t="s">
        <v>76</v>
      </c>
      <c r="G688" s="26" t="s">
        <v>542</v>
      </c>
      <c r="H688" s="59">
        <v>237500000</v>
      </c>
      <c r="I688" s="26" t="s">
        <v>51</v>
      </c>
      <c r="J688" s="26" t="s">
        <v>52</v>
      </c>
      <c r="K688" s="26" t="s">
        <v>54</v>
      </c>
      <c r="L688" s="26" t="s">
        <v>53</v>
      </c>
      <c r="M688" s="26" t="s">
        <v>421</v>
      </c>
      <c r="N688" s="26" t="s">
        <v>55</v>
      </c>
      <c r="O688" s="26">
        <v>0.33300000000000002</v>
      </c>
      <c r="P688" s="26">
        <v>3</v>
      </c>
      <c r="Q688" s="40">
        <f>Table2[[#This Row],[Spread]]/Table2[[#This Row],[Expected Loss]]</f>
        <v>9.0090090090090094</v>
      </c>
      <c r="R688" s="26">
        <v>1</v>
      </c>
      <c r="S688" s="26">
        <v>0</v>
      </c>
      <c r="T688" s="26" t="s">
        <v>2280</v>
      </c>
      <c r="U688" s="26" t="s">
        <v>2281</v>
      </c>
      <c r="Y688" s="26">
        <f>IF(ISTEXT(_xlfn.XLOOKUP(A688,Checked_Deals!A:A,Checked_Deals!A:A,0)),1,0)</f>
        <v>0</v>
      </c>
    </row>
    <row r="689" spans="1:25" x14ac:dyDescent="0.25">
      <c r="A689" s="26" t="s">
        <v>2282</v>
      </c>
      <c r="B689" s="27">
        <v>44166</v>
      </c>
      <c r="C689" s="26" t="s">
        <v>2283</v>
      </c>
      <c r="D689" s="26" t="s">
        <v>2284</v>
      </c>
      <c r="E689" s="26" t="s">
        <v>785</v>
      </c>
      <c r="F689" s="26" t="s">
        <v>2146</v>
      </c>
      <c r="G689" s="26" t="s">
        <v>1535</v>
      </c>
      <c r="H689" s="59">
        <v>50000000</v>
      </c>
      <c r="I689" s="26" t="s">
        <v>104</v>
      </c>
      <c r="J689" s="26" t="s">
        <v>52</v>
      </c>
      <c r="K689" s="26">
        <v>3</v>
      </c>
      <c r="L689" s="26" t="s">
        <v>53</v>
      </c>
      <c r="M689" s="26" t="s">
        <v>54</v>
      </c>
      <c r="N689" s="26" t="s">
        <v>55</v>
      </c>
      <c r="O689" s="26" t="s">
        <v>56</v>
      </c>
      <c r="P689" s="26">
        <v>10.75</v>
      </c>
      <c r="Q689" s="40" t="e">
        <f>Table2[[#This Row],[Spread]]/Table2[[#This Row],[Expected Loss]]</f>
        <v>#VALUE!</v>
      </c>
      <c r="R689" s="26">
        <v>1</v>
      </c>
      <c r="S689" s="26">
        <v>0</v>
      </c>
      <c r="T689" s="26" t="s">
        <v>2285</v>
      </c>
      <c r="U689" s="26" t="s">
        <v>2286</v>
      </c>
      <c r="Y689" s="26">
        <f>IF(ISTEXT(_xlfn.XLOOKUP(A689,Checked_Deals!A:A,Checked_Deals!A:A,0)),1,0)</f>
        <v>0</v>
      </c>
    </row>
    <row r="690" spans="1:25" x14ac:dyDescent="0.25">
      <c r="A690" s="26" t="s">
        <v>2287</v>
      </c>
      <c r="B690" s="27">
        <v>44166</v>
      </c>
      <c r="C690" s="26" t="s">
        <v>2288</v>
      </c>
      <c r="D690" s="26" t="s">
        <v>236</v>
      </c>
      <c r="E690" s="26" t="s">
        <v>1507</v>
      </c>
      <c r="F690" s="26" t="s">
        <v>76</v>
      </c>
      <c r="G690" s="26" t="s">
        <v>1784</v>
      </c>
      <c r="H690" s="59">
        <v>150000000</v>
      </c>
      <c r="I690" s="26" t="s">
        <v>113</v>
      </c>
      <c r="J690" s="26" t="s">
        <v>52</v>
      </c>
      <c r="K690" s="26" t="s">
        <v>54</v>
      </c>
      <c r="L690" s="26" t="s">
        <v>53</v>
      </c>
      <c r="M690" s="26" t="s">
        <v>54</v>
      </c>
      <c r="N690" s="26" t="s">
        <v>55</v>
      </c>
      <c r="O690" s="26">
        <v>1.9</v>
      </c>
      <c r="P690" s="26">
        <v>5.75</v>
      </c>
      <c r="Q690" s="40">
        <f>Table2[[#This Row],[Spread]]/Table2[[#This Row],[Expected Loss]]</f>
        <v>3.0263157894736845</v>
      </c>
      <c r="R690" s="26">
        <v>1</v>
      </c>
      <c r="S690" s="26">
        <v>0</v>
      </c>
      <c r="T690" s="26" t="s">
        <v>2289</v>
      </c>
      <c r="U690" s="26" t="s">
        <v>2290</v>
      </c>
      <c r="Y690" s="26">
        <f>IF(ISTEXT(_xlfn.XLOOKUP(A690,Checked_Deals!A:A,Checked_Deals!A:A,0)),1,0)</f>
        <v>0</v>
      </c>
    </row>
    <row r="691" spans="1:25" x14ac:dyDescent="0.25">
      <c r="A691" s="26" t="s">
        <v>2291</v>
      </c>
      <c r="B691" s="27">
        <v>44166</v>
      </c>
      <c r="C691" s="26" t="s">
        <v>2278</v>
      </c>
      <c r="D691" s="26" t="s">
        <v>2279</v>
      </c>
      <c r="E691" s="26" t="s">
        <v>785</v>
      </c>
      <c r="F691" s="26" t="s">
        <v>76</v>
      </c>
      <c r="G691" s="26" t="s">
        <v>542</v>
      </c>
      <c r="H691" s="59">
        <v>95000000</v>
      </c>
      <c r="I691" s="26" t="s">
        <v>51</v>
      </c>
      <c r="J691" s="26" t="s">
        <v>52</v>
      </c>
      <c r="K691" s="26" t="s">
        <v>54</v>
      </c>
      <c r="L691" s="26" t="s">
        <v>53</v>
      </c>
      <c r="M691" s="26" t="s">
        <v>54</v>
      </c>
      <c r="N691" s="26" t="s">
        <v>55</v>
      </c>
      <c r="O691" s="26">
        <v>0.247</v>
      </c>
      <c r="P691" s="26">
        <v>3</v>
      </c>
      <c r="Q691" s="40">
        <f>Table2[[#This Row],[Spread]]/Table2[[#This Row],[Expected Loss]]</f>
        <v>12.145748987854251</v>
      </c>
      <c r="R691" s="26">
        <v>1</v>
      </c>
      <c r="S691" s="26">
        <v>0</v>
      </c>
      <c r="T691" s="26" t="s">
        <v>2292</v>
      </c>
      <c r="U691" s="26" t="s">
        <v>2293</v>
      </c>
      <c r="Y691" s="26">
        <f>IF(ISTEXT(_xlfn.XLOOKUP(A691,Checked_Deals!A:A,Checked_Deals!A:A,0)),1,0)</f>
        <v>0</v>
      </c>
    </row>
    <row r="692" spans="1:25" x14ac:dyDescent="0.25">
      <c r="A692" s="26" t="s">
        <v>2294</v>
      </c>
      <c r="B692" s="27">
        <v>44166</v>
      </c>
      <c r="C692" s="26" t="s">
        <v>2295</v>
      </c>
      <c r="D692" s="26" t="s">
        <v>2296</v>
      </c>
      <c r="E692" s="26" t="s">
        <v>474</v>
      </c>
      <c r="F692" s="26" t="s">
        <v>76</v>
      </c>
      <c r="G692" s="26" t="s">
        <v>913</v>
      </c>
      <c r="H692" s="59">
        <v>300000000</v>
      </c>
      <c r="I692" s="26" t="s">
        <v>113</v>
      </c>
      <c r="J692" s="26" t="s">
        <v>52</v>
      </c>
      <c r="K692" s="26">
        <v>4</v>
      </c>
      <c r="L692" s="26" t="s">
        <v>53</v>
      </c>
      <c r="M692" s="26" t="s">
        <v>54</v>
      </c>
      <c r="N692" s="26" t="s">
        <v>55</v>
      </c>
      <c r="O692" s="26">
        <v>3.08</v>
      </c>
      <c r="P692" s="26">
        <v>7.75</v>
      </c>
      <c r="Q692" s="40">
        <f>Table2[[#This Row],[Spread]]/Table2[[#This Row],[Expected Loss]]</f>
        <v>2.5162337662337664</v>
      </c>
      <c r="R692" s="26">
        <v>1</v>
      </c>
      <c r="S692" s="26">
        <v>0</v>
      </c>
      <c r="T692" s="26" t="s">
        <v>2297</v>
      </c>
      <c r="U692" s="26" t="s">
        <v>2298</v>
      </c>
      <c r="Y692" s="26">
        <f>IF(ISTEXT(_xlfn.XLOOKUP(A692,Checked_Deals!A:A,Checked_Deals!A:A,0)),1,0)</f>
        <v>0</v>
      </c>
    </row>
    <row r="693" spans="1:25" x14ac:dyDescent="0.25">
      <c r="A693" s="26" t="s">
        <v>2299</v>
      </c>
      <c r="B693" s="27">
        <v>44166</v>
      </c>
      <c r="C693" s="26" t="s">
        <v>2300</v>
      </c>
      <c r="D693" s="26" t="s">
        <v>2301</v>
      </c>
      <c r="E693" s="26" t="s">
        <v>474</v>
      </c>
      <c r="F693" s="26" t="s">
        <v>76</v>
      </c>
      <c r="G693" s="26" t="s">
        <v>913</v>
      </c>
      <c r="H693" s="59">
        <v>300000000</v>
      </c>
      <c r="I693" s="26" t="s">
        <v>113</v>
      </c>
      <c r="J693" s="26" t="s">
        <v>52</v>
      </c>
      <c r="K693" s="26">
        <v>8</v>
      </c>
      <c r="L693" s="26" t="s">
        <v>53</v>
      </c>
      <c r="M693" s="26" t="s">
        <v>54</v>
      </c>
      <c r="N693" s="26" t="s">
        <v>55</v>
      </c>
      <c r="O693" s="26">
        <v>4.55</v>
      </c>
      <c r="P693" s="26">
        <v>9</v>
      </c>
      <c r="Q693" s="40">
        <f>Table2[[#This Row],[Spread]]/Table2[[#This Row],[Expected Loss]]</f>
        <v>1.9780219780219781</v>
      </c>
      <c r="R693" s="26">
        <v>1</v>
      </c>
      <c r="S693" s="26">
        <v>0</v>
      </c>
      <c r="T693" s="26" t="s">
        <v>2302</v>
      </c>
      <c r="U693" s="26" t="s">
        <v>2303</v>
      </c>
      <c r="Y693" s="26">
        <f>IF(ISTEXT(_xlfn.XLOOKUP(A693,Checked_Deals!A:A,Checked_Deals!A:A,0)),1,0)</f>
        <v>0</v>
      </c>
    </row>
    <row r="694" spans="1:25" x14ac:dyDescent="0.25">
      <c r="A694" s="26" t="s">
        <v>2304</v>
      </c>
      <c r="B694" s="27">
        <v>44166</v>
      </c>
      <c r="C694" s="26" t="s">
        <v>1999</v>
      </c>
      <c r="D694" s="26" t="s">
        <v>372</v>
      </c>
      <c r="E694" s="26" t="s">
        <v>2000</v>
      </c>
      <c r="F694" s="26" t="s">
        <v>76</v>
      </c>
      <c r="G694" s="26" t="s">
        <v>2001</v>
      </c>
      <c r="H694" s="59">
        <v>100000000</v>
      </c>
      <c r="I694" s="26" t="s">
        <v>51</v>
      </c>
      <c r="J694" s="26" t="s">
        <v>52</v>
      </c>
      <c r="K694" s="26">
        <v>1</v>
      </c>
      <c r="L694" s="26" t="s">
        <v>53</v>
      </c>
      <c r="M694" s="26" t="s">
        <v>54</v>
      </c>
      <c r="N694" s="26" t="s">
        <v>68</v>
      </c>
      <c r="O694" s="26">
        <v>1.04</v>
      </c>
      <c r="P694" s="26">
        <v>4.75</v>
      </c>
      <c r="Q694" s="40">
        <f>Table2[[#This Row],[Spread]]/Table2[[#This Row],[Expected Loss]]</f>
        <v>4.5673076923076925</v>
      </c>
      <c r="R694" s="26">
        <v>1</v>
      </c>
      <c r="S694" s="26">
        <v>0</v>
      </c>
      <c r="T694" s="26" t="s">
        <v>2305</v>
      </c>
      <c r="U694" s="26" t="s">
        <v>2306</v>
      </c>
      <c r="Y694" s="26">
        <f>IF(ISTEXT(_xlfn.XLOOKUP(A694,Checked_Deals!A:A,Checked_Deals!A:A,0)),1,0)</f>
        <v>0</v>
      </c>
    </row>
    <row r="695" spans="1:25" x14ac:dyDescent="0.25">
      <c r="A695" s="26" t="s">
        <v>2307</v>
      </c>
      <c r="B695" s="27">
        <v>44166</v>
      </c>
      <c r="C695" s="26" t="s">
        <v>1999</v>
      </c>
      <c r="D695" s="26" t="s">
        <v>372</v>
      </c>
      <c r="E695" s="26" t="s">
        <v>2000</v>
      </c>
      <c r="F695" s="26" t="s">
        <v>76</v>
      </c>
      <c r="G695" s="26" t="s">
        <v>2001</v>
      </c>
      <c r="H695" s="59">
        <v>100000000</v>
      </c>
      <c r="I695" s="26" t="s">
        <v>51</v>
      </c>
      <c r="J695" s="26" t="s">
        <v>52</v>
      </c>
      <c r="K695" s="26">
        <v>1</v>
      </c>
      <c r="L695" s="26" t="s">
        <v>53</v>
      </c>
      <c r="M695" s="26" t="s">
        <v>54</v>
      </c>
      <c r="N695" s="26" t="s">
        <v>68</v>
      </c>
      <c r="O695" s="26">
        <v>0.36</v>
      </c>
      <c r="P695" s="26">
        <v>12</v>
      </c>
      <c r="Q695" s="40">
        <f>Table2[[#This Row],[Spread]]/Table2[[#This Row],[Expected Loss]]</f>
        <v>33.333333333333336</v>
      </c>
      <c r="R695" s="26">
        <v>1</v>
      </c>
      <c r="S695" s="26">
        <v>0</v>
      </c>
      <c r="T695" s="26" t="s">
        <v>2305</v>
      </c>
      <c r="U695" s="26" t="s">
        <v>2306</v>
      </c>
      <c r="Y695" s="26">
        <f>IF(ISTEXT(_xlfn.XLOOKUP(A695,Checked_Deals!A:A,Checked_Deals!A:A,0)),1,0)</f>
        <v>0</v>
      </c>
    </row>
    <row r="696" spans="1:25" x14ac:dyDescent="0.25">
      <c r="A696" s="26" t="s">
        <v>2308</v>
      </c>
      <c r="B696" s="27">
        <v>44166</v>
      </c>
      <c r="C696" s="26" t="s">
        <v>1999</v>
      </c>
      <c r="D696" s="26" t="s">
        <v>372</v>
      </c>
      <c r="E696" s="26" t="s">
        <v>2000</v>
      </c>
      <c r="F696" s="26" t="s">
        <v>76</v>
      </c>
      <c r="G696" s="26" t="s">
        <v>2001</v>
      </c>
      <c r="H696" s="59">
        <v>95000000</v>
      </c>
      <c r="I696" s="26" t="s">
        <v>51</v>
      </c>
      <c r="J696" s="26" t="s">
        <v>52</v>
      </c>
      <c r="K696" s="26">
        <v>1</v>
      </c>
      <c r="L696" s="26" t="s">
        <v>53</v>
      </c>
      <c r="M696" s="26" t="s">
        <v>54</v>
      </c>
      <c r="N696" s="26" t="s">
        <v>68</v>
      </c>
      <c r="O696" s="26">
        <v>1.1299999999999999</v>
      </c>
      <c r="P696" s="26">
        <v>14</v>
      </c>
      <c r="Q696" s="40">
        <f>Table2[[#This Row],[Spread]]/Table2[[#This Row],[Expected Loss]]</f>
        <v>12.389380530973453</v>
      </c>
      <c r="R696" s="26">
        <v>1</v>
      </c>
      <c r="S696" s="26">
        <v>0</v>
      </c>
      <c r="T696" s="26" t="s">
        <v>2305</v>
      </c>
      <c r="U696" s="26" t="s">
        <v>2306</v>
      </c>
      <c r="Y696" s="26">
        <f>IF(ISTEXT(_xlfn.XLOOKUP(A696,Checked_Deals!A:A,Checked_Deals!A:A,0)),1,0)</f>
        <v>0</v>
      </c>
    </row>
    <row r="697" spans="1:25" x14ac:dyDescent="0.25">
      <c r="A697" s="28" t="s">
        <v>2309</v>
      </c>
      <c r="B697" s="29">
        <v>44166</v>
      </c>
      <c r="C697" s="28" t="s">
        <v>2310</v>
      </c>
      <c r="D697" s="28" t="s">
        <v>1252</v>
      </c>
      <c r="E697" s="28" t="s">
        <v>54</v>
      </c>
      <c r="F697" s="28" t="s">
        <v>54</v>
      </c>
      <c r="G697" s="28" t="s">
        <v>764</v>
      </c>
      <c r="H697" s="32" t="s">
        <v>65</v>
      </c>
      <c r="I697" s="28" t="s">
        <v>51</v>
      </c>
      <c r="J697" s="28" t="s">
        <v>166</v>
      </c>
      <c r="K697" s="28" t="s">
        <v>54</v>
      </c>
      <c r="L697" s="28" t="s">
        <v>53</v>
      </c>
      <c r="M697" s="28" t="s">
        <v>54</v>
      </c>
      <c r="N697" s="28" t="s">
        <v>68</v>
      </c>
      <c r="O697" s="28" t="s">
        <v>56</v>
      </c>
      <c r="P697" s="28">
        <v>2.6</v>
      </c>
      <c r="Q697" s="40" t="e">
        <f>Table2[[#This Row],[Spread]]/Table2[[#This Row],[Expected Loss]]</f>
        <v>#VALUE!</v>
      </c>
      <c r="R697" s="28">
        <v>1</v>
      </c>
      <c r="S697" s="28">
        <v>0</v>
      </c>
      <c r="T697" s="28" t="s">
        <v>2311</v>
      </c>
      <c r="U697" s="28" t="s">
        <v>2312</v>
      </c>
      <c r="Y697" s="26">
        <f>IF(ISTEXT(_xlfn.XLOOKUP(A697,Checked_Deals!A:A,Checked_Deals!A:A,0)),1,0)</f>
        <v>0</v>
      </c>
    </row>
    <row r="698" spans="1:25" x14ac:dyDescent="0.25">
      <c r="A698" s="28" t="s">
        <v>2313</v>
      </c>
      <c r="B698" s="29">
        <v>44166</v>
      </c>
      <c r="C698" s="28" t="s">
        <v>2310</v>
      </c>
      <c r="D698" s="28" t="s">
        <v>1252</v>
      </c>
      <c r="E698" s="28" t="s">
        <v>54</v>
      </c>
      <c r="F698" s="28" t="s">
        <v>54</v>
      </c>
      <c r="G698" s="28" t="s">
        <v>764</v>
      </c>
      <c r="H698" s="32" t="s">
        <v>65</v>
      </c>
      <c r="I698" s="28" t="s">
        <v>51</v>
      </c>
      <c r="J698" s="28" t="s">
        <v>166</v>
      </c>
      <c r="K698" s="28" t="s">
        <v>54</v>
      </c>
      <c r="L698" s="28" t="s">
        <v>53</v>
      </c>
      <c r="M698" s="28" t="s">
        <v>54</v>
      </c>
      <c r="N698" s="28" t="s">
        <v>68</v>
      </c>
      <c r="O698" s="28" t="s">
        <v>56</v>
      </c>
      <c r="P698" s="28">
        <v>3.6</v>
      </c>
      <c r="Q698" s="40" t="e">
        <f>Table2[[#This Row],[Spread]]/Table2[[#This Row],[Expected Loss]]</f>
        <v>#VALUE!</v>
      </c>
      <c r="R698" s="28">
        <v>1</v>
      </c>
      <c r="S698" s="28">
        <v>0</v>
      </c>
      <c r="T698" s="28" t="s">
        <v>2311</v>
      </c>
      <c r="U698" s="28" t="s">
        <v>2312</v>
      </c>
      <c r="Y698" s="26">
        <f>IF(ISTEXT(_xlfn.XLOOKUP(A698,Checked_Deals!A:A,Checked_Deals!A:A,0)),1,0)</f>
        <v>0</v>
      </c>
    </row>
    <row r="699" spans="1:25" x14ac:dyDescent="0.25">
      <c r="A699" s="28" t="s">
        <v>2314</v>
      </c>
      <c r="B699" s="29">
        <v>44166</v>
      </c>
      <c r="C699" s="28" t="s">
        <v>2310</v>
      </c>
      <c r="D699" s="28" t="s">
        <v>1252</v>
      </c>
      <c r="E699" s="28" t="s">
        <v>54</v>
      </c>
      <c r="F699" s="28" t="s">
        <v>54</v>
      </c>
      <c r="G699" s="28" t="s">
        <v>764</v>
      </c>
      <c r="H699" s="32" t="s">
        <v>65</v>
      </c>
      <c r="I699" s="28" t="s">
        <v>51</v>
      </c>
      <c r="J699" s="28" t="s">
        <v>166</v>
      </c>
      <c r="K699" s="28" t="s">
        <v>54</v>
      </c>
      <c r="L699" s="28" t="s">
        <v>53</v>
      </c>
      <c r="M699" s="28" t="s">
        <v>54</v>
      </c>
      <c r="N699" s="28" t="s">
        <v>68</v>
      </c>
      <c r="O699" s="28" t="s">
        <v>56</v>
      </c>
      <c r="P699" s="28">
        <v>5</v>
      </c>
      <c r="Q699" s="40" t="e">
        <f>Table2[[#This Row],[Spread]]/Table2[[#This Row],[Expected Loss]]</f>
        <v>#VALUE!</v>
      </c>
      <c r="R699" s="28">
        <v>1</v>
      </c>
      <c r="S699" s="28">
        <v>0</v>
      </c>
      <c r="T699" s="28" t="s">
        <v>2311</v>
      </c>
      <c r="U699" s="28" t="s">
        <v>2312</v>
      </c>
      <c r="Y699" s="26">
        <f>IF(ISTEXT(_xlfn.XLOOKUP(A699,Checked_Deals!A:A,Checked_Deals!A:A,0)),1,0)</f>
        <v>0</v>
      </c>
    </row>
    <row r="700" spans="1:25" x14ac:dyDescent="0.25">
      <c r="A700" s="26" t="s">
        <v>2315</v>
      </c>
      <c r="B700" s="27">
        <v>44166</v>
      </c>
      <c r="C700" s="26" t="s">
        <v>2316</v>
      </c>
      <c r="D700" s="26" t="s">
        <v>2317</v>
      </c>
      <c r="E700" s="26" t="s">
        <v>474</v>
      </c>
      <c r="F700" s="26" t="s">
        <v>76</v>
      </c>
      <c r="G700" s="26" t="s">
        <v>913</v>
      </c>
      <c r="H700" s="59">
        <v>150000000</v>
      </c>
      <c r="I700" s="26" t="s">
        <v>113</v>
      </c>
      <c r="J700" s="26" t="s">
        <v>52</v>
      </c>
      <c r="K700" s="26">
        <v>3</v>
      </c>
      <c r="L700" s="26" t="s">
        <v>53</v>
      </c>
      <c r="M700" s="26" t="s">
        <v>54</v>
      </c>
      <c r="N700" s="26" t="s">
        <v>55</v>
      </c>
      <c r="O700" s="26">
        <v>1.48</v>
      </c>
      <c r="P700" s="26">
        <v>4</v>
      </c>
      <c r="Q700" s="40">
        <f>Table2[[#This Row],[Spread]]/Table2[[#This Row],[Expected Loss]]</f>
        <v>2.7027027027027026</v>
      </c>
      <c r="R700" s="26">
        <v>1</v>
      </c>
      <c r="S700" s="26">
        <v>0</v>
      </c>
      <c r="T700" s="26" t="s">
        <v>2318</v>
      </c>
      <c r="U700" s="26" t="s">
        <v>2319</v>
      </c>
      <c r="Y700" s="26">
        <f>IF(ISTEXT(_xlfn.XLOOKUP(A700,Checked_Deals!A:A,Checked_Deals!A:A,0)),1,0)</f>
        <v>0</v>
      </c>
    </row>
    <row r="701" spans="1:25" x14ac:dyDescent="0.25">
      <c r="A701" s="26" t="s">
        <v>2320</v>
      </c>
      <c r="B701" s="27">
        <v>44197</v>
      </c>
      <c r="C701" s="26" t="s">
        <v>1903</v>
      </c>
      <c r="D701" s="26" t="s">
        <v>54</v>
      </c>
      <c r="E701" s="26" t="s">
        <v>54</v>
      </c>
      <c r="F701" s="26" t="s">
        <v>54</v>
      </c>
      <c r="G701" s="26" t="s">
        <v>599</v>
      </c>
      <c r="H701" s="59">
        <v>3750000</v>
      </c>
      <c r="I701" s="26" t="s">
        <v>54</v>
      </c>
      <c r="J701" s="26" t="s">
        <v>52</v>
      </c>
      <c r="K701" s="26">
        <v>1</v>
      </c>
      <c r="L701" s="26" t="s">
        <v>53</v>
      </c>
      <c r="M701" s="26" t="s">
        <v>54</v>
      </c>
      <c r="N701" s="26" t="s">
        <v>55</v>
      </c>
      <c r="O701" s="26" t="s">
        <v>56</v>
      </c>
      <c r="P701" s="26" t="s">
        <v>56</v>
      </c>
      <c r="Q701" s="40" t="e">
        <f>Table2[[#This Row],[Spread]]/Table2[[#This Row],[Expected Loss]]</f>
        <v>#VALUE!</v>
      </c>
      <c r="R701" s="26">
        <v>1</v>
      </c>
      <c r="S701" s="26">
        <v>0</v>
      </c>
      <c r="T701" s="26" t="s">
        <v>2321</v>
      </c>
      <c r="U701" s="26" t="s">
        <v>2322</v>
      </c>
      <c r="Y701" s="26">
        <f>IF(ISTEXT(_xlfn.XLOOKUP(A701,Checked_Deals!A:A,Checked_Deals!A:A,0)),1,0)</f>
        <v>0</v>
      </c>
    </row>
    <row r="702" spans="1:25" x14ac:dyDescent="0.25">
      <c r="A702" s="26" t="s">
        <v>2323</v>
      </c>
      <c r="B702" s="27">
        <v>44197</v>
      </c>
      <c r="C702" s="26" t="s">
        <v>1903</v>
      </c>
      <c r="D702" s="26" t="s">
        <v>54</v>
      </c>
      <c r="E702" s="26" t="s">
        <v>54</v>
      </c>
      <c r="F702" s="26" t="s">
        <v>54</v>
      </c>
      <c r="G702" s="26" t="s">
        <v>599</v>
      </c>
      <c r="H702" s="59">
        <v>23900000</v>
      </c>
      <c r="I702" s="26" t="s">
        <v>54</v>
      </c>
      <c r="J702" s="26" t="s">
        <v>52</v>
      </c>
      <c r="K702" s="26">
        <v>1</v>
      </c>
      <c r="L702" s="26" t="s">
        <v>53</v>
      </c>
      <c r="M702" s="26" t="s">
        <v>54</v>
      </c>
      <c r="N702" s="26" t="s">
        <v>55</v>
      </c>
      <c r="O702" s="26" t="s">
        <v>56</v>
      </c>
      <c r="P702" s="26" t="s">
        <v>56</v>
      </c>
      <c r="Q702" s="40" t="e">
        <f>Table2[[#This Row],[Spread]]/Table2[[#This Row],[Expected Loss]]</f>
        <v>#VALUE!</v>
      </c>
      <c r="R702" s="26">
        <v>1</v>
      </c>
      <c r="S702" s="26">
        <v>0</v>
      </c>
      <c r="T702" s="26" t="s">
        <v>2324</v>
      </c>
      <c r="U702" s="26" t="s">
        <v>2325</v>
      </c>
      <c r="Y702" s="26">
        <f>IF(ISTEXT(_xlfn.XLOOKUP(A702,Checked_Deals!A:A,Checked_Deals!A:A,0)),1,0)</f>
        <v>0</v>
      </c>
    </row>
    <row r="703" spans="1:25" x14ac:dyDescent="0.25">
      <c r="A703" s="26" t="s">
        <v>2326</v>
      </c>
      <c r="B703" s="27">
        <v>44197</v>
      </c>
      <c r="C703" s="26" t="s">
        <v>1903</v>
      </c>
      <c r="D703" s="26" t="s">
        <v>54</v>
      </c>
      <c r="E703" s="26" t="s">
        <v>54</v>
      </c>
      <c r="F703" s="26" t="s">
        <v>54</v>
      </c>
      <c r="G703" s="26" t="s">
        <v>599</v>
      </c>
      <c r="H703" s="59">
        <v>30000000</v>
      </c>
      <c r="I703" s="26" t="s">
        <v>54</v>
      </c>
      <c r="J703" s="26" t="s">
        <v>52</v>
      </c>
      <c r="K703" s="26">
        <v>1</v>
      </c>
      <c r="L703" s="26" t="s">
        <v>53</v>
      </c>
      <c r="M703" s="26" t="s">
        <v>54</v>
      </c>
      <c r="N703" s="26" t="s">
        <v>55</v>
      </c>
      <c r="O703" s="26" t="s">
        <v>56</v>
      </c>
      <c r="P703" s="26" t="s">
        <v>56</v>
      </c>
      <c r="Q703" s="40" t="e">
        <f>Table2[[#This Row],[Spread]]/Table2[[#This Row],[Expected Loss]]</f>
        <v>#VALUE!</v>
      </c>
      <c r="R703" s="26">
        <v>1</v>
      </c>
      <c r="S703" s="26">
        <v>0</v>
      </c>
      <c r="T703" s="26" t="s">
        <v>2327</v>
      </c>
      <c r="U703" s="26" t="s">
        <v>2328</v>
      </c>
      <c r="Y703" s="26">
        <f>IF(ISTEXT(_xlfn.XLOOKUP(A703,Checked_Deals!A:A,Checked_Deals!A:A,0)),1,0)</f>
        <v>0</v>
      </c>
    </row>
    <row r="704" spans="1:25" x14ac:dyDescent="0.25">
      <c r="A704" s="26" t="s">
        <v>2329</v>
      </c>
      <c r="B704" s="27">
        <v>44197</v>
      </c>
      <c r="C704" s="26" t="s">
        <v>1903</v>
      </c>
      <c r="D704" s="26" t="s">
        <v>54</v>
      </c>
      <c r="E704" s="26" t="s">
        <v>54</v>
      </c>
      <c r="F704" s="26" t="s">
        <v>54</v>
      </c>
      <c r="G704" s="26" t="s">
        <v>599</v>
      </c>
      <c r="H704" s="59">
        <v>5000000</v>
      </c>
      <c r="I704" s="26" t="s">
        <v>54</v>
      </c>
      <c r="J704" s="26" t="s">
        <v>52</v>
      </c>
      <c r="K704" s="26">
        <v>1</v>
      </c>
      <c r="L704" s="26" t="s">
        <v>53</v>
      </c>
      <c r="M704" s="26" t="s">
        <v>54</v>
      </c>
      <c r="N704" s="26" t="s">
        <v>55</v>
      </c>
      <c r="O704" s="26" t="s">
        <v>56</v>
      </c>
      <c r="P704" s="26" t="s">
        <v>56</v>
      </c>
      <c r="Q704" s="40" t="e">
        <f>Table2[[#This Row],[Spread]]/Table2[[#This Row],[Expected Loss]]</f>
        <v>#VALUE!</v>
      </c>
      <c r="R704" s="26">
        <v>1</v>
      </c>
      <c r="S704" s="26">
        <v>0</v>
      </c>
      <c r="T704" s="26" t="s">
        <v>2330</v>
      </c>
      <c r="U704" s="26" t="s">
        <v>2331</v>
      </c>
      <c r="Y704" s="26">
        <f>IF(ISTEXT(_xlfn.XLOOKUP(A704,Checked_Deals!A:A,Checked_Deals!A:A,0)),1,0)</f>
        <v>0</v>
      </c>
    </row>
    <row r="705" spans="1:25" x14ac:dyDescent="0.25">
      <c r="A705" s="26" t="s">
        <v>2332</v>
      </c>
      <c r="B705" s="27">
        <v>44197</v>
      </c>
      <c r="C705" s="26" t="s">
        <v>1903</v>
      </c>
      <c r="D705" s="26" t="s">
        <v>54</v>
      </c>
      <c r="E705" s="26" t="s">
        <v>54</v>
      </c>
      <c r="F705" s="26" t="s">
        <v>54</v>
      </c>
      <c r="G705" s="26" t="s">
        <v>599</v>
      </c>
      <c r="H705" s="59">
        <v>4000000</v>
      </c>
      <c r="I705" s="26" t="s">
        <v>54</v>
      </c>
      <c r="J705" s="26" t="s">
        <v>52</v>
      </c>
      <c r="K705" s="26">
        <v>1</v>
      </c>
      <c r="L705" s="26" t="s">
        <v>53</v>
      </c>
      <c r="M705" s="26" t="s">
        <v>54</v>
      </c>
      <c r="N705" s="26" t="s">
        <v>55</v>
      </c>
      <c r="O705" s="26" t="s">
        <v>56</v>
      </c>
      <c r="P705" s="26" t="s">
        <v>56</v>
      </c>
      <c r="Q705" s="40" t="e">
        <f>Table2[[#This Row],[Spread]]/Table2[[#This Row],[Expected Loss]]</f>
        <v>#VALUE!</v>
      </c>
      <c r="R705" s="26">
        <v>1</v>
      </c>
      <c r="S705" s="26">
        <v>0</v>
      </c>
      <c r="T705" s="26" t="s">
        <v>2333</v>
      </c>
      <c r="U705" s="26" t="s">
        <v>2334</v>
      </c>
      <c r="Y705" s="26">
        <f>IF(ISTEXT(_xlfn.XLOOKUP(A705,Checked_Deals!A:A,Checked_Deals!A:A,0)),1,0)</f>
        <v>0</v>
      </c>
    </row>
    <row r="706" spans="1:25" x14ac:dyDescent="0.25">
      <c r="A706" s="26" t="s">
        <v>2335</v>
      </c>
      <c r="B706" s="27">
        <v>44197</v>
      </c>
      <c r="C706" s="26" t="s">
        <v>1903</v>
      </c>
      <c r="D706" s="26" t="s">
        <v>54</v>
      </c>
      <c r="E706" s="26" t="s">
        <v>54</v>
      </c>
      <c r="F706" s="26" t="s">
        <v>54</v>
      </c>
      <c r="G706" s="26" t="s">
        <v>599</v>
      </c>
      <c r="H706" s="59">
        <v>4000000</v>
      </c>
      <c r="I706" s="26" t="s">
        <v>54</v>
      </c>
      <c r="J706" s="26" t="s">
        <v>52</v>
      </c>
      <c r="K706" s="26">
        <v>1</v>
      </c>
      <c r="L706" s="26" t="s">
        <v>53</v>
      </c>
      <c r="M706" s="26" t="s">
        <v>54</v>
      </c>
      <c r="N706" s="26" t="s">
        <v>55</v>
      </c>
      <c r="O706" s="26" t="s">
        <v>56</v>
      </c>
      <c r="P706" s="26" t="s">
        <v>56</v>
      </c>
      <c r="Q706" s="40" t="e">
        <f>Table2[[#This Row],[Spread]]/Table2[[#This Row],[Expected Loss]]</f>
        <v>#VALUE!</v>
      </c>
      <c r="R706" s="26">
        <v>1</v>
      </c>
      <c r="S706" s="26">
        <v>0</v>
      </c>
      <c r="T706" s="26" t="s">
        <v>2336</v>
      </c>
      <c r="U706" s="26" t="s">
        <v>2337</v>
      </c>
      <c r="Y706" s="26">
        <f>IF(ISTEXT(_xlfn.XLOOKUP(A706,Checked_Deals!A:A,Checked_Deals!A:A,0)),1,0)</f>
        <v>0</v>
      </c>
    </row>
    <row r="707" spans="1:25" x14ac:dyDescent="0.25">
      <c r="A707" s="26" t="s">
        <v>2338</v>
      </c>
      <c r="B707" s="27">
        <v>44197</v>
      </c>
      <c r="C707" s="26" t="s">
        <v>1903</v>
      </c>
      <c r="D707" s="26" t="s">
        <v>54</v>
      </c>
      <c r="E707" s="26" t="s">
        <v>54</v>
      </c>
      <c r="F707" s="26" t="s">
        <v>54</v>
      </c>
      <c r="G707" s="26" t="s">
        <v>599</v>
      </c>
      <c r="H707" s="59">
        <v>5750000</v>
      </c>
      <c r="I707" s="26" t="s">
        <v>54</v>
      </c>
      <c r="J707" s="26" t="s">
        <v>52</v>
      </c>
      <c r="K707" s="26">
        <v>1</v>
      </c>
      <c r="L707" s="26" t="s">
        <v>53</v>
      </c>
      <c r="M707" s="26" t="s">
        <v>54</v>
      </c>
      <c r="N707" s="26" t="s">
        <v>55</v>
      </c>
      <c r="O707" s="26" t="s">
        <v>56</v>
      </c>
      <c r="P707" s="26" t="s">
        <v>56</v>
      </c>
      <c r="Q707" s="40" t="e">
        <f>Table2[[#This Row],[Spread]]/Table2[[#This Row],[Expected Loss]]</f>
        <v>#VALUE!</v>
      </c>
      <c r="R707" s="26">
        <v>1</v>
      </c>
      <c r="S707" s="26">
        <v>0</v>
      </c>
      <c r="T707" s="26" t="s">
        <v>2339</v>
      </c>
      <c r="U707" s="26" t="s">
        <v>2340</v>
      </c>
      <c r="Y707" s="26">
        <f>IF(ISTEXT(_xlfn.XLOOKUP(A707,Checked_Deals!A:A,Checked_Deals!A:A,0)),1,0)</f>
        <v>0</v>
      </c>
    </row>
    <row r="708" spans="1:25" x14ac:dyDescent="0.25">
      <c r="A708" s="26" t="s">
        <v>2341</v>
      </c>
      <c r="B708" s="27">
        <v>44197</v>
      </c>
      <c r="C708" s="26" t="s">
        <v>1903</v>
      </c>
      <c r="D708" s="26" t="s">
        <v>54</v>
      </c>
      <c r="E708" s="26" t="s">
        <v>54</v>
      </c>
      <c r="F708" s="26" t="s">
        <v>54</v>
      </c>
      <c r="G708" s="26" t="s">
        <v>599</v>
      </c>
      <c r="H708" s="59">
        <v>50000000</v>
      </c>
      <c r="I708" s="26" t="s">
        <v>54</v>
      </c>
      <c r="J708" s="26" t="s">
        <v>52</v>
      </c>
      <c r="K708" s="26">
        <v>1</v>
      </c>
      <c r="L708" s="26" t="s">
        <v>53</v>
      </c>
      <c r="M708" s="26" t="s">
        <v>54</v>
      </c>
      <c r="N708" s="26" t="s">
        <v>55</v>
      </c>
      <c r="O708" s="26" t="s">
        <v>56</v>
      </c>
      <c r="P708" s="26" t="s">
        <v>56</v>
      </c>
      <c r="Q708" s="40" t="e">
        <f>Table2[[#This Row],[Spread]]/Table2[[#This Row],[Expected Loss]]</f>
        <v>#VALUE!</v>
      </c>
      <c r="R708" s="26">
        <v>1</v>
      </c>
      <c r="S708" s="26">
        <v>0</v>
      </c>
      <c r="T708" s="26" t="s">
        <v>2342</v>
      </c>
      <c r="U708" s="26" t="s">
        <v>2343</v>
      </c>
      <c r="Y708" s="26">
        <f>IF(ISTEXT(_xlfn.XLOOKUP(A708,Checked_Deals!A:A,Checked_Deals!A:A,0)),1,0)</f>
        <v>0</v>
      </c>
    </row>
    <row r="709" spans="1:25" x14ac:dyDescent="0.25">
      <c r="A709" s="26" t="s">
        <v>2344</v>
      </c>
      <c r="B709" s="27">
        <v>44197</v>
      </c>
      <c r="C709" s="26" t="s">
        <v>1903</v>
      </c>
      <c r="D709" s="26" t="s">
        <v>54</v>
      </c>
      <c r="E709" s="26" t="s">
        <v>54</v>
      </c>
      <c r="F709" s="26" t="s">
        <v>54</v>
      </c>
      <c r="G709" s="26" t="s">
        <v>599</v>
      </c>
      <c r="H709" s="59">
        <v>6250000</v>
      </c>
      <c r="I709" s="26" t="s">
        <v>54</v>
      </c>
      <c r="J709" s="26" t="s">
        <v>52</v>
      </c>
      <c r="K709" s="26">
        <v>1</v>
      </c>
      <c r="L709" s="26" t="s">
        <v>53</v>
      </c>
      <c r="M709" s="26" t="s">
        <v>54</v>
      </c>
      <c r="N709" s="26" t="s">
        <v>55</v>
      </c>
      <c r="O709" s="26" t="s">
        <v>56</v>
      </c>
      <c r="P709" s="26" t="s">
        <v>56</v>
      </c>
      <c r="Q709" s="40" t="e">
        <f>Table2[[#This Row],[Spread]]/Table2[[#This Row],[Expected Loss]]</f>
        <v>#VALUE!</v>
      </c>
      <c r="R709" s="26">
        <v>1</v>
      </c>
      <c r="S709" s="26">
        <v>0</v>
      </c>
      <c r="T709" s="26" t="s">
        <v>2345</v>
      </c>
      <c r="U709" s="26" t="s">
        <v>2346</v>
      </c>
      <c r="Y709" s="26">
        <f>IF(ISTEXT(_xlfn.XLOOKUP(A709,Checked_Deals!A:A,Checked_Deals!A:A,0)),1,0)</f>
        <v>0</v>
      </c>
    </row>
    <row r="710" spans="1:25" x14ac:dyDescent="0.25">
      <c r="A710" s="26" t="s">
        <v>2347</v>
      </c>
      <c r="B710" s="27">
        <v>44197</v>
      </c>
      <c r="C710" s="26" t="s">
        <v>1903</v>
      </c>
      <c r="D710" s="26" t="s">
        <v>54</v>
      </c>
      <c r="E710" s="26" t="s">
        <v>54</v>
      </c>
      <c r="F710" s="26" t="s">
        <v>54</v>
      </c>
      <c r="G710" s="26" t="s">
        <v>599</v>
      </c>
      <c r="H710" s="59">
        <v>3750000</v>
      </c>
      <c r="I710" s="26" t="s">
        <v>54</v>
      </c>
      <c r="J710" s="26" t="s">
        <v>52</v>
      </c>
      <c r="K710" s="26">
        <v>1</v>
      </c>
      <c r="L710" s="26" t="s">
        <v>53</v>
      </c>
      <c r="M710" s="26" t="s">
        <v>54</v>
      </c>
      <c r="N710" s="26" t="s">
        <v>55</v>
      </c>
      <c r="O710" s="26" t="s">
        <v>56</v>
      </c>
      <c r="P710" s="26" t="s">
        <v>56</v>
      </c>
      <c r="Q710" s="40" t="e">
        <f>Table2[[#This Row],[Spread]]/Table2[[#This Row],[Expected Loss]]</f>
        <v>#VALUE!</v>
      </c>
      <c r="R710" s="26">
        <v>1</v>
      </c>
      <c r="S710" s="26">
        <v>0</v>
      </c>
      <c r="T710" s="26" t="s">
        <v>2348</v>
      </c>
      <c r="U710" s="26" t="s">
        <v>2349</v>
      </c>
      <c r="Y710" s="26">
        <f>IF(ISTEXT(_xlfn.XLOOKUP(A710,Checked_Deals!A:A,Checked_Deals!A:A,0)),1,0)</f>
        <v>0</v>
      </c>
    </row>
    <row r="711" spans="1:25" x14ac:dyDescent="0.25">
      <c r="A711" s="26" t="s">
        <v>2350</v>
      </c>
      <c r="B711" s="27">
        <v>44197</v>
      </c>
      <c r="C711" s="26" t="s">
        <v>1811</v>
      </c>
      <c r="D711" s="26" t="s">
        <v>54</v>
      </c>
      <c r="E711" s="26" t="s">
        <v>54</v>
      </c>
      <c r="F711" s="26" t="s">
        <v>54</v>
      </c>
      <c r="G711" s="26" t="s">
        <v>966</v>
      </c>
      <c r="H711" s="59">
        <v>80000000</v>
      </c>
      <c r="I711" s="26" t="s">
        <v>54</v>
      </c>
      <c r="J711" s="26" t="s">
        <v>52</v>
      </c>
      <c r="K711" s="26">
        <v>2</v>
      </c>
      <c r="L711" s="26" t="s">
        <v>53</v>
      </c>
      <c r="M711" s="26" t="s">
        <v>54</v>
      </c>
      <c r="N711" s="26" t="s">
        <v>55</v>
      </c>
      <c r="O711" s="26" t="s">
        <v>56</v>
      </c>
      <c r="P711" s="26" t="s">
        <v>56</v>
      </c>
      <c r="Q711" s="40" t="e">
        <f>Table2[[#This Row],[Spread]]/Table2[[#This Row],[Expected Loss]]</f>
        <v>#VALUE!</v>
      </c>
      <c r="R711" s="26">
        <v>1</v>
      </c>
      <c r="S711" s="26">
        <v>0</v>
      </c>
      <c r="T711" s="26" t="s">
        <v>2351</v>
      </c>
      <c r="U711" s="26" t="s">
        <v>2352</v>
      </c>
      <c r="Y711" s="26">
        <f>IF(ISTEXT(_xlfn.XLOOKUP(A711,Checked_Deals!A:A,Checked_Deals!A:A,0)),1,0)</f>
        <v>0</v>
      </c>
    </row>
    <row r="712" spans="1:25" x14ac:dyDescent="0.25">
      <c r="A712" s="26" t="s">
        <v>2353</v>
      </c>
      <c r="B712" s="27">
        <v>44197</v>
      </c>
      <c r="C712" s="26" t="s">
        <v>1926</v>
      </c>
      <c r="D712" s="26" t="s">
        <v>1927</v>
      </c>
      <c r="E712" s="26" t="s">
        <v>2354</v>
      </c>
      <c r="F712" s="26" t="s">
        <v>91</v>
      </c>
      <c r="G712" s="26" t="s">
        <v>324</v>
      </c>
      <c r="H712" s="59">
        <v>200000000</v>
      </c>
      <c r="I712" s="26" t="s">
        <v>104</v>
      </c>
      <c r="J712" s="26" t="s">
        <v>52</v>
      </c>
      <c r="K712" s="26">
        <v>3</v>
      </c>
      <c r="L712" s="26" t="s">
        <v>53</v>
      </c>
      <c r="M712" s="26" t="s">
        <v>54</v>
      </c>
      <c r="N712" s="26" t="s">
        <v>55</v>
      </c>
      <c r="O712" s="26">
        <v>0.79</v>
      </c>
      <c r="P712" s="26">
        <v>4.75</v>
      </c>
      <c r="Q712" s="40">
        <f>Table2[[#This Row],[Spread]]/Table2[[#This Row],[Expected Loss]]</f>
        <v>6.0126582278481013</v>
      </c>
      <c r="R712" s="26">
        <v>1</v>
      </c>
      <c r="S712" s="26">
        <v>0</v>
      </c>
      <c r="T712" s="26" t="s">
        <v>2355</v>
      </c>
      <c r="U712" s="26" t="s">
        <v>2356</v>
      </c>
      <c r="Y712" s="26">
        <f>IF(ISTEXT(_xlfn.XLOOKUP(A712,Checked_Deals!A:A,Checked_Deals!A:A,0)),1,0)</f>
        <v>0</v>
      </c>
    </row>
    <row r="713" spans="1:25" x14ac:dyDescent="0.25">
      <c r="A713" s="26" t="s">
        <v>2357</v>
      </c>
      <c r="B713" s="27">
        <v>44228</v>
      </c>
      <c r="C713" s="26" t="s">
        <v>2358</v>
      </c>
      <c r="D713" s="26" t="s">
        <v>61</v>
      </c>
      <c r="E713" s="26" t="s">
        <v>2359</v>
      </c>
      <c r="F713" s="26" t="s">
        <v>63</v>
      </c>
      <c r="G713" s="26" t="s">
        <v>64</v>
      </c>
      <c r="H713" s="59">
        <v>140000000</v>
      </c>
      <c r="I713" s="26" t="s">
        <v>331</v>
      </c>
      <c r="J713" s="26" t="s">
        <v>166</v>
      </c>
      <c r="K713" s="26">
        <v>4</v>
      </c>
      <c r="L713" s="26" t="s">
        <v>53</v>
      </c>
      <c r="M713" s="26" t="s">
        <v>54</v>
      </c>
      <c r="N713" s="26" t="s">
        <v>68</v>
      </c>
      <c r="O713" s="26">
        <v>0.01</v>
      </c>
      <c r="P713" s="26">
        <v>1.5</v>
      </c>
      <c r="Q713" s="40">
        <f>Table2[[#This Row],[Spread]]/Table2[[#This Row],[Expected Loss]]</f>
        <v>150</v>
      </c>
      <c r="R713" s="26">
        <v>1</v>
      </c>
      <c r="S713" s="26">
        <v>0</v>
      </c>
      <c r="T713" s="26" t="s">
        <v>2360</v>
      </c>
      <c r="U713" s="26" t="s">
        <v>2361</v>
      </c>
      <c r="Y713" s="26">
        <f>IF(ISTEXT(_xlfn.XLOOKUP(A713,Checked_Deals!A:A,Checked_Deals!A:A,0)),1,0)</f>
        <v>0</v>
      </c>
    </row>
    <row r="714" spans="1:25" x14ac:dyDescent="0.25">
      <c r="A714" s="26" t="s">
        <v>2362</v>
      </c>
      <c r="B714" s="27">
        <v>44228</v>
      </c>
      <c r="C714" s="26" t="s">
        <v>2358</v>
      </c>
      <c r="D714" s="26" t="s">
        <v>61</v>
      </c>
      <c r="E714" s="26" t="s">
        <v>2359</v>
      </c>
      <c r="F714" s="26" t="s">
        <v>63</v>
      </c>
      <c r="G714" s="26" t="s">
        <v>64</v>
      </c>
      <c r="H714" s="59">
        <v>60000000</v>
      </c>
      <c r="I714" s="26" t="s">
        <v>331</v>
      </c>
      <c r="J714" s="26" t="s">
        <v>166</v>
      </c>
      <c r="K714" s="26">
        <v>4</v>
      </c>
      <c r="L714" s="26" t="s">
        <v>53</v>
      </c>
      <c r="M714" s="26" t="s">
        <v>54</v>
      </c>
      <c r="N714" s="26" t="s">
        <v>68</v>
      </c>
      <c r="O714" s="26">
        <v>0.25</v>
      </c>
      <c r="P714" s="26">
        <v>2.75</v>
      </c>
      <c r="Q714" s="40">
        <f>Table2[[#This Row],[Spread]]/Table2[[#This Row],[Expected Loss]]</f>
        <v>11</v>
      </c>
      <c r="R714" s="26">
        <v>1</v>
      </c>
      <c r="S714" s="26">
        <v>0</v>
      </c>
      <c r="T714" s="26" t="s">
        <v>2360</v>
      </c>
      <c r="U714" s="26" t="s">
        <v>2361</v>
      </c>
      <c r="Y714" s="26">
        <f>IF(ISTEXT(_xlfn.XLOOKUP(A714,Checked_Deals!A:A,Checked_Deals!A:A,0)),1,0)</f>
        <v>0</v>
      </c>
    </row>
    <row r="715" spans="1:25" x14ac:dyDescent="0.25">
      <c r="A715" s="26" t="s">
        <v>2363</v>
      </c>
      <c r="B715" s="27">
        <v>44228</v>
      </c>
      <c r="C715" s="26" t="s">
        <v>2364</v>
      </c>
      <c r="D715" s="26" t="s">
        <v>1422</v>
      </c>
      <c r="E715" s="26" t="s">
        <v>54</v>
      </c>
      <c r="F715" s="26" t="s">
        <v>54</v>
      </c>
      <c r="G715" s="26" t="s">
        <v>1423</v>
      </c>
      <c r="H715" s="59">
        <v>150000000</v>
      </c>
      <c r="I715" s="26" t="s">
        <v>51</v>
      </c>
      <c r="J715" s="26" t="s">
        <v>2365</v>
      </c>
      <c r="K715" s="26" t="s">
        <v>54</v>
      </c>
      <c r="L715" s="26" t="s">
        <v>53</v>
      </c>
      <c r="M715" s="26" t="s">
        <v>54</v>
      </c>
      <c r="N715" s="26" t="s">
        <v>55</v>
      </c>
      <c r="O715" s="26" t="s">
        <v>56</v>
      </c>
      <c r="P715" s="26" t="s">
        <v>56</v>
      </c>
      <c r="Q715" s="40" t="e">
        <f>Table2[[#This Row],[Spread]]/Table2[[#This Row],[Expected Loss]]</f>
        <v>#VALUE!</v>
      </c>
      <c r="R715" s="26">
        <v>1</v>
      </c>
      <c r="S715" s="26">
        <v>0</v>
      </c>
      <c r="T715" s="26" t="s">
        <v>2366</v>
      </c>
      <c r="U715" s="26" t="s">
        <v>2367</v>
      </c>
      <c r="Y715" s="26">
        <f>IF(ISTEXT(_xlfn.XLOOKUP(A715,Checked_Deals!A:A,Checked_Deals!A:A,0)),1,0)</f>
        <v>0</v>
      </c>
    </row>
    <row r="716" spans="1:25" x14ac:dyDescent="0.25">
      <c r="A716" s="26" t="s">
        <v>2368</v>
      </c>
      <c r="B716" s="27">
        <v>44228</v>
      </c>
      <c r="C716" s="26" t="s">
        <v>2005</v>
      </c>
      <c r="D716" s="26" t="s">
        <v>1527</v>
      </c>
      <c r="E716" s="26" t="s">
        <v>446</v>
      </c>
      <c r="F716" s="26" t="s">
        <v>1528</v>
      </c>
      <c r="G716" s="26" t="s">
        <v>1529</v>
      </c>
      <c r="H716" s="59">
        <v>450000000</v>
      </c>
      <c r="I716" s="26" t="s">
        <v>51</v>
      </c>
      <c r="J716" s="26" t="s">
        <v>52</v>
      </c>
      <c r="K716" s="26" t="s">
        <v>54</v>
      </c>
      <c r="L716" s="26" t="s">
        <v>53</v>
      </c>
      <c r="M716" s="26" t="s">
        <v>54</v>
      </c>
      <c r="N716" s="26" t="s">
        <v>68</v>
      </c>
      <c r="O716" s="26">
        <v>5.47</v>
      </c>
      <c r="P716" s="26">
        <v>13</v>
      </c>
      <c r="Q716" s="40">
        <f>Table2[[#This Row],[Spread]]/Table2[[#This Row],[Expected Loss]]</f>
        <v>2.376599634369287</v>
      </c>
      <c r="R716" s="26">
        <v>1</v>
      </c>
      <c r="S716" s="26">
        <v>0</v>
      </c>
      <c r="T716" s="26" t="s">
        <v>2369</v>
      </c>
      <c r="U716" s="26" t="s">
        <v>2370</v>
      </c>
      <c r="Y716" s="26">
        <f>IF(ISTEXT(_xlfn.XLOOKUP(A716,Checked_Deals!A:A,Checked_Deals!A:A,0)),1,0)</f>
        <v>0</v>
      </c>
    </row>
    <row r="717" spans="1:25" x14ac:dyDescent="0.25">
      <c r="A717" s="26" t="s">
        <v>2371</v>
      </c>
      <c r="B717" s="27">
        <v>44228</v>
      </c>
      <c r="C717" s="26" t="s">
        <v>2005</v>
      </c>
      <c r="D717" s="26" t="s">
        <v>1527</v>
      </c>
      <c r="E717" s="26" t="s">
        <v>446</v>
      </c>
      <c r="F717" s="26" t="s">
        <v>1528</v>
      </c>
      <c r="G717" s="26" t="s">
        <v>1529</v>
      </c>
      <c r="H717" s="59">
        <v>125000000</v>
      </c>
      <c r="I717" s="26" t="s">
        <v>51</v>
      </c>
      <c r="J717" s="26" t="s">
        <v>52</v>
      </c>
      <c r="K717" s="26" t="s">
        <v>54</v>
      </c>
      <c r="L717" s="26" t="s">
        <v>53</v>
      </c>
      <c r="M717" s="26" t="s">
        <v>54</v>
      </c>
      <c r="N717" s="26" t="s">
        <v>68</v>
      </c>
      <c r="O717" s="26">
        <v>7.23</v>
      </c>
      <c r="P717" s="26">
        <v>16.75</v>
      </c>
      <c r="Q717" s="40">
        <f>Table2[[#This Row],[Spread]]/Table2[[#This Row],[Expected Loss]]</f>
        <v>2.3167358229598891</v>
      </c>
      <c r="R717" s="26">
        <v>1</v>
      </c>
      <c r="S717" s="26">
        <v>0</v>
      </c>
      <c r="T717" s="26" t="s">
        <v>2369</v>
      </c>
      <c r="U717" s="26" t="s">
        <v>2370</v>
      </c>
      <c r="Y717" s="26">
        <f>IF(ISTEXT(_xlfn.XLOOKUP(A717,Checked_Deals!A:A,Checked_Deals!A:A,0)),1,0)</f>
        <v>0</v>
      </c>
    </row>
    <row r="718" spans="1:25" x14ac:dyDescent="0.25">
      <c r="A718" s="28" t="s">
        <v>2372</v>
      </c>
      <c r="B718" s="29">
        <v>44256</v>
      </c>
      <c r="C718" s="28" t="s">
        <v>2373</v>
      </c>
      <c r="D718" s="28" t="s">
        <v>1869</v>
      </c>
      <c r="E718" s="28" t="s">
        <v>54</v>
      </c>
      <c r="F718" s="28" t="s">
        <v>54</v>
      </c>
      <c r="G718" s="28" t="s">
        <v>764</v>
      </c>
      <c r="H718" s="32" t="s">
        <v>65</v>
      </c>
      <c r="I718" s="28" t="s">
        <v>51</v>
      </c>
      <c r="J718" s="28" t="s">
        <v>1967</v>
      </c>
      <c r="K718" s="28" t="s">
        <v>54</v>
      </c>
      <c r="L718" s="28" t="s">
        <v>53</v>
      </c>
      <c r="M718" s="28" t="s">
        <v>54</v>
      </c>
      <c r="N718" s="28" t="s">
        <v>68</v>
      </c>
      <c r="O718" s="28" t="s">
        <v>56</v>
      </c>
      <c r="P718" s="28" t="s">
        <v>56</v>
      </c>
      <c r="Q718" s="40" t="e">
        <f>Table2[[#This Row],[Spread]]/Table2[[#This Row],[Expected Loss]]</f>
        <v>#VALUE!</v>
      </c>
      <c r="R718" s="28">
        <v>1</v>
      </c>
      <c r="S718" s="28">
        <v>0</v>
      </c>
      <c r="T718" s="28" t="s">
        <v>2374</v>
      </c>
      <c r="U718" s="28" t="s">
        <v>2375</v>
      </c>
      <c r="Y718" s="26">
        <f>IF(ISTEXT(_xlfn.XLOOKUP(A718,Checked_Deals!A:A,Checked_Deals!A:A,0)),1,0)</f>
        <v>0</v>
      </c>
    </row>
    <row r="719" spans="1:25" x14ac:dyDescent="0.25">
      <c r="A719" s="28" t="s">
        <v>2376</v>
      </c>
      <c r="B719" s="29">
        <v>44256</v>
      </c>
      <c r="C719" s="28" t="s">
        <v>2373</v>
      </c>
      <c r="D719" s="28" t="s">
        <v>1869</v>
      </c>
      <c r="E719" s="28" t="s">
        <v>54</v>
      </c>
      <c r="F719" s="28" t="s">
        <v>54</v>
      </c>
      <c r="G719" s="28" t="s">
        <v>764</v>
      </c>
      <c r="H719" s="32" t="s">
        <v>65</v>
      </c>
      <c r="I719" s="28" t="s">
        <v>51</v>
      </c>
      <c r="J719" s="28" t="s">
        <v>1967</v>
      </c>
      <c r="K719" s="28" t="s">
        <v>54</v>
      </c>
      <c r="L719" s="28" t="s">
        <v>53</v>
      </c>
      <c r="M719" s="28" t="s">
        <v>54</v>
      </c>
      <c r="N719" s="28" t="s">
        <v>68</v>
      </c>
      <c r="O719" s="28" t="s">
        <v>56</v>
      </c>
      <c r="P719" s="28" t="s">
        <v>56</v>
      </c>
      <c r="Q719" s="40" t="e">
        <f>Table2[[#This Row],[Spread]]/Table2[[#This Row],[Expected Loss]]</f>
        <v>#VALUE!</v>
      </c>
      <c r="R719" s="28">
        <v>1</v>
      </c>
      <c r="S719" s="28">
        <v>0</v>
      </c>
      <c r="T719" s="28" t="s">
        <v>2374</v>
      </c>
      <c r="U719" s="28" t="s">
        <v>2375</v>
      </c>
      <c r="Y719" s="26">
        <f>IF(ISTEXT(_xlfn.XLOOKUP(A719,Checked_Deals!A:A,Checked_Deals!A:A,0)),1,0)</f>
        <v>0</v>
      </c>
    </row>
    <row r="720" spans="1:25" x14ac:dyDescent="0.25">
      <c r="A720" s="28" t="s">
        <v>2377</v>
      </c>
      <c r="B720" s="29">
        <v>44256</v>
      </c>
      <c r="C720" s="28" t="s">
        <v>2373</v>
      </c>
      <c r="D720" s="28" t="s">
        <v>1869</v>
      </c>
      <c r="E720" s="28" t="s">
        <v>54</v>
      </c>
      <c r="F720" s="28" t="s">
        <v>54</v>
      </c>
      <c r="G720" s="28" t="s">
        <v>764</v>
      </c>
      <c r="H720" s="32" t="s">
        <v>65</v>
      </c>
      <c r="I720" s="28" t="s">
        <v>51</v>
      </c>
      <c r="J720" s="28" t="s">
        <v>1967</v>
      </c>
      <c r="K720" s="28" t="s">
        <v>54</v>
      </c>
      <c r="L720" s="28" t="s">
        <v>53</v>
      </c>
      <c r="M720" s="28" t="s">
        <v>54</v>
      </c>
      <c r="N720" s="28" t="s">
        <v>68</v>
      </c>
      <c r="O720" s="28" t="s">
        <v>56</v>
      </c>
      <c r="P720" s="28" t="s">
        <v>56</v>
      </c>
      <c r="Q720" s="40" t="e">
        <f>Table2[[#This Row],[Spread]]/Table2[[#This Row],[Expected Loss]]</f>
        <v>#VALUE!</v>
      </c>
      <c r="R720" s="28">
        <v>1</v>
      </c>
      <c r="S720" s="28">
        <v>0</v>
      </c>
      <c r="T720" s="28" t="s">
        <v>2374</v>
      </c>
      <c r="U720" s="28" t="s">
        <v>2375</v>
      </c>
      <c r="Y720" s="26">
        <f>IF(ISTEXT(_xlfn.XLOOKUP(A720,Checked_Deals!A:A,Checked_Deals!A:A,0)),1,0)</f>
        <v>0</v>
      </c>
    </row>
    <row r="721" spans="1:25" x14ac:dyDescent="0.25">
      <c r="A721" s="28" t="s">
        <v>2378</v>
      </c>
      <c r="B721" s="29">
        <v>44256</v>
      </c>
      <c r="C721" s="28" t="s">
        <v>2373</v>
      </c>
      <c r="D721" s="28" t="s">
        <v>1869</v>
      </c>
      <c r="E721" s="28" t="s">
        <v>54</v>
      </c>
      <c r="F721" s="28" t="s">
        <v>54</v>
      </c>
      <c r="G721" s="28" t="s">
        <v>764</v>
      </c>
      <c r="H721" s="32" t="s">
        <v>65</v>
      </c>
      <c r="I721" s="28" t="s">
        <v>51</v>
      </c>
      <c r="J721" s="28" t="s">
        <v>1967</v>
      </c>
      <c r="K721" s="28" t="s">
        <v>54</v>
      </c>
      <c r="L721" s="28" t="s">
        <v>53</v>
      </c>
      <c r="M721" s="28" t="s">
        <v>54</v>
      </c>
      <c r="N721" s="28" t="s">
        <v>68</v>
      </c>
      <c r="O721" s="28" t="s">
        <v>56</v>
      </c>
      <c r="P721" s="28" t="s">
        <v>56</v>
      </c>
      <c r="Q721" s="40" t="e">
        <f>Table2[[#This Row],[Spread]]/Table2[[#This Row],[Expected Loss]]</f>
        <v>#VALUE!</v>
      </c>
      <c r="R721" s="28">
        <v>1</v>
      </c>
      <c r="S721" s="28">
        <v>0</v>
      </c>
      <c r="T721" s="28" t="s">
        <v>2374</v>
      </c>
      <c r="U721" s="28" t="s">
        <v>2375</v>
      </c>
      <c r="Y721" s="26">
        <f>IF(ISTEXT(_xlfn.XLOOKUP(A721,Checked_Deals!A:A,Checked_Deals!A:A,0)),1,0)</f>
        <v>0</v>
      </c>
    </row>
    <row r="722" spans="1:25" x14ac:dyDescent="0.25">
      <c r="A722" s="28" t="s">
        <v>2379</v>
      </c>
      <c r="B722" s="29">
        <v>44256</v>
      </c>
      <c r="C722" s="28" t="s">
        <v>2373</v>
      </c>
      <c r="D722" s="28" t="s">
        <v>1869</v>
      </c>
      <c r="E722" s="28" t="s">
        <v>54</v>
      </c>
      <c r="F722" s="28" t="s">
        <v>54</v>
      </c>
      <c r="G722" s="28" t="s">
        <v>764</v>
      </c>
      <c r="H722" s="32" t="s">
        <v>65</v>
      </c>
      <c r="I722" s="28" t="s">
        <v>51</v>
      </c>
      <c r="J722" s="28" t="s">
        <v>1967</v>
      </c>
      <c r="K722" s="28" t="s">
        <v>54</v>
      </c>
      <c r="L722" s="28" t="s">
        <v>53</v>
      </c>
      <c r="M722" s="28" t="s">
        <v>54</v>
      </c>
      <c r="N722" s="28" t="s">
        <v>68</v>
      </c>
      <c r="O722" s="28" t="s">
        <v>56</v>
      </c>
      <c r="P722" s="28" t="s">
        <v>56</v>
      </c>
      <c r="Q722" s="40" t="e">
        <f>Table2[[#This Row],[Spread]]/Table2[[#This Row],[Expected Loss]]</f>
        <v>#VALUE!</v>
      </c>
      <c r="R722" s="28">
        <v>1</v>
      </c>
      <c r="S722" s="28">
        <v>0</v>
      </c>
      <c r="T722" s="28" t="s">
        <v>2374</v>
      </c>
      <c r="U722" s="28" t="s">
        <v>2375</v>
      </c>
      <c r="Y722" s="26">
        <f>IF(ISTEXT(_xlfn.XLOOKUP(A722,Checked_Deals!A:A,Checked_Deals!A:A,0)),1,0)</f>
        <v>0</v>
      </c>
    </row>
    <row r="723" spans="1:25" x14ac:dyDescent="0.25">
      <c r="A723" s="26" t="s">
        <v>2380</v>
      </c>
      <c r="B723" s="27">
        <v>44256</v>
      </c>
      <c r="C723" s="26" t="s">
        <v>2205</v>
      </c>
      <c r="D723" s="26" t="s">
        <v>540</v>
      </c>
      <c r="E723" s="26" t="s">
        <v>1273</v>
      </c>
      <c r="F723" s="26" t="s">
        <v>2146</v>
      </c>
      <c r="G723" s="26" t="s">
        <v>542</v>
      </c>
      <c r="H723" s="59">
        <v>215000000</v>
      </c>
      <c r="I723" s="26" t="s">
        <v>51</v>
      </c>
      <c r="J723" s="26" t="s">
        <v>52</v>
      </c>
      <c r="K723" s="26">
        <v>0.75</v>
      </c>
      <c r="L723" s="26" t="s">
        <v>53</v>
      </c>
      <c r="M723" s="26" t="s">
        <v>54</v>
      </c>
      <c r="N723" s="26" t="s">
        <v>55</v>
      </c>
      <c r="O723" s="26">
        <v>3.74</v>
      </c>
      <c r="P723" s="26">
        <v>6.25</v>
      </c>
      <c r="Q723" s="40">
        <f>Table2[[#This Row],[Spread]]/Table2[[#This Row],[Expected Loss]]</f>
        <v>1.6711229946524062</v>
      </c>
      <c r="R723" s="26">
        <v>1</v>
      </c>
      <c r="S723" s="26">
        <v>0</v>
      </c>
      <c r="T723" s="26" t="s">
        <v>2382</v>
      </c>
      <c r="U723" s="26" t="s">
        <v>2383</v>
      </c>
      <c r="Y723" s="26">
        <f>IF(ISTEXT(_xlfn.XLOOKUP(A723,Checked_Deals!A:A,Checked_Deals!A:A,0)),1,0)</f>
        <v>0</v>
      </c>
    </row>
    <row r="724" spans="1:25" x14ac:dyDescent="0.25">
      <c r="A724" s="26" t="s">
        <v>2384</v>
      </c>
      <c r="B724" s="27">
        <v>44256</v>
      </c>
      <c r="C724" s="26" t="s">
        <v>2385</v>
      </c>
      <c r="D724" s="26" t="s">
        <v>1658</v>
      </c>
      <c r="E724" s="26" t="s">
        <v>1659</v>
      </c>
      <c r="F724" s="26" t="s">
        <v>91</v>
      </c>
      <c r="G724" s="26" t="s">
        <v>1660</v>
      </c>
      <c r="H724" s="59">
        <v>250000000</v>
      </c>
      <c r="I724" s="26" t="s">
        <v>51</v>
      </c>
      <c r="J724" s="26" t="s">
        <v>52</v>
      </c>
      <c r="K724" s="26" t="s">
        <v>54</v>
      </c>
      <c r="L724" s="26" t="s">
        <v>53</v>
      </c>
      <c r="M724" s="26" t="s">
        <v>54</v>
      </c>
      <c r="N724" s="26" t="s">
        <v>55</v>
      </c>
      <c r="O724" s="26">
        <v>1.04</v>
      </c>
      <c r="P724" s="26">
        <v>6.75</v>
      </c>
      <c r="Q724" s="40">
        <f>Table2[[#This Row],[Spread]]/Table2[[#This Row],[Expected Loss]]</f>
        <v>6.490384615384615</v>
      </c>
      <c r="R724" s="26">
        <v>1</v>
      </c>
      <c r="S724" s="26">
        <v>0</v>
      </c>
      <c r="T724" s="26" t="s">
        <v>2386</v>
      </c>
      <c r="U724" s="26" t="s">
        <v>2387</v>
      </c>
      <c r="Y724" s="26">
        <f>IF(ISTEXT(_xlfn.XLOOKUP(A724,Checked_Deals!A:A,Checked_Deals!A:A,0)),1,0)</f>
        <v>0</v>
      </c>
    </row>
    <row r="725" spans="1:25" x14ac:dyDescent="0.25">
      <c r="A725" s="26" t="s">
        <v>2388</v>
      </c>
      <c r="B725" s="27">
        <v>44256</v>
      </c>
      <c r="C725" s="26" t="s">
        <v>2389</v>
      </c>
      <c r="D725" s="26" t="s">
        <v>904</v>
      </c>
      <c r="E725" s="26" t="s">
        <v>541</v>
      </c>
      <c r="F725" s="26" t="s">
        <v>76</v>
      </c>
      <c r="G725" s="26" t="s">
        <v>906</v>
      </c>
      <c r="H725" s="59">
        <v>225000000</v>
      </c>
      <c r="I725" s="26" t="s">
        <v>51</v>
      </c>
      <c r="J725" s="26" t="s">
        <v>52</v>
      </c>
      <c r="K725" s="26" t="s">
        <v>392</v>
      </c>
      <c r="L725" s="26" t="s">
        <v>53</v>
      </c>
      <c r="M725" s="26" t="s">
        <v>54</v>
      </c>
      <c r="N725" s="26" t="s">
        <v>55</v>
      </c>
      <c r="O725" s="26">
        <v>1.86</v>
      </c>
      <c r="P725" s="26">
        <v>6</v>
      </c>
      <c r="Q725" s="40">
        <f>Table2[[#This Row],[Spread]]/Table2[[#This Row],[Expected Loss]]</f>
        <v>3.225806451612903</v>
      </c>
      <c r="R725" s="26">
        <v>1</v>
      </c>
      <c r="S725" s="26">
        <v>0</v>
      </c>
      <c r="T725" s="26" t="s">
        <v>2390</v>
      </c>
      <c r="U725" s="26" t="s">
        <v>2391</v>
      </c>
      <c r="Y725" s="26">
        <f>IF(ISTEXT(_xlfn.XLOOKUP(A725,Checked_Deals!A:A,Checked_Deals!A:A,0)),1,0)</f>
        <v>0</v>
      </c>
    </row>
    <row r="726" spans="1:25" x14ac:dyDescent="0.25">
      <c r="A726" s="26" t="s">
        <v>2392</v>
      </c>
      <c r="B726" s="27">
        <v>44256</v>
      </c>
      <c r="C726" s="26" t="s">
        <v>2393</v>
      </c>
      <c r="D726" s="26" t="s">
        <v>2394</v>
      </c>
      <c r="E726" s="26" t="s">
        <v>2395</v>
      </c>
      <c r="F726" s="26" t="s">
        <v>2396</v>
      </c>
      <c r="G726" s="26" t="s">
        <v>2397</v>
      </c>
      <c r="H726" s="59">
        <v>3000000</v>
      </c>
      <c r="I726" s="26" t="s">
        <v>104</v>
      </c>
      <c r="J726" s="26" t="s">
        <v>52</v>
      </c>
      <c r="K726" s="26">
        <v>3</v>
      </c>
      <c r="L726" s="26" t="s">
        <v>53</v>
      </c>
      <c r="M726" s="26" t="s">
        <v>54</v>
      </c>
      <c r="N726" s="26" t="s">
        <v>55</v>
      </c>
      <c r="O726" s="26" t="s">
        <v>56</v>
      </c>
      <c r="P726" s="26" t="s">
        <v>56</v>
      </c>
      <c r="Q726" s="40" t="e">
        <f>Table2[[#This Row],[Spread]]/Table2[[#This Row],[Expected Loss]]</f>
        <v>#VALUE!</v>
      </c>
      <c r="R726" s="26">
        <v>1</v>
      </c>
      <c r="S726" s="26">
        <v>0</v>
      </c>
      <c r="T726" s="26" t="s">
        <v>2398</v>
      </c>
      <c r="U726" s="26" t="s">
        <v>2399</v>
      </c>
      <c r="Y726" s="26">
        <f>IF(ISTEXT(_xlfn.XLOOKUP(A726,Checked_Deals!A:A,Checked_Deals!A:A,0)),1,0)</f>
        <v>0</v>
      </c>
    </row>
    <row r="727" spans="1:25" x14ac:dyDescent="0.25">
      <c r="A727" s="26" t="s">
        <v>2400</v>
      </c>
      <c r="B727" s="27">
        <v>44256</v>
      </c>
      <c r="C727" s="26" t="s">
        <v>1821</v>
      </c>
      <c r="D727" s="26" t="s">
        <v>54</v>
      </c>
      <c r="E727" s="26" t="s">
        <v>54</v>
      </c>
      <c r="F727" s="26" t="s">
        <v>54</v>
      </c>
      <c r="G727" s="26" t="s">
        <v>247</v>
      </c>
      <c r="H727" s="59">
        <v>18300000</v>
      </c>
      <c r="I727" s="26" t="s">
        <v>104</v>
      </c>
      <c r="J727" s="26" t="s">
        <v>52</v>
      </c>
      <c r="K727" s="26" t="s">
        <v>54</v>
      </c>
      <c r="L727" s="26" t="s">
        <v>53</v>
      </c>
      <c r="M727" s="26" t="s">
        <v>54</v>
      </c>
      <c r="N727" s="26" t="s">
        <v>55</v>
      </c>
      <c r="O727" s="26" t="s">
        <v>56</v>
      </c>
      <c r="P727" s="26" t="s">
        <v>56</v>
      </c>
      <c r="Q727" s="40" t="e">
        <f>Table2[[#This Row],[Spread]]/Table2[[#This Row],[Expected Loss]]</f>
        <v>#VALUE!</v>
      </c>
      <c r="R727" s="26">
        <v>1</v>
      </c>
      <c r="S727" s="26">
        <v>0</v>
      </c>
      <c r="T727" s="26" t="s">
        <v>2401</v>
      </c>
      <c r="U727" s="26" t="s">
        <v>2402</v>
      </c>
      <c r="Y727" s="26">
        <f>IF(ISTEXT(_xlfn.XLOOKUP(A727,Checked_Deals!A:A,Checked_Deals!A:A,0)),1,0)</f>
        <v>0</v>
      </c>
    </row>
    <row r="728" spans="1:25" x14ac:dyDescent="0.25">
      <c r="A728" s="26" t="s">
        <v>2403</v>
      </c>
      <c r="B728" s="27">
        <v>44256</v>
      </c>
      <c r="C728" s="26" t="s">
        <v>2404</v>
      </c>
      <c r="D728" s="26" t="s">
        <v>2405</v>
      </c>
      <c r="E728" s="26" t="s">
        <v>474</v>
      </c>
      <c r="F728" s="26" t="s">
        <v>76</v>
      </c>
      <c r="G728" s="26" t="s">
        <v>1491</v>
      </c>
      <c r="H728" s="59">
        <v>150000000</v>
      </c>
      <c r="I728" s="26" t="s">
        <v>51</v>
      </c>
      <c r="J728" s="26" t="s">
        <v>52</v>
      </c>
      <c r="K728" s="26" t="s">
        <v>54</v>
      </c>
      <c r="L728" s="26" t="s">
        <v>53</v>
      </c>
      <c r="M728" s="26" t="s">
        <v>54</v>
      </c>
      <c r="N728" s="26" t="s">
        <v>55</v>
      </c>
      <c r="O728" s="26">
        <v>2.97</v>
      </c>
      <c r="P728" s="26">
        <v>9.25</v>
      </c>
      <c r="Q728" s="40">
        <f>Table2[[#This Row],[Spread]]/Table2[[#This Row],[Expected Loss]]</f>
        <v>3.1144781144781142</v>
      </c>
      <c r="R728" s="26">
        <v>1</v>
      </c>
      <c r="S728" s="26">
        <v>0</v>
      </c>
      <c r="T728" s="26" t="s">
        <v>2406</v>
      </c>
      <c r="U728" s="26" t="s">
        <v>2407</v>
      </c>
      <c r="Y728" s="26">
        <f>IF(ISTEXT(_xlfn.XLOOKUP(A728,Checked_Deals!A:A,Checked_Deals!A:A,0)),1,0)</f>
        <v>0</v>
      </c>
    </row>
    <row r="729" spans="1:25" x14ac:dyDescent="0.25">
      <c r="A729" s="26" t="s">
        <v>2408</v>
      </c>
      <c r="B729" s="27">
        <v>44256</v>
      </c>
      <c r="C729" s="26" t="s">
        <v>2409</v>
      </c>
      <c r="D729" s="26" t="s">
        <v>365</v>
      </c>
      <c r="E729" s="26" t="s">
        <v>785</v>
      </c>
      <c r="F729" s="26" t="s">
        <v>76</v>
      </c>
      <c r="G729" s="26" t="s">
        <v>247</v>
      </c>
      <c r="H729" s="59">
        <v>150000000</v>
      </c>
      <c r="I729" s="26" t="s">
        <v>51</v>
      </c>
      <c r="J729" s="26" t="s">
        <v>52</v>
      </c>
      <c r="K729" s="26">
        <v>5</v>
      </c>
      <c r="L729" s="26" t="s">
        <v>53</v>
      </c>
      <c r="M729" s="26" t="s">
        <v>54</v>
      </c>
      <c r="N729" s="26" t="s">
        <v>55</v>
      </c>
      <c r="O729" s="26">
        <v>1</v>
      </c>
      <c r="P729" s="26">
        <v>2</v>
      </c>
      <c r="Q729" s="40">
        <f>Table2[[#This Row],[Spread]]/Table2[[#This Row],[Expected Loss]]</f>
        <v>2</v>
      </c>
      <c r="R729" s="26">
        <v>1</v>
      </c>
      <c r="S729" s="26">
        <v>0</v>
      </c>
      <c r="T729" s="26" t="s">
        <v>2410</v>
      </c>
      <c r="U729" s="26" t="s">
        <v>2411</v>
      </c>
      <c r="Y729" s="26">
        <f>IF(ISTEXT(_xlfn.XLOOKUP(A729,Checked_Deals!A:A,Checked_Deals!A:A,0)),1,0)</f>
        <v>0</v>
      </c>
    </row>
    <row r="730" spans="1:25" x14ac:dyDescent="0.25">
      <c r="A730" s="26" t="s">
        <v>2412</v>
      </c>
      <c r="B730" s="27">
        <v>44256</v>
      </c>
      <c r="C730" s="26" t="s">
        <v>2413</v>
      </c>
      <c r="D730" s="26" t="s">
        <v>2414</v>
      </c>
      <c r="E730" s="26" t="s">
        <v>2415</v>
      </c>
      <c r="F730" s="26" t="s">
        <v>91</v>
      </c>
      <c r="G730" s="26" t="s">
        <v>324</v>
      </c>
      <c r="H730" s="59">
        <v>200000000</v>
      </c>
      <c r="I730" s="26" t="s">
        <v>51</v>
      </c>
      <c r="J730" s="26" t="s">
        <v>52</v>
      </c>
      <c r="K730" s="26" t="s">
        <v>54</v>
      </c>
      <c r="L730" s="26" t="s">
        <v>53</v>
      </c>
      <c r="M730" s="26" t="s">
        <v>54</v>
      </c>
      <c r="N730" s="26" t="s">
        <v>68</v>
      </c>
      <c r="O730" s="26">
        <v>1.83</v>
      </c>
      <c r="P730" s="26">
        <v>4</v>
      </c>
      <c r="Q730" s="40">
        <f>Table2[[#This Row],[Spread]]/Table2[[#This Row],[Expected Loss]]</f>
        <v>2.1857923497267757</v>
      </c>
      <c r="R730" s="26">
        <v>1</v>
      </c>
      <c r="S730" s="26">
        <v>0</v>
      </c>
      <c r="T730" s="26" t="s">
        <v>2416</v>
      </c>
      <c r="U730" s="26" t="s">
        <v>2417</v>
      </c>
      <c r="Y730" s="26">
        <f>IF(ISTEXT(_xlfn.XLOOKUP(A730,Checked_Deals!A:A,Checked_Deals!A:A,0)),1,0)</f>
        <v>0</v>
      </c>
    </row>
    <row r="731" spans="1:25" x14ac:dyDescent="0.25">
      <c r="A731" s="26" t="s">
        <v>2418</v>
      </c>
      <c r="B731" s="27">
        <v>44256</v>
      </c>
      <c r="C731" s="26" t="s">
        <v>2413</v>
      </c>
      <c r="D731" s="26" t="s">
        <v>2414</v>
      </c>
      <c r="E731" s="26" t="s">
        <v>2415</v>
      </c>
      <c r="F731" s="26" t="s">
        <v>91</v>
      </c>
      <c r="G731" s="26" t="s">
        <v>324</v>
      </c>
      <c r="H731" s="59">
        <v>200000000</v>
      </c>
      <c r="I731" s="26" t="s">
        <v>51</v>
      </c>
      <c r="J731" s="26" t="s">
        <v>52</v>
      </c>
      <c r="K731" s="26" t="s">
        <v>54</v>
      </c>
      <c r="L731" s="26" t="s">
        <v>53</v>
      </c>
      <c r="M731" s="26" t="s">
        <v>54</v>
      </c>
      <c r="N731" s="26" t="s">
        <v>68</v>
      </c>
      <c r="O731" s="26">
        <v>2.97</v>
      </c>
      <c r="P731" s="26" t="s">
        <v>56</v>
      </c>
      <c r="Q731" s="40" t="e">
        <f>Table2[[#This Row],[Spread]]/Table2[[#This Row],[Expected Loss]]</f>
        <v>#VALUE!</v>
      </c>
      <c r="R731" s="26">
        <v>1</v>
      </c>
      <c r="S731" s="26">
        <v>0</v>
      </c>
      <c r="T731" s="26" t="s">
        <v>2416</v>
      </c>
      <c r="U731" s="26" t="s">
        <v>2417</v>
      </c>
      <c r="Y731" s="26">
        <f>IF(ISTEXT(_xlfn.XLOOKUP(A731,Checked_Deals!A:A,Checked_Deals!A:A,0)),1,0)</f>
        <v>0</v>
      </c>
    </row>
    <row r="732" spans="1:25" x14ac:dyDescent="0.25">
      <c r="A732" s="28" t="s">
        <v>2419</v>
      </c>
      <c r="B732" s="29">
        <v>44256</v>
      </c>
      <c r="C732" s="28" t="s">
        <v>2420</v>
      </c>
      <c r="D732" s="28" t="s">
        <v>1252</v>
      </c>
      <c r="E732" s="28" t="s">
        <v>54</v>
      </c>
      <c r="F732" s="28" t="s">
        <v>54</v>
      </c>
      <c r="G732" s="28" t="s">
        <v>764</v>
      </c>
      <c r="H732" s="32" t="s">
        <v>65</v>
      </c>
      <c r="I732" s="28" t="s">
        <v>51</v>
      </c>
      <c r="J732" s="28" t="s">
        <v>2215</v>
      </c>
      <c r="K732" s="28" t="s">
        <v>54</v>
      </c>
      <c r="L732" s="28" t="s">
        <v>53</v>
      </c>
      <c r="M732" s="28" t="s">
        <v>54</v>
      </c>
      <c r="N732" s="28" t="s">
        <v>68</v>
      </c>
      <c r="O732" s="28" t="s">
        <v>56</v>
      </c>
      <c r="P732" s="28">
        <v>1.75</v>
      </c>
      <c r="Q732" s="40" t="e">
        <f>Table2[[#This Row],[Spread]]/Table2[[#This Row],[Expected Loss]]</f>
        <v>#VALUE!</v>
      </c>
      <c r="R732" s="28">
        <v>1</v>
      </c>
      <c r="S732" s="28">
        <v>0</v>
      </c>
      <c r="T732" s="28" t="s">
        <v>2421</v>
      </c>
      <c r="U732" s="28" t="s">
        <v>2422</v>
      </c>
      <c r="Y732" s="26">
        <f>IF(ISTEXT(_xlfn.XLOOKUP(A732,Checked_Deals!A:A,Checked_Deals!A:A,0)),1,0)</f>
        <v>0</v>
      </c>
    </row>
    <row r="733" spans="1:25" x14ac:dyDescent="0.25">
      <c r="A733" s="28" t="s">
        <v>2423</v>
      </c>
      <c r="B733" s="29">
        <v>44256</v>
      </c>
      <c r="C733" s="28" t="s">
        <v>2420</v>
      </c>
      <c r="D733" s="28" t="s">
        <v>1252</v>
      </c>
      <c r="E733" s="28" t="s">
        <v>54</v>
      </c>
      <c r="F733" s="28" t="s">
        <v>54</v>
      </c>
      <c r="G733" s="28" t="s">
        <v>764</v>
      </c>
      <c r="H733" s="32" t="s">
        <v>65</v>
      </c>
      <c r="I733" s="28" t="s">
        <v>51</v>
      </c>
      <c r="J733" s="28" t="s">
        <v>2215</v>
      </c>
      <c r="K733" s="28" t="s">
        <v>54</v>
      </c>
      <c r="L733" s="28" t="s">
        <v>53</v>
      </c>
      <c r="M733" s="28" t="s">
        <v>54</v>
      </c>
      <c r="N733" s="28" t="s">
        <v>68</v>
      </c>
      <c r="O733" s="28" t="s">
        <v>56</v>
      </c>
      <c r="P733" s="28">
        <v>2.2000000000000002</v>
      </c>
      <c r="Q733" s="40" t="e">
        <f>Table2[[#This Row],[Spread]]/Table2[[#This Row],[Expected Loss]]</f>
        <v>#VALUE!</v>
      </c>
      <c r="R733" s="28">
        <v>1</v>
      </c>
      <c r="S733" s="28">
        <v>0</v>
      </c>
      <c r="T733" s="28" t="s">
        <v>2421</v>
      </c>
      <c r="U733" s="28" t="s">
        <v>2422</v>
      </c>
      <c r="Y733" s="26">
        <f>IF(ISTEXT(_xlfn.XLOOKUP(A733,Checked_Deals!A:A,Checked_Deals!A:A,0)),1,0)</f>
        <v>0</v>
      </c>
    </row>
    <row r="734" spans="1:25" x14ac:dyDescent="0.25">
      <c r="A734" s="28" t="s">
        <v>2424</v>
      </c>
      <c r="B734" s="29">
        <v>44256</v>
      </c>
      <c r="C734" s="28" t="s">
        <v>2420</v>
      </c>
      <c r="D734" s="28" t="s">
        <v>1252</v>
      </c>
      <c r="E734" s="28" t="s">
        <v>54</v>
      </c>
      <c r="F734" s="28" t="s">
        <v>54</v>
      </c>
      <c r="G734" s="28" t="s">
        <v>764</v>
      </c>
      <c r="H734" s="32" t="s">
        <v>65</v>
      </c>
      <c r="I734" s="28" t="s">
        <v>51</v>
      </c>
      <c r="J734" s="28" t="s">
        <v>2215</v>
      </c>
      <c r="K734" s="28" t="s">
        <v>54</v>
      </c>
      <c r="L734" s="28" t="s">
        <v>53</v>
      </c>
      <c r="M734" s="28" t="s">
        <v>54</v>
      </c>
      <c r="N734" s="28" t="s">
        <v>68</v>
      </c>
      <c r="O734" s="28" t="s">
        <v>56</v>
      </c>
      <c r="P734" s="28">
        <v>2.95</v>
      </c>
      <c r="Q734" s="40" t="e">
        <f>Table2[[#This Row],[Spread]]/Table2[[#This Row],[Expected Loss]]</f>
        <v>#VALUE!</v>
      </c>
      <c r="R734" s="28">
        <v>1</v>
      </c>
      <c r="S734" s="28">
        <v>0</v>
      </c>
      <c r="T734" s="28" t="s">
        <v>2421</v>
      </c>
      <c r="U734" s="28" t="s">
        <v>2422</v>
      </c>
      <c r="Y734" s="26">
        <f>IF(ISTEXT(_xlfn.XLOOKUP(A734,Checked_Deals!A:A,Checked_Deals!A:A,0)),1,0)</f>
        <v>0</v>
      </c>
    </row>
    <row r="735" spans="1:25" x14ac:dyDescent="0.25">
      <c r="A735" s="28" t="s">
        <v>2425</v>
      </c>
      <c r="B735" s="29">
        <v>44256</v>
      </c>
      <c r="C735" s="28" t="s">
        <v>2420</v>
      </c>
      <c r="D735" s="28" t="s">
        <v>1252</v>
      </c>
      <c r="E735" s="28" t="s">
        <v>54</v>
      </c>
      <c r="F735" s="28" t="s">
        <v>54</v>
      </c>
      <c r="G735" s="28" t="s">
        <v>764</v>
      </c>
      <c r="H735" s="32" t="s">
        <v>65</v>
      </c>
      <c r="I735" s="28" t="s">
        <v>51</v>
      </c>
      <c r="J735" s="28" t="s">
        <v>2215</v>
      </c>
      <c r="K735" s="28" t="s">
        <v>54</v>
      </c>
      <c r="L735" s="28" t="s">
        <v>53</v>
      </c>
      <c r="M735" s="28" t="s">
        <v>54</v>
      </c>
      <c r="N735" s="28" t="s">
        <v>68</v>
      </c>
      <c r="O735" s="28" t="s">
        <v>56</v>
      </c>
      <c r="P735" s="28">
        <v>4.8499999999999996</v>
      </c>
      <c r="Q735" s="40" t="e">
        <f>Table2[[#This Row],[Spread]]/Table2[[#This Row],[Expected Loss]]</f>
        <v>#VALUE!</v>
      </c>
      <c r="R735" s="28">
        <v>1</v>
      </c>
      <c r="S735" s="28">
        <v>0</v>
      </c>
      <c r="T735" s="28" t="s">
        <v>2421</v>
      </c>
      <c r="U735" s="28" t="s">
        <v>2422</v>
      </c>
      <c r="Y735" s="26">
        <f>IF(ISTEXT(_xlfn.XLOOKUP(A735,Checked_Deals!A:A,Checked_Deals!A:A,0)),1,0)</f>
        <v>0</v>
      </c>
    </row>
    <row r="736" spans="1:25" x14ac:dyDescent="0.25">
      <c r="A736" s="28" t="s">
        <v>2426</v>
      </c>
      <c r="B736" s="29">
        <v>44256</v>
      </c>
      <c r="C736" s="28" t="s">
        <v>2420</v>
      </c>
      <c r="D736" s="28" t="s">
        <v>1252</v>
      </c>
      <c r="E736" s="28" t="s">
        <v>54</v>
      </c>
      <c r="F736" s="28" t="s">
        <v>54</v>
      </c>
      <c r="G736" s="28" t="s">
        <v>764</v>
      </c>
      <c r="H736" s="32" t="s">
        <v>65</v>
      </c>
      <c r="I736" s="28" t="s">
        <v>51</v>
      </c>
      <c r="J736" s="28" t="s">
        <v>2215</v>
      </c>
      <c r="K736" s="28" t="s">
        <v>54</v>
      </c>
      <c r="L736" s="28" t="s">
        <v>53</v>
      </c>
      <c r="M736" s="28" t="s">
        <v>54</v>
      </c>
      <c r="N736" s="28" t="s">
        <v>68</v>
      </c>
      <c r="O736" s="28" t="s">
        <v>56</v>
      </c>
      <c r="P736" s="28">
        <v>6.75</v>
      </c>
      <c r="Q736" s="40" t="e">
        <f>Table2[[#This Row],[Spread]]/Table2[[#This Row],[Expected Loss]]</f>
        <v>#VALUE!</v>
      </c>
      <c r="R736" s="28">
        <v>1</v>
      </c>
      <c r="S736" s="28">
        <v>0</v>
      </c>
      <c r="T736" s="28" t="s">
        <v>2421</v>
      </c>
      <c r="U736" s="28" t="s">
        <v>2422</v>
      </c>
      <c r="Y736" s="26">
        <f>IF(ISTEXT(_xlfn.XLOOKUP(A736,Checked_Deals!A:A,Checked_Deals!A:A,0)),1,0)</f>
        <v>0</v>
      </c>
    </row>
    <row r="737" spans="1:25" x14ac:dyDescent="0.25">
      <c r="A737" s="28" t="s">
        <v>2427</v>
      </c>
      <c r="B737" s="29">
        <v>44256</v>
      </c>
      <c r="C737" s="28" t="s">
        <v>2420</v>
      </c>
      <c r="D737" s="28" t="s">
        <v>1252</v>
      </c>
      <c r="E737" s="28" t="s">
        <v>54</v>
      </c>
      <c r="F737" s="28" t="s">
        <v>54</v>
      </c>
      <c r="G737" s="28" t="s">
        <v>764</v>
      </c>
      <c r="H737" s="32" t="s">
        <v>65</v>
      </c>
      <c r="I737" s="28" t="s">
        <v>51</v>
      </c>
      <c r="J737" s="28" t="s">
        <v>2215</v>
      </c>
      <c r="K737" s="28" t="s">
        <v>54</v>
      </c>
      <c r="L737" s="28" t="s">
        <v>53</v>
      </c>
      <c r="M737" s="28" t="s">
        <v>54</v>
      </c>
      <c r="N737" s="28" t="s">
        <v>68</v>
      </c>
      <c r="O737" s="28" t="s">
        <v>56</v>
      </c>
      <c r="P737" s="28" t="s">
        <v>2428</v>
      </c>
      <c r="Q737" s="40" t="e">
        <f>Table2[[#This Row],[Spread]]/Table2[[#This Row],[Expected Loss]]</f>
        <v>#VALUE!</v>
      </c>
      <c r="R737" s="28">
        <v>1</v>
      </c>
      <c r="S737" s="28">
        <v>0</v>
      </c>
      <c r="T737" s="28" t="s">
        <v>2421</v>
      </c>
      <c r="U737" s="28" t="s">
        <v>2422</v>
      </c>
      <c r="Y737" s="26">
        <f>IF(ISTEXT(_xlfn.XLOOKUP(A737,Checked_Deals!A:A,Checked_Deals!A:A,0)),1,0)</f>
        <v>0</v>
      </c>
    </row>
    <row r="738" spans="1:25" x14ac:dyDescent="0.25">
      <c r="A738" s="26" t="s">
        <v>2429</v>
      </c>
      <c r="B738" s="27">
        <v>44256</v>
      </c>
      <c r="C738" s="26" t="s">
        <v>2430</v>
      </c>
      <c r="D738" s="26" t="s">
        <v>2431</v>
      </c>
      <c r="E738" s="26" t="s">
        <v>785</v>
      </c>
      <c r="F738" s="26" t="s">
        <v>76</v>
      </c>
      <c r="G738" s="26" t="s">
        <v>2432</v>
      </c>
      <c r="H738" s="59">
        <v>200000000</v>
      </c>
      <c r="I738" s="26" t="s">
        <v>51</v>
      </c>
      <c r="J738" s="26" t="s">
        <v>52</v>
      </c>
      <c r="K738" s="26">
        <v>4</v>
      </c>
      <c r="L738" s="26" t="s">
        <v>53</v>
      </c>
      <c r="M738" s="26" t="s">
        <v>54</v>
      </c>
      <c r="N738" s="26" t="s">
        <v>68</v>
      </c>
      <c r="O738" s="26">
        <v>0.99</v>
      </c>
      <c r="P738" s="26">
        <v>2.25</v>
      </c>
      <c r="Q738" s="40">
        <f>Table2[[#This Row],[Spread]]/Table2[[#This Row],[Expected Loss]]</f>
        <v>2.2727272727272729</v>
      </c>
      <c r="R738" s="26">
        <v>1</v>
      </c>
      <c r="S738" s="26">
        <v>0</v>
      </c>
      <c r="T738" s="26" t="s">
        <v>2433</v>
      </c>
      <c r="U738" s="26" t="s">
        <v>2434</v>
      </c>
      <c r="Y738" s="26">
        <f>IF(ISTEXT(_xlfn.XLOOKUP(A738,Checked_Deals!A:A,Checked_Deals!A:A,0)),1,0)</f>
        <v>0</v>
      </c>
    </row>
    <row r="739" spans="1:25" x14ac:dyDescent="0.25">
      <c r="A739" s="26" t="s">
        <v>2435</v>
      </c>
      <c r="B739" s="27">
        <v>44256</v>
      </c>
      <c r="C739" s="26" t="s">
        <v>2430</v>
      </c>
      <c r="D739" s="26" t="s">
        <v>2431</v>
      </c>
      <c r="E739" s="26" t="s">
        <v>785</v>
      </c>
      <c r="F739" s="26" t="s">
        <v>76</v>
      </c>
      <c r="G739" s="26" t="s">
        <v>2432</v>
      </c>
      <c r="H739" s="59">
        <v>200000000</v>
      </c>
      <c r="I739" s="26" t="s">
        <v>51</v>
      </c>
      <c r="J739" s="26" t="s">
        <v>52</v>
      </c>
      <c r="K739" s="26">
        <v>4</v>
      </c>
      <c r="L739" s="26" t="s">
        <v>53</v>
      </c>
      <c r="M739" s="26" t="s">
        <v>54</v>
      </c>
      <c r="N739" s="26" t="s">
        <v>68</v>
      </c>
      <c r="O739" s="26">
        <v>1.17</v>
      </c>
      <c r="P739" s="26">
        <v>4</v>
      </c>
      <c r="Q739" s="40">
        <f>Table2[[#This Row],[Spread]]/Table2[[#This Row],[Expected Loss]]</f>
        <v>3.4188034188034191</v>
      </c>
      <c r="R739" s="26">
        <v>1</v>
      </c>
      <c r="S739" s="26">
        <v>0</v>
      </c>
      <c r="T739" s="26" t="s">
        <v>2433</v>
      </c>
      <c r="U739" s="26" t="s">
        <v>2434</v>
      </c>
      <c r="Y739" s="26">
        <f>IF(ISTEXT(_xlfn.XLOOKUP(A739,Checked_Deals!A:A,Checked_Deals!A:A,0)),1,0)</f>
        <v>0</v>
      </c>
    </row>
    <row r="740" spans="1:25" x14ac:dyDescent="0.25">
      <c r="A740" s="26" t="s">
        <v>2436</v>
      </c>
      <c r="B740" s="27">
        <v>44287</v>
      </c>
      <c r="C740" s="26" t="s">
        <v>2060</v>
      </c>
      <c r="D740" s="26" t="s">
        <v>89</v>
      </c>
      <c r="E740" s="26" t="s">
        <v>54</v>
      </c>
      <c r="F740" s="26" t="s">
        <v>54</v>
      </c>
      <c r="G740" s="26" t="s">
        <v>324</v>
      </c>
      <c r="H740" s="59">
        <v>350000000</v>
      </c>
      <c r="I740" s="26" t="s">
        <v>51</v>
      </c>
      <c r="J740" s="26" t="s">
        <v>52</v>
      </c>
      <c r="K740" s="26">
        <v>2</v>
      </c>
      <c r="L740" s="26" t="s">
        <v>53</v>
      </c>
      <c r="M740" s="26" t="s">
        <v>54</v>
      </c>
      <c r="N740" s="26" t="s">
        <v>55</v>
      </c>
      <c r="O740" s="26">
        <v>1.8</v>
      </c>
      <c r="P740" s="26">
        <v>3.75</v>
      </c>
      <c r="Q740" s="40">
        <f>Table2[[#This Row],[Spread]]/Table2[[#This Row],[Expected Loss]]</f>
        <v>2.0833333333333335</v>
      </c>
      <c r="R740" s="26">
        <v>1</v>
      </c>
      <c r="S740" s="26">
        <v>0</v>
      </c>
      <c r="T740" s="26" t="s">
        <v>2437</v>
      </c>
      <c r="U740" s="26" t="s">
        <v>2438</v>
      </c>
      <c r="Y740" s="26">
        <f>IF(ISTEXT(_xlfn.XLOOKUP(A740,Checked_Deals!A:A,Checked_Deals!A:A,0)),1,0)</f>
        <v>0</v>
      </c>
    </row>
    <row r="741" spans="1:25" x14ac:dyDescent="0.25">
      <c r="A741" s="26" t="s">
        <v>2439</v>
      </c>
      <c r="B741" s="27">
        <v>44287</v>
      </c>
      <c r="C741" s="26" t="s">
        <v>1811</v>
      </c>
      <c r="D741" s="26" t="s">
        <v>54</v>
      </c>
      <c r="E741" s="26" t="s">
        <v>54</v>
      </c>
      <c r="F741" s="26" t="s">
        <v>54</v>
      </c>
      <c r="G741" s="26" t="s">
        <v>966</v>
      </c>
      <c r="H741" s="59">
        <v>8700000</v>
      </c>
      <c r="I741" s="26" t="s">
        <v>54</v>
      </c>
      <c r="J741" s="26" t="s">
        <v>52</v>
      </c>
      <c r="K741" s="26" t="s">
        <v>54</v>
      </c>
      <c r="L741" s="26" t="s">
        <v>53</v>
      </c>
      <c r="M741" s="26" t="s">
        <v>54</v>
      </c>
      <c r="N741" s="26" t="s">
        <v>55</v>
      </c>
      <c r="O741" s="26" t="s">
        <v>56</v>
      </c>
      <c r="P741" s="26" t="s">
        <v>56</v>
      </c>
      <c r="Q741" s="40" t="e">
        <f>Table2[[#This Row],[Spread]]/Table2[[#This Row],[Expected Loss]]</f>
        <v>#VALUE!</v>
      </c>
      <c r="R741" s="26">
        <v>1</v>
      </c>
      <c r="S741" s="26">
        <v>0</v>
      </c>
      <c r="T741" s="26" t="s">
        <v>2440</v>
      </c>
      <c r="U741" s="26" t="s">
        <v>2441</v>
      </c>
      <c r="Y741" s="26">
        <f>IF(ISTEXT(_xlfn.XLOOKUP(A741,Checked_Deals!A:A,Checked_Deals!A:A,0)),1,0)</f>
        <v>0</v>
      </c>
    </row>
    <row r="742" spans="1:25" x14ac:dyDescent="0.25">
      <c r="A742" s="26" t="s">
        <v>2442</v>
      </c>
      <c r="B742" s="27">
        <v>44287</v>
      </c>
      <c r="C742" s="26" t="s">
        <v>2119</v>
      </c>
      <c r="D742" s="26" t="s">
        <v>54</v>
      </c>
      <c r="E742" s="26" t="s">
        <v>474</v>
      </c>
      <c r="F742" s="26" t="s">
        <v>224</v>
      </c>
      <c r="G742" s="26" t="s">
        <v>966</v>
      </c>
      <c r="H742" s="59">
        <v>25000000</v>
      </c>
      <c r="I742" s="26" t="s">
        <v>54</v>
      </c>
      <c r="J742" s="26" t="s">
        <v>52</v>
      </c>
      <c r="K742" s="26" t="s">
        <v>54</v>
      </c>
      <c r="L742" s="26" t="s">
        <v>53</v>
      </c>
      <c r="M742" s="26" t="s">
        <v>54</v>
      </c>
      <c r="N742" s="26" t="s">
        <v>55</v>
      </c>
      <c r="O742" s="26" t="s">
        <v>56</v>
      </c>
      <c r="P742" s="26" t="s">
        <v>56</v>
      </c>
      <c r="Q742" s="40" t="e">
        <f>Table2[[#This Row],[Spread]]/Table2[[#This Row],[Expected Loss]]</f>
        <v>#VALUE!</v>
      </c>
      <c r="R742" s="26">
        <v>1</v>
      </c>
      <c r="S742" s="26">
        <v>0</v>
      </c>
      <c r="T742" s="26" t="s">
        <v>2443</v>
      </c>
      <c r="U742" s="26" t="s">
        <v>2444</v>
      </c>
      <c r="Y742" s="26">
        <f>IF(ISTEXT(_xlfn.XLOOKUP(A742,Checked_Deals!A:A,Checked_Deals!A:A,0)),1,0)</f>
        <v>0</v>
      </c>
    </row>
    <row r="743" spans="1:25" x14ac:dyDescent="0.25">
      <c r="A743" s="28" t="s">
        <v>2445</v>
      </c>
      <c r="B743" s="29">
        <v>44287</v>
      </c>
      <c r="C743" s="28" t="s">
        <v>2446</v>
      </c>
      <c r="D743" s="28" t="s">
        <v>1869</v>
      </c>
      <c r="E743" s="28" t="s">
        <v>54</v>
      </c>
      <c r="F743" s="28" t="s">
        <v>54</v>
      </c>
      <c r="G743" s="28" t="s">
        <v>764</v>
      </c>
      <c r="H743" s="32" t="s">
        <v>65</v>
      </c>
      <c r="I743" s="28" t="s">
        <v>51</v>
      </c>
      <c r="J743" s="28" t="s">
        <v>2227</v>
      </c>
      <c r="K743" s="28">
        <v>0.08</v>
      </c>
      <c r="L743" s="28" t="s">
        <v>53</v>
      </c>
      <c r="M743" s="28" t="s">
        <v>54</v>
      </c>
      <c r="N743" s="28" t="s">
        <v>68</v>
      </c>
      <c r="O743" s="28" t="s">
        <v>56</v>
      </c>
      <c r="P743" s="28">
        <v>2.0499999999999998</v>
      </c>
      <c r="Q743" s="40" t="e">
        <f>Table2[[#This Row],[Spread]]/Table2[[#This Row],[Expected Loss]]</f>
        <v>#VALUE!</v>
      </c>
      <c r="R743" s="28">
        <v>1</v>
      </c>
      <c r="S743" s="28">
        <v>0</v>
      </c>
      <c r="T743" s="28" t="s">
        <v>2447</v>
      </c>
      <c r="U743" s="28" t="s">
        <v>2448</v>
      </c>
      <c r="Y743" s="26">
        <f>IF(ISTEXT(_xlfn.XLOOKUP(A743,Checked_Deals!A:A,Checked_Deals!A:A,0)),1,0)</f>
        <v>0</v>
      </c>
    </row>
    <row r="744" spans="1:25" x14ac:dyDescent="0.25">
      <c r="A744" s="28" t="s">
        <v>2449</v>
      </c>
      <c r="B744" s="29">
        <v>44287</v>
      </c>
      <c r="C744" s="28" t="s">
        <v>2446</v>
      </c>
      <c r="D744" s="28" t="s">
        <v>1869</v>
      </c>
      <c r="E744" s="28" t="s">
        <v>54</v>
      </c>
      <c r="F744" s="28" t="s">
        <v>54</v>
      </c>
      <c r="G744" s="28" t="s">
        <v>764</v>
      </c>
      <c r="H744" s="32" t="s">
        <v>65</v>
      </c>
      <c r="I744" s="28" t="s">
        <v>51</v>
      </c>
      <c r="J744" s="28" t="s">
        <v>2227</v>
      </c>
      <c r="K744" s="28">
        <v>0.08</v>
      </c>
      <c r="L744" s="28" t="s">
        <v>53</v>
      </c>
      <c r="M744" s="28" t="s">
        <v>54</v>
      </c>
      <c r="N744" s="28" t="s">
        <v>68</v>
      </c>
      <c r="O744" s="28" t="s">
        <v>56</v>
      </c>
      <c r="P744" s="28">
        <v>2.0499999999999998</v>
      </c>
      <c r="Q744" s="40" t="e">
        <f>Table2[[#This Row],[Spread]]/Table2[[#This Row],[Expected Loss]]</f>
        <v>#VALUE!</v>
      </c>
      <c r="R744" s="28">
        <v>1</v>
      </c>
      <c r="S744" s="28">
        <v>0</v>
      </c>
      <c r="T744" s="28" t="s">
        <v>2447</v>
      </c>
      <c r="U744" s="28" t="s">
        <v>2448</v>
      </c>
      <c r="Y744" s="26">
        <f>IF(ISTEXT(_xlfn.XLOOKUP(A744,Checked_Deals!A:A,Checked_Deals!A:A,0)),1,0)</f>
        <v>0</v>
      </c>
    </row>
    <row r="745" spans="1:25" x14ac:dyDescent="0.25">
      <c r="A745" s="28" t="s">
        <v>2450</v>
      </c>
      <c r="B745" s="29">
        <v>44287</v>
      </c>
      <c r="C745" s="28" t="s">
        <v>2446</v>
      </c>
      <c r="D745" s="28" t="s">
        <v>1869</v>
      </c>
      <c r="E745" s="28" t="s">
        <v>54</v>
      </c>
      <c r="F745" s="28" t="s">
        <v>54</v>
      </c>
      <c r="G745" s="28" t="s">
        <v>764</v>
      </c>
      <c r="H745" s="32" t="s">
        <v>65</v>
      </c>
      <c r="I745" s="28" t="s">
        <v>51</v>
      </c>
      <c r="J745" s="28" t="s">
        <v>2227</v>
      </c>
      <c r="K745" s="28">
        <v>0.08</v>
      </c>
      <c r="L745" s="28" t="s">
        <v>53</v>
      </c>
      <c r="M745" s="28" t="s">
        <v>54</v>
      </c>
      <c r="N745" s="28" t="s">
        <v>68</v>
      </c>
      <c r="O745" s="28" t="s">
        <v>56</v>
      </c>
      <c r="P745" s="28">
        <v>2.0499999999999998</v>
      </c>
      <c r="Q745" s="40" t="e">
        <f>Table2[[#This Row],[Spread]]/Table2[[#This Row],[Expected Loss]]</f>
        <v>#VALUE!</v>
      </c>
      <c r="R745" s="28">
        <v>1</v>
      </c>
      <c r="S745" s="28">
        <v>0</v>
      </c>
      <c r="T745" s="28" t="s">
        <v>2447</v>
      </c>
      <c r="U745" s="28" t="s">
        <v>2448</v>
      </c>
      <c r="Y745" s="26">
        <f>IF(ISTEXT(_xlfn.XLOOKUP(A745,Checked_Deals!A:A,Checked_Deals!A:A,0)),1,0)</f>
        <v>0</v>
      </c>
    </row>
    <row r="746" spans="1:25" x14ac:dyDescent="0.25">
      <c r="A746" s="28" t="s">
        <v>2451</v>
      </c>
      <c r="B746" s="29">
        <v>44287</v>
      </c>
      <c r="C746" s="28" t="s">
        <v>2446</v>
      </c>
      <c r="D746" s="28" t="s">
        <v>1869</v>
      </c>
      <c r="E746" s="28" t="s">
        <v>54</v>
      </c>
      <c r="F746" s="28" t="s">
        <v>54</v>
      </c>
      <c r="G746" s="28" t="s">
        <v>764</v>
      </c>
      <c r="H746" s="32" t="s">
        <v>65</v>
      </c>
      <c r="I746" s="28" t="s">
        <v>51</v>
      </c>
      <c r="J746" s="28" t="s">
        <v>2227</v>
      </c>
      <c r="K746" s="28">
        <v>0.08</v>
      </c>
      <c r="L746" s="28" t="s">
        <v>53</v>
      </c>
      <c r="M746" s="28" t="s">
        <v>54</v>
      </c>
      <c r="N746" s="28" t="s">
        <v>68</v>
      </c>
      <c r="O746" s="28" t="s">
        <v>56</v>
      </c>
      <c r="P746" s="28">
        <v>2.0499999999999998</v>
      </c>
      <c r="Q746" s="40" t="e">
        <f>Table2[[#This Row],[Spread]]/Table2[[#This Row],[Expected Loss]]</f>
        <v>#VALUE!</v>
      </c>
      <c r="R746" s="28">
        <v>1</v>
      </c>
      <c r="S746" s="28">
        <v>0</v>
      </c>
      <c r="T746" s="28" t="s">
        <v>2447</v>
      </c>
      <c r="U746" s="28" t="s">
        <v>2448</v>
      </c>
      <c r="Y746" s="26">
        <f>IF(ISTEXT(_xlfn.XLOOKUP(A746,Checked_Deals!A:A,Checked_Deals!A:A,0)),1,0)</f>
        <v>0</v>
      </c>
    </row>
    <row r="747" spans="1:25" x14ac:dyDescent="0.25">
      <c r="A747" s="28" t="s">
        <v>2452</v>
      </c>
      <c r="B747" s="29">
        <v>44287</v>
      </c>
      <c r="C747" s="28" t="s">
        <v>2446</v>
      </c>
      <c r="D747" s="28" t="s">
        <v>1869</v>
      </c>
      <c r="E747" s="28" t="s">
        <v>54</v>
      </c>
      <c r="F747" s="28" t="s">
        <v>54</v>
      </c>
      <c r="G747" s="28" t="s">
        <v>764</v>
      </c>
      <c r="H747" s="32" t="s">
        <v>65</v>
      </c>
      <c r="I747" s="28" t="s">
        <v>51</v>
      </c>
      <c r="J747" s="28" t="s">
        <v>2227</v>
      </c>
      <c r="K747" s="28">
        <v>0.08</v>
      </c>
      <c r="L747" s="28" t="s">
        <v>53</v>
      </c>
      <c r="M747" s="28" t="s">
        <v>54</v>
      </c>
      <c r="N747" s="28" t="s">
        <v>68</v>
      </c>
      <c r="O747" s="28" t="s">
        <v>56</v>
      </c>
      <c r="P747" s="28">
        <v>2.0499999999999998</v>
      </c>
      <c r="Q747" s="40" t="e">
        <f>Table2[[#This Row],[Spread]]/Table2[[#This Row],[Expected Loss]]</f>
        <v>#VALUE!</v>
      </c>
      <c r="R747" s="28">
        <v>1</v>
      </c>
      <c r="S747" s="28">
        <v>0</v>
      </c>
      <c r="T747" s="28" t="s">
        <v>2447</v>
      </c>
      <c r="U747" s="28" t="s">
        <v>2448</v>
      </c>
      <c r="Y747" s="26">
        <f>IF(ISTEXT(_xlfn.XLOOKUP(A747,Checked_Deals!A:A,Checked_Deals!A:A,0)),1,0)</f>
        <v>0</v>
      </c>
    </row>
    <row r="748" spans="1:25" x14ac:dyDescent="0.25">
      <c r="A748" s="28" t="s">
        <v>2453</v>
      </c>
      <c r="B748" s="29">
        <v>44287</v>
      </c>
      <c r="C748" s="28" t="s">
        <v>2454</v>
      </c>
      <c r="D748" s="28" t="s">
        <v>1570</v>
      </c>
      <c r="E748" s="28" t="s">
        <v>54</v>
      </c>
      <c r="F748" s="28" t="s">
        <v>54</v>
      </c>
      <c r="G748" s="28" t="s">
        <v>764</v>
      </c>
      <c r="H748" s="32" t="s">
        <v>65</v>
      </c>
      <c r="I748" s="28" t="s">
        <v>51</v>
      </c>
      <c r="J748" s="28" t="s">
        <v>2215</v>
      </c>
      <c r="K748" s="28" t="s">
        <v>54</v>
      </c>
      <c r="L748" s="28" t="s">
        <v>53</v>
      </c>
      <c r="M748" s="28" t="s">
        <v>54</v>
      </c>
      <c r="N748" s="28" t="s">
        <v>68</v>
      </c>
      <c r="O748" s="28" t="s">
        <v>56</v>
      </c>
      <c r="P748" s="28" t="s">
        <v>56</v>
      </c>
      <c r="Q748" s="40" t="e">
        <f>Table2[[#This Row],[Spread]]/Table2[[#This Row],[Expected Loss]]</f>
        <v>#VALUE!</v>
      </c>
      <c r="R748" s="28">
        <v>1</v>
      </c>
      <c r="S748" s="28">
        <v>0</v>
      </c>
      <c r="T748" s="28" t="s">
        <v>2455</v>
      </c>
      <c r="U748" s="28" t="s">
        <v>2456</v>
      </c>
      <c r="Y748" s="26">
        <f>IF(ISTEXT(_xlfn.XLOOKUP(A748,Checked_Deals!A:A,Checked_Deals!A:A,0)),1,0)</f>
        <v>0</v>
      </c>
    </row>
    <row r="749" spans="1:25" x14ac:dyDescent="0.25">
      <c r="A749" s="28" t="s">
        <v>2457</v>
      </c>
      <c r="B749" s="29">
        <v>44287</v>
      </c>
      <c r="C749" s="28" t="s">
        <v>2454</v>
      </c>
      <c r="D749" s="28" t="s">
        <v>1570</v>
      </c>
      <c r="E749" s="28" t="s">
        <v>54</v>
      </c>
      <c r="F749" s="28" t="s">
        <v>54</v>
      </c>
      <c r="G749" s="28" t="s">
        <v>764</v>
      </c>
      <c r="H749" s="32" t="s">
        <v>65</v>
      </c>
      <c r="I749" s="28" t="s">
        <v>51</v>
      </c>
      <c r="J749" s="28" t="s">
        <v>2215</v>
      </c>
      <c r="K749" s="28" t="s">
        <v>54</v>
      </c>
      <c r="L749" s="28" t="s">
        <v>53</v>
      </c>
      <c r="M749" s="28" t="s">
        <v>54</v>
      </c>
      <c r="N749" s="28" t="s">
        <v>68</v>
      </c>
      <c r="O749" s="28" t="s">
        <v>56</v>
      </c>
      <c r="P749" s="28" t="s">
        <v>56</v>
      </c>
      <c r="Q749" s="40" t="e">
        <f>Table2[[#This Row],[Spread]]/Table2[[#This Row],[Expected Loss]]</f>
        <v>#VALUE!</v>
      </c>
      <c r="R749" s="28">
        <v>1</v>
      </c>
      <c r="S749" s="28">
        <v>0</v>
      </c>
      <c r="T749" s="28" t="s">
        <v>2455</v>
      </c>
      <c r="U749" s="28" t="s">
        <v>2456</v>
      </c>
      <c r="Y749" s="26">
        <f>IF(ISTEXT(_xlfn.XLOOKUP(A749,Checked_Deals!A:A,Checked_Deals!A:A,0)),1,0)</f>
        <v>0</v>
      </c>
    </row>
    <row r="750" spans="1:25" x14ac:dyDescent="0.25">
      <c r="A750" s="28" t="s">
        <v>2458</v>
      </c>
      <c r="B750" s="29">
        <v>44287</v>
      </c>
      <c r="C750" s="28" t="s">
        <v>2454</v>
      </c>
      <c r="D750" s="28" t="s">
        <v>1570</v>
      </c>
      <c r="E750" s="28" t="s">
        <v>54</v>
      </c>
      <c r="F750" s="28" t="s">
        <v>54</v>
      </c>
      <c r="G750" s="28" t="s">
        <v>764</v>
      </c>
      <c r="H750" s="32" t="s">
        <v>65</v>
      </c>
      <c r="I750" s="28" t="s">
        <v>51</v>
      </c>
      <c r="J750" s="28" t="s">
        <v>2215</v>
      </c>
      <c r="K750" s="28" t="s">
        <v>54</v>
      </c>
      <c r="L750" s="28" t="s">
        <v>53</v>
      </c>
      <c r="M750" s="28" t="s">
        <v>54</v>
      </c>
      <c r="N750" s="28" t="s">
        <v>68</v>
      </c>
      <c r="O750" s="28" t="s">
        <v>56</v>
      </c>
      <c r="P750" s="28" t="s">
        <v>56</v>
      </c>
      <c r="Q750" s="40" t="e">
        <f>Table2[[#This Row],[Spread]]/Table2[[#This Row],[Expected Loss]]</f>
        <v>#VALUE!</v>
      </c>
      <c r="R750" s="28">
        <v>1</v>
      </c>
      <c r="S750" s="28">
        <v>0</v>
      </c>
      <c r="T750" s="28" t="s">
        <v>2455</v>
      </c>
      <c r="U750" s="28" t="s">
        <v>2456</v>
      </c>
      <c r="Y750" s="26">
        <f>IF(ISTEXT(_xlfn.XLOOKUP(A750,Checked_Deals!A:A,Checked_Deals!A:A,0)),1,0)</f>
        <v>0</v>
      </c>
    </row>
    <row r="751" spans="1:25" x14ac:dyDescent="0.25">
      <c r="A751" s="28" t="s">
        <v>2459</v>
      </c>
      <c r="B751" s="29">
        <v>44287</v>
      </c>
      <c r="C751" s="28" t="s">
        <v>2454</v>
      </c>
      <c r="D751" s="28" t="s">
        <v>1570</v>
      </c>
      <c r="E751" s="28" t="s">
        <v>54</v>
      </c>
      <c r="F751" s="28" t="s">
        <v>54</v>
      </c>
      <c r="G751" s="28" t="s">
        <v>764</v>
      </c>
      <c r="H751" s="32" t="s">
        <v>65</v>
      </c>
      <c r="I751" s="28" t="s">
        <v>51</v>
      </c>
      <c r="J751" s="28" t="s">
        <v>2215</v>
      </c>
      <c r="K751" s="28" t="s">
        <v>54</v>
      </c>
      <c r="L751" s="28" t="s">
        <v>53</v>
      </c>
      <c r="M751" s="28" t="s">
        <v>54</v>
      </c>
      <c r="N751" s="28" t="s">
        <v>68</v>
      </c>
      <c r="O751" s="28" t="s">
        <v>56</v>
      </c>
      <c r="P751" s="28" t="s">
        <v>56</v>
      </c>
      <c r="Q751" s="40" t="e">
        <f>Table2[[#This Row],[Spread]]/Table2[[#This Row],[Expected Loss]]</f>
        <v>#VALUE!</v>
      </c>
      <c r="R751" s="28">
        <v>1</v>
      </c>
      <c r="S751" s="28">
        <v>0</v>
      </c>
      <c r="T751" s="28" t="s">
        <v>2455</v>
      </c>
      <c r="U751" s="28" t="s">
        <v>2456</v>
      </c>
      <c r="Y751" s="26">
        <f>IF(ISTEXT(_xlfn.XLOOKUP(A751,Checked_Deals!A:A,Checked_Deals!A:A,0)),1,0)</f>
        <v>0</v>
      </c>
    </row>
    <row r="752" spans="1:25" x14ac:dyDescent="0.25">
      <c r="A752" s="28" t="s">
        <v>2460</v>
      </c>
      <c r="B752" s="29">
        <v>44287</v>
      </c>
      <c r="C752" s="28" t="s">
        <v>2454</v>
      </c>
      <c r="D752" s="28" t="s">
        <v>1570</v>
      </c>
      <c r="E752" s="28" t="s">
        <v>54</v>
      </c>
      <c r="F752" s="28" t="s">
        <v>54</v>
      </c>
      <c r="G752" s="28" t="s">
        <v>764</v>
      </c>
      <c r="H752" s="32" t="s">
        <v>65</v>
      </c>
      <c r="I752" s="28" t="s">
        <v>51</v>
      </c>
      <c r="J752" s="28" t="s">
        <v>2215</v>
      </c>
      <c r="K752" s="28" t="s">
        <v>54</v>
      </c>
      <c r="L752" s="28" t="s">
        <v>53</v>
      </c>
      <c r="M752" s="28" t="s">
        <v>54</v>
      </c>
      <c r="N752" s="28" t="s">
        <v>68</v>
      </c>
      <c r="O752" s="28" t="s">
        <v>56</v>
      </c>
      <c r="P752" s="28" t="s">
        <v>56</v>
      </c>
      <c r="Q752" s="40" t="e">
        <f>Table2[[#This Row],[Spread]]/Table2[[#This Row],[Expected Loss]]</f>
        <v>#VALUE!</v>
      </c>
      <c r="R752" s="28">
        <v>1</v>
      </c>
      <c r="S752" s="28">
        <v>0</v>
      </c>
      <c r="T752" s="28" t="s">
        <v>2455</v>
      </c>
      <c r="U752" s="28" t="s">
        <v>2456</v>
      </c>
      <c r="Y752" s="26">
        <f>IF(ISTEXT(_xlfn.XLOOKUP(A752,Checked_Deals!A:A,Checked_Deals!A:A,0)),1,0)</f>
        <v>0</v>
      </c>
    </row>
    <row r="753" spans="1:25" x14ac:dyDescent="0.25">
      <c r="A753" s="28" t="s">
        <v>2461</v>
      </c>
      <c r="B753" s="29">
        <v>44287</v>
      </c>
      <c r="C753" s="28" t="s">
        <v>2454</v>
      </c>
      <c r="D753" s="28" t="s">
        <v>1570</v>
      </c>
      <c r="E753" s="28" t="s">
        <v>54</v>
      </c>
      <c r="F753" s="28" t="s">
        <v>54</v>
      </c>
      <c r="G753" s="28" t="s">
        <v>764</v>
      </c>
      <c r="H753" s="32" t="s">
        <v>65</v>
      </c>
      <c r="I753" s="28" t="s">
        <v>51</v>
      </c>
      <c r="J753" s="28" t="s">
        <v>2215</v>
      </c>
      <c r="K753" s="28" t="s">
        <v>54</v>
      </c>
      <c r="L753" s="28" t="s">
        <v>53</v>
      </c>
      <c r="M753" s="28" t="s">
        <v>54</v>
      </c>
      <c r="N753" s="28" t="s">
        <v>68</v>
      </c>
      <c r="O753" s="28" t="s">
        <v>56</v>
      </c>
      <c r="P753" s="28" t="s">
        <v>56</v>
      </c>
      <c r="Q753" s="40" t="e">
        <f>Table2[[#This Row],[Spread]]/Table2[[#This Row],[Expected Loss]]</f>
        <v>#VALUE!</v>
      </c>
      <c r="R753" s="28">
        <v>1</v>
      </c>
      <c r="S753" s="28">
        <v>0</v>
      </c>
      <c r="T753" s="28" t="s">
        <v>2455</v>
      </c>
      <c r="U753" s="28" t="s">
        <v>2456</v>
      </c>
      <c r="Y753" s="26">
        <f>IF(ISTEXT(_xlfn.XLOOKUP(A753,Checked_Deals!A:A,Checked_Deals!A:A,0)),1,0)</f>
        <v>0</v>
      </c>
    </row>
    <row r="754" spans="1:25" x14ac:dyDescent="0.25">
      <c r="A754" s="28" t="s">
        <v>2462</v>
      </c>
      <c r="B754" s="29">
        <v>44287</v>
      </c>
      <c r="C754" s="28" t="s">
        <v>2454</v>
      </c>
      <c r="D754" s="28" t="s">
        <v>1570</v>
      </c>
      <c r="E754" s="28" t="s">
        <v>54</v>
      </c>
      <c r="F754" s="28" t="s">
        <v>54</v>
      </c>
      <c r="G754" s="28" t="s">
        <v>764</v>
      </c>
      <c r="H754" s="32" t="s">
        <v>65</v>
      </c>
      <c r="I754" s="28" t="s">
        <v>51</v>
      </c>
      <c r="J754" s="28" t="s">
        <v>2215</v>
      </c>
      <c r="K754" s="28" t="s">
        <v>54</v>
      </c>
      <c r="L754" s="28" t="s">
        <v>53</v>
      </c>
      <c r="M754" s="28" t="s">
        <v>54</v>
      </c>
      <c r="N754" s="28" t="s">
        <v>68</v>
      </c>
      <c r="O754" s="28" t="s">
        <v>56</v>
      </c>
      <c r="P754" s="28" t="s">
        <v>56</v>
      </c>
      <c r="Q754" s="40" t="e">
        <f>Table2[[#This Row],[Spread]]/Table2[[#This Row],[Expected Loss]]</f>
        <v>#VALUE!</v>
      </c>
      <c r="R754" s="28">
        <v>1</v>
      </c>
      <c r="S754" s="28">
        <v>0</v>
      </c>
      <c r="T754" s="28" t="s">
        <v>2455</v>
      </c>
      <c r="U754" s="28" t="s">
        <v>2456</v>
      </c>
      <c r="Y754" s="26">
        <f>IF(ISTEXT(_xlfn.XLOOKUP(A754,Checked_Deals!A:A,Checked_Deals!A:A,0)),1,0)</f>
        <v>0</v>
      </c>
    </row>
    <row r="755" spans="1:25" x14ac:dyDescent="0.25">
      <c r="A755" s="28" t="s">
        <v>2463</v>
      </c>
      <c r="B755" s="29">
        <v>44287</v>
      </c>
      <c r="C755" s="28" t="s">
        <v>2454</v>
      </c>
      <c r="D755" s="28" t="s">
        <v>1570</v>
      </c>
      <c r="E755" s="28" t="s">
        <v>54</v>
      </c>
      <c r="F755" s="28" t="s">
        <v>54</v>
      </c>
      <c r="G755" s="28" t="s">
        <v>764</v>
      </c>
      <c r="H755" s="32" t="s">
        <v>65</v>
      </c>
      <c r="I755" s="28" t="s">
        <v>51</v>
      </c>
      <c r="J755" s="28" t="s">
        <v>2215</v>
      </c>
      <c r="K755" s="28" t="s">
        <v>54</v>
      </c>
      <c r="L755" s="28" t="s">
        <v>53</v>
      </c>
      <c r="M755" s="28" t="s">
        <v>54</v>
      </c>
      <c r="N755" s="28" t="s">
        <v>68</v>
      </c>
      <c r="O755" s="28" t="s">
        <v>56</v>
      </c>
      <c r="P755" s="28" t="s">
        <v>56</v>
      </c>
      <c r="Q755" s="40" t="e">
        <f>Table2[[#This Row],[Spread]]/Table2[[#This Row],[Expected Loss]]</f>
        <v>#VALUE!</v>
      </c>
      <c r="R755" s="28">
        <v>1</v>
      </c>
      <c r="S755" s="28">
        <v>0</v>
      </c>
      <c r="T755" s="28" t="s">
        <v>2455</v>
      </c>
      <c r="U755" s="28" t="s">
        <v>2456</v>
      </c>
      <c r="Y755" s="26">
        <f>IF(ISTEXT(_xlfn.XLOOKUP(A755,Checked_Deals!A:A,Checked_Deals!A:A,0)),1,0)</f>
        <v>0</v>
      </c>
    </row>
    <row r="756" spans="1:25" x14ac:dyDescent="0.25">
      <c r="A756" s="28" t="s">
        <v>2464</v>
      </c>
      <c r="B756" s="29">
        <v>44287</v>
      </c>
      <c r="C756" s="28" t="s">
        <v>2454</v>
      </c>
      <c r="D756" s="28" t="s">
        <v>1570</v>
      </c>
      <c r="E756" s="28" t="s">
        <v>54</v>
      </c>
      <c r="F756" s="28" t="s">
        <v>54</v>
      </c>
      <c r="G756" s="28" t="s">
        <v>764</v>
      </c>
      <c r="H756" s="32" t="s">
        <v>65</v>
      </c>
      <c r="I756" s="28" t="s">
        <v>51</v>
      </c>
      <c r="J756" s="28" t="s">
        <v>2215</v>
      </c>
      <c r="K756" s="28" t="s">
        <v>54</v>
      </c>
      <c r="L756" s="28" t="s">
        <v>53</v>
      </c>
      <c r="M756" s="28" t="s">
        <v>54</v>
      </c>
      <c r="N756" s="28" t="s">
        <v>68</v>
      </c>
      <c r="O756" s="28" t="s">
        <v>56</v>
      </c>
      <c r="P756" s="28" t="s">
        <v>56</v>
      </c>
      <c r="Q756" s="40" t="e">
        <f>Table2[[#This Row],[Spread]]/Table2[[#This Row],[Expected Loss]]</f>
        <v>#VALUE!</v>
      </c>
      <c r="R756" s="28">
        <v>1</v>
      </c>
      <c r="S756" s="28">
        <v>0</v>
      </c>
      <c r="T756" s="28" t="s">
        <v>2455</v>
      </c>
      <c r="U756" s="28" t="s">
        <v>2456</v>
      </c>
      <c r="Y756" s="26">
        <f>IF(ISTEXT(_xlfn.XLOOKUP(A756,Checked_Deals!A:A,Checked_Deals!A:A,0)),1,0)</f>
        <v>0</v>
      </c>
    </row>
    <row r="757" spans="1:25" x14ac:dyDescent="0.25">
      <c r="A757" s="28" t="s">
        <v>2465</v>
      </c>
      <c r="B757" s="29">
        <v>44287</v>
      </c>
      <c r="C757" s="28" t="s">
        <v>2454</v>
      </c>
      <c r="D757" s="28" t="s">
        <v>1570</v>
      </c>
      <c r="E757" s="28" t="s">
        <v>54</v>
      </c>
      <c r="F757" s="28" t="s">
        <v>54</v>
      </c>
      <c r="G757" s="28" t="s">
        <v>764</v>
      </c>
      <c r="H757" s="32" t="s">
        <v>65</v>
      </c>
      <c r="I757" s="28" t="s">
        <v>51</v>
      </c>
      <c r="J757" s="28" t="s">
        <v>2215</v>
      </c>
      <c r="K757" s="28" t="s">
        <v>54</v>
      </c>
      <c r="L757" s="28" t="s">
        <v>53</v>
      </c>
      <c r="M757" s="28" t="s">
        <v>54</v>
      </c>
      <c r="N757" s="28" t="s">
        <v>68</v>
      </c>
      <c r="O757" s="28" t="s">
        <v>56</v>
      </c>
      <c r="P757" s="28" t="s">
        <v>56</v>
      </c>
      <c r="Q757" s="40" t="e">
        <f>Table2[[#This Row],[Spread]]/Table2[[#This Row],[Expected Loss]]</f>
        <v>#VALUE!</v>
      </c>
      <c r="R757" s="28">
        <v>1</v>
      </c>
      <c r="S757" s="28">
        <v>0</v>
      </c>
      <c r="T757" s="28" t="s">
        <v>2455</v>
      </c>
      <c r="U757" s="28" t="s">
        <v>2456</v>
      </c>
      <c r="Y757" s="26">
        <f>IF(ISTEXT(_xlfn.XLOOKUP(A757,Checked_Deals!A:A,Checked_Deals!A:A,0)),1,0)</f>
        <v>0</v>
      </c>
    </row>
    <row r="758" spans="1:25" x14ac:dyDescent="0.25">
      <c r="A758" s="26" t="s">
        <v>2466</v>
      </c>
      <c r="B758" s="27">
        <v>44287</v>
      </c>
      <c r="C758" s="26" t="s">
        <v>2467</v>
      </c>
      <c r="D758" s="26" t="s">
        <v>1417</v>
      </c>
      <c r="E758" s="26" t="s">
        <v>474</v>
      </c>
      <c r="F758" s="26" t="s">
        <v>91</v>
      </c>
      <c r="G758" s="26" t="s">
        <v>1957</v>
      </c>
      <c r="H758" s="59">
        <v>150000000</v>
      </c>
      <c r="I758" s="26" t="s">
        <v>113</v>
      </c>
      <c r="J758" s="26" t="s">
        <v>52</v>
      </c>
      <c r="K758" s="26">
        <v>3</v>
      </c>
      <c r="L758" s="26" t="s">
        <v>53</v>
      </c>
      <c r="M758" s="26" t="s">
        <v>54</v>
      </c>
      <c r="N758" s="26" t="s">
        <v>68</v>
      </c>
      <c r="O758" s="26">
        <v>1.62</v>
      </c>
      <c r="P758" s="26">
        <v>4</v>
      </c>
      <c r="Q758" s="40">
        <f>Table2[[#This Row],[Spread]]/Table2[[#This Row],[Expected Loss]]</f>
        <v>2.4691358024691357</v>
      </c>
      <c r="R758" s="26">
        <v>1</v>
      </c>
      <c r="S758" s="26">
        <v>0</v>
      </c>
      <c r="T758" s="26" t="s">
        <v>2468</v>
      </c>
      <c r="U758" s="26" t="s">
        <v>2469</v>
      </c>
      <c r="Y758" s="26">
        <f>IF(ISTEXT(_xlfn.XLOOKUP(A758,Checked_Deals!A:A,Checked_Deals!A:A,0)),1,0)</f>
        <v>0</v>
      </c>
    </row>
    <row r="759" spans="1:25" x14ac:dyDescent="0.25">
      <c r="A759" s="26" t="s">
        <v>2470</v>
      </c>
      <c r="B759" s="27">
        <v>44287</v>
      </c>
      <c r="C759" s="26" t="s">
        <v>2467</v>
      </c>
      <c r="D759" s="26" t="s">
        <v>1417</v>
      </c>
      <c r="E759" s="26" t="s">
        <v>474</v>
      </c>
      <c r="F759" s="26" t="s">
        <v>91</v>
      </c>
      <c r="G759" s="26" t="s">
        <v>1957</v>
      </c>
      <c r="H759" s="59">
        <v>150000000</v>
      </c>
      <c r="I759" s="26" t="s">
        <v>113</v>
      </c>
      <c r="J759" s="26" t="s">
        <v>52</v>
      </c>
      <c r="K759" s="26">
        <v>3</v>
      </c>
      <c r="L759" s="26" t="s">
        <v>53</v>
      </c>
      <c r="M759" s="26" t="s">
        <v>54</v>
      </c>
      <c r="N759" s="26" t="s">
        <v>68</v>
      </c>
      <c r="O759" s="26">
        <v>3.32</v>
      </c>
      <c r="P759" s="26">
        <v>6.25</v>
      </c>
      <c r="Q759" s="40">
        <f>Table2[[#This Row],[Spread]]/Table2[[#This Row],[Expected Loss]]</f>
        <v>1.8825301204819278</v>
      </c>
      <c r="R759" s="26">
        <v>1</v>
      </c>
      <c r="S759" s="26">
        <v>0</v>
      </c>
      <c r="T759" s="26" t="s">
        <v>2468</v>
      </c>
      <c r="U759" s="26" t="s">
        <v>2469</v>
      </c>
      <c r="Y759" s="26">
        <f>IF(ISTEXT(_xlfn.XLOOKUP(A759,Checked_Deals!A:A,Checked_Deals!A:A,0)),1,0)</f>
        <v>0</v>
      </c>
    </row>
    <row r="760" spans="1:25" x14ac:dyDescent="0.25">
      <c r="A760" s="28" t="s">
        <v>2471</v>
      </c>
      <c r="B760" s="29">
        <v>44287</v>
      </c>
      <c r="C760" s="28" t="s">
        <v>2472</v>
      </c>
      <c r="D760" s="28" t="s">
        <v>1105</v>
      </c>
      <c r="E760" s="28" t="s">
        <v>54</v>
      </c>
      <c r="F760" s="28" t="s">
        <v>54</v>
      </c>
      <c r="G760" s="28" t="s">
        <v>764</v>
      </c>
      <c r="H760" s="32" t="s">
        <v>65</v>
      </c>
      <c r="I760" s="28" t="s">
        <v>51</v>
      </c>
      <c r="J760" s="28" t="s">
        <v>2227</v>
      </c>
      <c r="K760" s="28" t="s">
        <v>54</v>
      </c>
      <c r="L760" s="28" t="s">
        <v>53</v>
      </c>
      <c r="M760" s="28" t="s">
        <v>54</v>
      </c>
      <c r="N760" s="28" t="s">
        <v>68</v>
      </c>
      <c r="O760" s="28" t="s">
        <v>56</v>
      </c>
      <c r="P760" s="28">
        <v>1.65</v>
      </c>
      <c r="Q760" s="40" t="e">
        <f>Table2[[#This Row],[Spread]]/Table2[[#This Row],[Expected Loss]]</f>
        <v>#VALUE!</v>
      </c>
      <c r="R760" s="28">
        <v>1</v>
      </c>
      <c r="S760" s="28">
        <v>0</v>
      </c>
      <c r="T760" s="28" t="s">
        <v>2473</v>
      </c>
      <c r="U760" s="28" t="s">
        <v>2474</v>
      </c>
      <c r="Y760" s="26">
        <f>IF(ISTEXT(_xlfn.XLOOKUP(A760,Checked_Deals!A:A,Checked_Deals!A:A,0)),1,0)</f>
        <v>0</v>
      </c>
    </row>
    <row r="761" spans="1:25" x14ac:dyDescent="0.25">
      <c r="A761" s="28" t="s">
        <v>2475</v>
      </c>
      <c r="B761" s="29">
        <v>44287</v>
      </c>
      <c r="C761" s="28" t="s">
        <v>2472</v>
      </c>
      <c r="D761" s="28" t="s">
        <v>1105</v>
      </c>
      <c r="E761" s="28" t="s">
        <v>54</v>
      </c>
      <c r="F761" s="28" t="s">
        <v>54</v>
      </c>
      <c r="G761" s="28" t="s">
        <v>764</v>
      </c>
      <c r="H761" s="32" t="s">
        <v>65</v>
      </c>
      <c r="I761" s="28" t="s">
        <v>51</v>
      </c>
      <c r="J761" s="28" t="s">
        <v>2227</v>
      </c>
      <c r="K761" s="28" t="s">
        <v>54</v>
      </c>
      <c r="L761" s="28" t="s">
        <v>53</v>
      </c>
      <c r="M761" s="28" t="s">
        <v>54</v>
      </c>
      <c r="N761" s="28" t="s">
        <v>68</v>
      </c>
      <c r="O761" s="28" t="s">
        <v>56</v>
      </c>
      <c r="P761" s="28">
        <v>2.0499999999999998</v>
      </c>
      <c r="Q761" s="40" t="e">
        <f>Table2[[#This Row],[Spread]]/Table2[[#This Row],[Expected Loss]]</f>
        <v>#VALUE!</v>
      </c>
      <c r="R761" s="28">
        <v>1</v>
      </c>
      <c r="S761" s="28">
        <v>0</v>
      </c>
      <c r="T761" s="28" t="s">
        <v>2473</v>
      </c>
      <c r="U761" s="28" t="s">
        <v>2474</v>
      </c>
      <c r="Y761" s="26">
        <f>IF(ISTEXT(_xlfn.XLOOKUP(A761,Checked_Deals!A:A,Checked_Deals!A:A,0)),1,0)</f>
        <v>0</v>
      </c>
    </row>
    <row r="762" spans="1:25" x14ac:dyDescent="0.25">
      <c r="A762" s="28" t="s">
        <v>2476</v>
      </c>
      <c r="B762" s="29">
        <v>44287</v>
      </c>
      <c r="C762" s="28" t="s">
        <v>2472</v>
      </c>
      <c r="D762" s="28" t="s">
        <v>1105</v>
      </c>
      <c r="E762" s="28" t="s">
        <v>54</v>
      </c>
      <c r="F762" s="28" t="s">
        <v>54</v>
      </c>
      <c r="G762" s="28" t="s">
        <v>764</v>
      </c>
      <c r="H762" s="32" t="s">
        <v>65</v>
      </c>
      <c r="I762" s="28" t="s">
        <v>51</v>
      </c>
      <c r="J762" s="28" t="s">
        <v>2227</v>
      </c>
      <c r="K762" s="28" t="s">
        <v>54</v>
      </c>
      <c r="L762" s="28" t="s">
        <v>53</v>
      </c>
      <c r="M762" s="28" t="s">
        <v>54</v>
      </c>
      <c r="N762" s="28" t="s">
        <v>68</v>
      </c>
      <c r="O762" s="28" t="s">
        <v>56</v>
      </c>
      <c r="P762" s="28">
        <v>3</v>
      </c>
      <c r="Q762" s="40" t="e">
        <f>Table2[[#This Row],[Spread]]/Table2[[#This Row],[Expected Loss]]</f>
        <v>#VALUE!</v>
      </c>
      <c r="R762" s="28">
        <v>1</v>
      </c>
      <c r="S762" s="28">
        <v>0</v>
      </c>
      <c r="T762" s="28" t="s">
        <v>2473</v>
      </c>
      <c r="U762" s="28" t="s">
        <v>2474</v>
      </c>
      <c r="Y762" s="26">
        <f>IF(ISTEXT(_xlfn.XLOOKUP(A762,Checked_Deals!A:A,Checked_Deals!A:A,0)),1,0)</f>
        <v>0</v>
      </c>
    </row>
    <row r="763" spans="1:25" x14ac:dyDescent="0.25">
      <c r="A763" s="28" t="s">
        <v>2477</v>
      </c>
      <c r="B763" s="29">
        <v>44287</v>
      </c>
      <c r="C763" s="28" t="s">
        <v>2472</v>
      </c>
      <c r="D763" s="28" t="s">
        <v>1105</v>
      </c>
      <c r="E763" s="28" t="s">
        <v>54</v>
      </c>
      <c r="F763" s="28" t="s">
        <v>54</v>
      </c>
      <c r="G763" s="28" t="s">
        <v>764</v>
      </c>
      <c r="H763" s="32" t="s">
        <v>65</v>
      </c>
      <c r="I763" s="28" t="s">
        <v>51</v>
      </c>
      <c r="J763" s="28" t="s">
        <v>2227</v>
      </c>
      <c r="K763" s="28" t="s">
        <v>54</v>
      </c>
      <c r="L763" s="28" t="s">
        <v>53</v>
      </c>
      <c r="M763" s="28" t="s">
        <v>54</v>
      </c>
      <c r="N763" s="28" t="s">
        <v>68</v>
      </c>
      <c r="O763" s="28" t="s">
        <v>56</v>
      </c>
      <c r="P763" s="28">
        <v>3.95</v>
      </c>
      <c r="Q763" s="40" t="e">
        <f>Table2[[#This Row],[Spread]]/Table2[[#This Row],[Expected Loss]]</f>
        <v>#VALUE!</v>
      </c>
      <c r="R763" s="28">
        <v>1</v>
      </c>
      <c r="S763" s="28">
        <v>0</v>
      </c>
      <c r="T763" s="28" t="s">
        <v>2473</v>
      </c>
      <c r="U763" s="28" t="s">
        <v>2474</v>
      </c>
      <c r="Y763" s="26">
        <f>IF(ISTEXT(_xlfn.XLOOKUP(A763,Checked_Deals!A:A,Checked_Deals!A:A,0)),1,0)</f>
        <v>0</v>
      </c>
    </row>
    <row r="764" spans="1:25" x14ac:dyDescent="0.25">
      <c r="A764" s="28" t="s">
        <v>2478</v>
      </c>
      <c r="B764" s="29">
        <v>44287</v>
      </c>
      <c r="C764" s="28" t="s">
        <v>2472</v>
      </c>
      <c r="D764" s="28" t="s">
        <v>1105</v>
      </c>
      <c r="E764" s="28" t="s">
        <v>54</v>
      </c>
      <c r="F764" s="28" t="s">
        <v>54</v>
      </c>
      <c r="G764" s="28" t="s">
        <v>764</v>
      </c>
      <c r="H764" s="32" t="s">
        <v>65</v>
      </c>
      <c r="I764" s="28" t="s">
        <v>51</v>
      </c>
      <c r="J764" s="28" t="s">
        <v>2227</v>
      </c>
      <c r="K764" s="28" t="s">
        <v>54</v>
      </c>
      <c r="L764" s="28" t="s">
        <v>53</v>
      </c>
      <c r="M764" s="28" t="s">
        <v>54</v>
      </c>
      <c r="N764" s="28" t="s">
        <v>68</v>
      </c>
      <c r="O764" s="28" t="s">
        <v>56</v>
      </c>
      <c r="P764" s="28">
        <v>5.5</v>
      </c>
      <c r="Q764" s="40" t="e">
        <f>Table2[[#This Row],[Spread]]/Table2[[#This Row],[Expected Loss]]</f>
        <v>#VALUE!</v>
      </c>
      <c r="R764" s="28">
        <v>1</v>
      </c>
      <c r="S764" s="28">
        <v>0</v>
      </c>
      <c r="T764" s="28" t="s">
        <v>2473</v>
      </c>
      <c r="U764" s="28" t="s">
        <v>2474</v>
      </c>
      <c r="Y764" s="26">
        <f>IF(ISTEXT(_xlfn.XLOOKUP(A764,Checked_Deals!A:A,Checked_Deals!A:A,0)),1,0)</f>
        <v>0</v>
      </c>
    </row>
    <row r="765" spans="1:25" x14ac:dyDescent="0.25">
      <c r="A765" s="26" t="s">
        <v>2479</v>
      </c>
      <c r="B765" s="27">
        <v>44317</v>
      </c>
      <c r="C765" s="26" t="s">
        <v>2480</v>
      </c>
      <c r="D765" s="26" t="s">
        <v>2481</v>
      </c>
      <c r="E765" s="26" t="s">
        <v>1659</v>
      </c>
      <c r="F765" s="26" t="s">
        <v>76</v>
      </c>
      <c r="G765" s="26" t="s">
        <v>617</v>
      </c>
      <c r="H765" s="59">
        <v>225000000</v>
      </c>
      <c r="I765" s="26" t="s">
        <v>113</v>
      </c>
      <c r="J765" s="26" t="s">
        <v>52</v>
      </c>
      <c r="K765" s="26" t="s">
        <v>54</v>
      </c>
      <c r="L765" s="26" t="s">
        <v>53</v>
      </c>
      <c r="M765" s="26" t="s">
        <v>112</v>
      </c>
      <c r="N765" s="26" t="s">
        <v>55</v>
      </c>
      <c r="O765" s="26">
        <v>3.32</v>
      </c>
      <c r="P765" s="26">
        <v>6.75</v>
      </c>
      <c r="Q765" s="40">
        <f>Table2[[#This Row],[Spread]]/Table2[[#This Row],[Expected Loss]]</f>
        <v>2.0331325301204819</v>
      </c>
      <c r="R765" s="26">
        <v>1</v>
      </c>
      <c r="S765" s="26">
        <v>0</v>
      </c>
      <c r="T765" s="26" t="s">
        <v>2482</v>
      </c>
      <c r="U765" s="26" t="s">
        <v>2483</v>
      </c>
      <c r="Y765" s="26">
        <f>IF(ISTEXT(_xlfn.XLOOKUP(A765,Checked_Deals!A:A,Checked_Deals!A:A,0)),1,0)</f>
        <v>0</v>
      </c>
    </row>
    <row r="766" spans="1:25" x14ac:dyDescent="0.25">
      <c r="A766" s="26" t="s">
        <v>2484</v>
      </c>
      <c r="B766" s="27">
        <v>44317</v>
      </c>
      <c r="C766" s="26" t="s">
        <v>2485</v>
      </c>
      <c r="D766" s="26" t="s">
        <v>120</v>
      </c>
      <c r="E766" s="26" t="s">
        <v>474</v>
      </c>
      <c r="F766" s="26" t="s">
        <v>76</v>
      </c>
      <c r="G766" s="26" t="s">
        <v>1431</v>
      </c>
      <c r="H766" s="59">
        <v>75000000</v>
      </c>
      <c r="I766" s="26" t="s">
        <v>51</v>
      </c>
      <c r="J766" s="26" t="s">
        <v>52</v>
      </c>
      <c r="K766" s="26" t="s">
        <v>54</v>
      </c>
      <c r="L766" s="26" t="s">
        <v>53</v>
      </c>
      <c r="M766" s="26" t="s">
        <v>54</v>
      </c>
      <c r="N766" s="26" t="s">
        <v>68</v>
      </c>
      <c r="O766" s="26">
        <v>0.63</v>
      </c>
      <c r="P766" s="26">
        <v>2.25</v>
      </c>
      <c r="Q766" s="40">
        <f>Table2[[#This Row],[Spread]]/Table2[[#This Row],[Expected Loss]]</f>
        <v>3.5714285714285716</v>
      </c>
      <c r="R766" s="26">
        <v>1</v>
      </c>
      <c r="S766" s="26">
        <v>0</v>
      </c>
      <c r="T766" s="26" t="s">
        <v>2486</v>
      </c>
      <c r="U766" s="26" t="s">
        <v>2487</v>
      </c>
      <c r="Y766" s="26">
        <f>IF(ISTEXT(_xlfn.XLOOKUP(A766,Checked_Deals!A:A,Checked_Deals!A:A,0)),1,0)</f>
        <v>0</v>
      </c>
    </row>
    <row r="767" spans="1:25" x14ac:dyDescent="0.25">
      <c r="A767" s="26" t="s">
        <v>2488</v>
      </c>
      <c r="B767" s="27">
        <v>44317</v>
      </c>
      <c r="C767" s="26" t="s">
        <v>2485</v>
      </c>
      <c r="D767" s="26" t="s">
        <v>120</v>
      </c>
      <c r="E767" s="26" t="s">
        <v>474</v>
      </c>
      <c r="F767" s="26" t="s">
        <v>76</v>
      </c>
      <c r="G767" s="26" t="s">
        <v>1431</v>
      </c>
      <c r="H767" s="59">
        <v>50000000</v>
      </c>
      <c r="I767" s="26" t="s">
        <v>51</v>
      </c>
      <c r="J767" s="26" t="s">
        <v>52</v>
      </c>
      <c r="K767" s="26" t="s">
        <v>54</v>
      </c>
      <c r="L767" s="26" t="s">
        <v>53</v>
      </c>
      <c r="M767" s="26" t="s">
        <v>54</v>
      </c>
      <c r="N767" s="26" t="s">
        <v>68</v>
      </c>
      <c r="O767" s="26">
        <v>0.44</v>
      </c>
      <c r="P767" s="26">
        <v>5.25</v>
      </c>
      <c r="Q767" s="40">
        <f>Table2[[#This Row],[Spread]]/Table2[[#This Row],[Expected Loss]]</f>
        <v>11.931818181818182</v>
      </c>
      <c r="R767" s="26">
        <v>1</v>
      </c>
      <c r="S767" s="26">
        <v>0</v>
      </c>
      <c r="T767" s="26" t="s">
        <v>2486</v>
      </c>
      <c r="U767" s="26" t="s">
        <v>2487</v>
      </c>
      <c r="Y767" s="26">
        <f>IF(ISTEXT(_xlfn.XLOOKUP(A767,Checked_Deals!A:A,Checked_Deals!A:A,0)),1,0)</f>
        <v>0</v>
      </c>
    </row>
    <row r="768" spans="1:25" x14ac:dyDescent="0.25">
      <c r="A768" s="26" t="s">
        <v>2489</v>
      </c>
      <c r="B768" s="27">
        <v>44317</v>
      </c>
      <c r="C768" s="26" t="s">
        <v>1916</v>
      </c>
      <c r="D768" s="26" t="s">
        <v>54</v>
      </c>
      <c r="E768" s="26" t="s">
        <v>54</v>
      </c>
      <c r="F768" s="26" t="s">
        <v>224</v>
      </c>
      <c r="G768" s="26" t="s">
        <v>966</v>
      </c>
      <c r="H768" s="59">
        <v>200000000</v>
      </c>
      <c r="I768" s="26" t="s">
        <v>51</v>
      </c>
      <c r="J768" s="26" t="s">
        <v>52</v>
      </c>
      <c r="K768" s="26" t="s">
        <v>54</v>
      </c>
      <c r="L768" s="26" t="s">
        <v>53</v>
      </c>
      <c r="M768" s="26" t="s">
        <v>54</v>
      </c>
      <c r="N768" s="26" t="s">
        <v>68</v>
      </c>
      <c r="O768" s="26">
        <v>9.1999999999999993</v>
      </c>
      <c r="P768" s="26" t="s">
        <v>56</v>
      </c>
      <c r="Q768" s="40" t="e">
        <f>Table2[[#This Row],[Spread]]/Table2[[#This Row],[Expected Loss]]</f>
        <v>#VALUE!</v>
      </c>
      <c r="R768" s="26">
        <v>1</v>
      </c>
      <c r="S768" s="26">
        <v>0</v>
      </c>
      <c r="T768" s="26" t="s">
        <v>2490</v>
      </c>
      <c r="U768" s="26" t="s">
        <v>2491</v>
      </c>
      <c r="Y768" s="26">
        <f>IF(ISTEXT(_xlfn.XLOOKUP(A768,Checked_Deals!A:A,Checked_Deals!A:A,0)),1,0)</f>
        <v>0</v>
      </c>
    </row>
    <row r="769" spans="1:25" x14ac:dyDescent="0.25">
      <c r="A769" s="26" t="s">
        <v>2492</v>
      </c>
      <c r="B769" s="27">
        <v>44317</v>
      </c>
      <c r="C769" s="26" t="s">
        <v>1916</v>
      </c>
      <c r="D769" s="26" t="s">
        <v>54</v>
      </c>
      <c r="E769" s="26" t="s">
        <v>54</v>
      </c>
      <c r="F769" s="26" t="s">
        <v>224</v>
      </c>
      <c r="G769" s="26" t="s">
        <v>966</v>
      </c>
      <c r="H769" s="59">
        <v>50000000</v>
      </c>
      <c r="I769" s="26" t="s">
        <v>51</v>
      </c>
      <c r="J769" s="26" t="s">
        <v>52</v>
      </c>
      <c r="K769" s="26" t="s">
        <v>54</v>
      </c>
      <c r="L769" s="26" t="s">
        <v>53</v>
      </c>
      <c r="M769" s="26" t="s">
        <v>54</v>
      </c>
      <c r="N769" s="26" t="s">
        <v>68</v>
      </c>
      <c r="O769" s="26">
        <v>4.1399999999999997</v>
      </c>
      <c r="P769" s="26" t="s">
        <v>56</v>
      </c>
      <c r="Q769" s="40" t="e">
        <f>Table2[[#This Row],[Spread]]/Table2[[#This Row],[Expected Loss]]</f>
        <v>#VALUE!</v>
      </c>
      <c r="R769" s="26">
        <v>1</v>
      </c>
      <c r="S769" s="26">
        <v>0</v>
      </c>
      <c r="T769" s="26" t="s">
        <v>2490</v>
      </c>
      <c r="U769" s="26" t="s">
        <v>2491</v>
      </c>
      <c r="Y769" s="26">
        <f>IF(ISTEXT(_xlfn.XLOOKUP(A769,Checked_Deals!A:A,Checked_Deals!A:A,0)),1,0)</f>
        <v>0</v>
      </c>
    </row>
    <row r="770" spans="1:25" x14ac:dyDescent="0.25">
      <c r="A770" s="26" t="s">
        <v>2493</v>
      </c>
      <c r="B770" s="27">
        <v>44317</v>
      </c>
      <c r="C770" s="26" t="s">
        <v>2083</v>
      </c>
      <c r="D770" s="26" t="s">
        <v>83</v>
      </c>
      <c r="E770" s="26" t="s">
        <v>2494</v>
      </c>
      <c r="F770" s="26" t="s">
        <v>76</v>
      </c>
      <c r="G770" s="26" t="s">
        <v>439</v>
      </c>
      <c r="H770" s="59">
        <v>800000000</v>
      </c>
      <c r="I770" s="26" t="s">
        <v>51</v>
      </c>
      <c r="J770" s="26" t="s">
        <v>52</v>
      </c>
      <c r="K770" s="26" t="s">
        <v>54</v>
      </c>
      <c r="L770" s="26" t="s">
        <v>53</v>
      </c>
      <c r="M770" s="26" t="s">
        <v>54</v>
      </c>
      <c r="N770" s="26" t="s">
        <v>68</v>
      </c>
      <c r="O770" s="26">
        <v>1.1000000000000001</v>
      </c>
      <c r="P770" s="26">
        <v>5.75</v>
      </c>
      <c r="Q770" s="40">
        <f>Table2[[#This Row],[Spread]]/Table2[[#This Row],[Expected Loss]]</f>
        <v>5.2272727272727266</v>
      </c>
      <c r="R770" s="26">
        <v>1</v>
      </c>
      <c r="S770" s="26">
        <v>0</v>
      </c>
      <c r="T770" s="26" t="s">
        <v>2495</v>
      </c>
      <c r="U770" s="26" t="s">
        <v>2496</v>
      </c>
      <c r="Y770" s="26">
        <f>IF(ISTEXT(_xlfn.XLOOKUP(A770,Checked_Deals!A:A,Checked_Deals!A:A,0)),1,0)</f>
        <v>0</v>
      </c>
    </row>
    <row r="771" spans="1:25" x14ac:dyDescent="0.25">
      <c r="A771" s="26" t="s">
        <v>2497</v>
      </c>
      <c r="B771" s="27">
        <v>44317</v>
      </c>
      <c r="C771" s="26" t="s">
        <v>2083</v>
      </c>
      <c r="D771" s="26" t="s">
        <v>83</v>
      </c>
      <c r="E771" s="26" t="s">
        <v>2494</v>
      </c>
      <c r="F771" s="26" t="s">
        <v>76</v>
      </c>
      <c r="G771" s="26" t="s">
        <v>439</v>
      </c>
      <c r="H771" s="59">
        <v>150000000</v>
      </c>
      <c r="I771" s="26" t="s">
        <v>51</v>
      </c>
      <c r="J771" s="26" t="s">
        <v>52</v>
      </c>
      <c r="K771" s="26" t="s">
        <v>54</v>
      </c>
      <c r="L771" s="26" t="s">
        <v>53</v>
      </c>
      <c r="M771" s="26" t="s">
        <v>54</v>
      </c>
      <c r="N771" s="26" t="s">
        <v>68</v>
      </c>
      <c r="O771" s="26">
        <v>1.67</v>
      </c>
      <c r="P771" s="26">
        <v>6.75</v>
      </c>
      <c r="Q771" s="40">
        <f>Table2[[#This Row],[Spread]]/Table2[[#This Row],[Expected Loss]]</f>
        <v>4.0419161676646711</v>
      </c>
      <c r="R771" s="26">
        <v>1</v>
      </c>
      <c r="S771" s="26">
        <v>0</v>
      </c>
      <c r="T771" s="26" t="s">
        <v>2495</v>
      </c>
      <c r="U771" s="26" t="s">
        <v>2496</v>
      </c>
      <c r="Y771" s="26">
        <f>IF(ISTEXT(_xlfn.XLOOKUP(A771,Checked_Deals!A:A,Checked_Deals!A:A,0)),1,0)</f>
        <v>0</v>
      </c>
    </row>
    <row r="772" spans="1:25" x14ac:dyDescent="0.25">
      <c r="A772" s="26" t="s">
        <v>2498</v>
      </c>
      <c r="B772" s="27">
        <v>44317</v>
      </c>
      <c r="C772" s="26" t="s">
        <v>2499</v>
      </c>
      <c r="D772" s="26" t="s">
        <v>154</v>
      </c>
      <c r="E772" s="26" t="s">
        <v>1114</v>
      </c>
      <c r="F772" s="26" t="s">
        <v>76</v>
      </c>
      <c r="G772" s="26" t="s">
        <v>1578</v>
      </c>
      <c r="H772" s="59">
        <v>100000000</v>
      </c>
      <c r="I772" s="26"/>
      <c r="J772" s="26" t="s">
        <v>2500</v>
      </c>
      <c r="K772" s="26">
        <v>4</v>
      </c>
      <c r="L772" s="26" t="s">
        <v>53</v>
      </c>
      <c r="M772" s="26" t="s">
        <v>54</v>
      </c>
      <c r="N772" s="26" t="s">
        <v>68</v>
      </c>
      <c r="O772" s="26">
        <v>4.32</v>
      </c>
      <c r="P772" s="26">
        <v>9.25</v>
      </c>
      <c r="Q772" s="40">
        <f>Table2[[#This Row],[Spread]]/Table2[[#This Row],[Expected Loss]]</f>
        <v>2.1412037037037037</v>
      </c>
      <c r="R772" s="26">
        <v>1</v>
      </c>
      <c r="S772" s="26">
        <v>0</v>
      </c>
      <c r="T772" s="26" t="s">
        <v>2501</v>
      </c>
      <c r="U772" s="26" t="s">
        <v>2502</v>
      </c>
      <c r="Y772" s="26">
        <f>IF(ISTEXT(_xlfn.XLOOKUP(A772,Checked_Deals!A:A,Checked_Deals!A:A,0)),1,0)</f>
        <v>0</v>
      </c>
    </row>
    <row r="773" spans="1:25" x14ac:dyDescent="0.25">
      <c r="A773" s="26" t="s">
        <v>2503</v>
      </c>
      <c r="B773" s="27">
        <v>44317</v>
      </c>
      <c r="C773" s="26" t="s">
        <v>2499</v>
      </c>
      <c r="D773" s="26" t="s">
        <v>154</v>
      </c>
      <c r="E773" s="26" t="s">
        <v>1114</v>
      </c>
      <c r="F773" s="26" t="s">
        <v>76</v>
      </c>
      <c r="G773" s="26" t="s">
        <v>1578</v>
      </c>
      <c r="H773" s="59">
        <v>100000000</v>
      </c>
      <c r="I773" s="26"/>
      <c r="J773" s="26" t="s">
        <v>2500</v>
      </c>
      <c r="K773" s="26">
        <v>4</v>
      </c>
      <c r="L773" s="26" t="s">
        <v>53</v>
      </c>
      <c r="M773" s="26" t="s">
        <v>54</v>
      </c>
      <c r="N773" s="26" t="s">
        <v>68</v>
      </c>
      <c r="O773" s="26">
        <v>2.35</v>
      </c>
      <c r="P773" s="26">
        <v>5.25</v>
      </c>
      <c r="Q773" s="40">
        <f>Table2[[#This Row],[Spread]]/Table2[[#This Row],[Expected Loss]]</f>
        <v>2.2340425531914891</v>
      </c>
      <c r="R773" s="26">
        <v>1</v>
      </c>
      <c r="S773" s="26">
        <v>0</v>
      </c>
      <c r="T773" s="26" t="s">
        <v>2501</v>
      </c>
      <c r="U773" s="26" t="s">
        <v>2502</v>
      </c>
      <c r="Y773" s="26">
        <f>IF(ISTEXT(_xlfn.XLOOKUP(A773,Checked_Deals!A:A,Checked_Deals!A:A,0)),1,0)</f>
        <v>0</v>
      </c>
    </row>
    <row r="774" spans="1:25" x14ac:dyDescent="0.25">
      <c r="A774" s="26" t="s">
        <v>2504</v>
      </c>
      <c r="B774" s="27">
        <v>44317</v>
      </c>
      <c r="C774" s="26" t="s">
        <v>2499</v>
      </c>
      <c r="D774" s="26" t="s">
        <v>154</v>
      </c>
      <c r="E774" s="26" t="s">
        <v>1114</v>
      </c>
      <c r="F774" s="26" t="s">
        <v>76</v>
      </c>
      <c r="G774" s="26" t="s">
        <v>1578</v>
      </c>
      <c r="H774" s="59">
        <v>100000000</v>
      </c>
      <c r="I774" s="26"/>
      <c r="J774" s="26" t="s">
        <v>2500</v>
      </c>
      <c r="K774" s="26">
        <v>4</v>
      </c>
      <c r="L774" s="26" t="s">
        <v>53</v>
      </c>
      <c r="M774" s="26" t="s">
        <v>54</v>
      </c>
      <c r="N774" s="26" t="s">
        <v>68</v>
      </c>
      <c r="O774" s="26">
        <v>1.31</v>
      </c>
      <c r="P774" s="26">
        <v>3.75</v>
      </c>
      <c r="Q774" s="40">
        <f>Table2[[#This Row],[Spread]]/Table2[[#This Row],[Expected Loss]]</f>
        <v>2.8625954198473282</v>
      </c>
      <c r="R774" s="26">
        <v>1</v>
      </c>
      <c r="S774" s="26">
        <v>0</v>
      </c>
      <c r="T774" s="26" t="s">
        <v>2501</v>
      </c>
      <c r="U774" s="26" t="s">
        <v>2502</v>
      </c>
      <c r="Y774" s="26">
        <f>IF(ISTEXT(_xlfn.XLOOKUP(A774,Checked_Deals!A:A,Checked_Deals!A:A,0)),1,0)</f>
        <v>0</v>
      </c>
    </row>
    <row r="775" spans="1:25" x14ac:dyDescent="0.25">
      <c r="A775" s="26" t="s">
        <v>2505</v>
      </c>
      <c r="B775" s="27">
        <v>44317</v>
      </c>
      <c r="C775" s="26" t="s">
        <v>2499</v>
      </c>
      <c r="D775" s="26" t="s">
        <v>154</v>
      </c>
      <c r="E775" s="26" t="s">
        <v>1114</v>
      </c>
      <c r="F775" s="26" t="s">
        <v>76</v>
      </c>
      <c r="G775" s="26" t="s">
        <v>1578</v>
      </c>
      <c r="H775" s="59">
        <v>100000000</v>
      </c>
      <c r="I775" s="26"/>
      <c r="J775" s="26" t="s">
        <v>2500</v>
      </c>
      <c r="K775" s="26">
        <v>4</v>
      </c>
      <c r="L775" s="26" t="s">
        <v>53</v>
      </c>
      <c r="M775" s="26" t="s">
        <v>54</v>
      </c>
      <c r="N775" s="26" t="s">
        <v>68</v>
      </c>
      <c r="O775" s="26">
        <v>0.61</v>
      </c>
      <c r="P775" s="26">
        <v>2.5</v>
      </c>
      <c r="Q775" s="40">
        <f>Table2[[#This Row],[Spread]]/Table2[[#This Row],[Expected Loss]]</f>
        <v>4.0983606557377046</v>
      </c>
      <c r="R775" s="26">
        <v>1</v>
      </c>
      <c r="S775" s="26">
        <v>0</v>
      </c>
      <c r="T775" s="26" t="s">
        <v>2501</v>
      </c>
      <c r="U775" s="26" t="s">
        <v>2502</v>
      </c>
      <c r="Y775" s="26">
        <f>IF(ISTEXT(_xlfn.XLOOKUP(A775,Checked_Deals!A:A,Checked_Deals!A:A,0)),1,0)</f>
        <v>0</v>
      </c>
    </row>
    <row r="776" spans="1:25" x14ac:dyDescent="0.25">
      <c r="A776" s="26" t="s">
        <v>2506</v>
      </c>
      <c r="B776" s="27">
        <v>44317</v>
      </c>
      <c r="C776" s="26" t="s">
        <v>2113</v>
      </c>
      <c r="D776" s="26" t="s">
        <v>2114</v>
      </c>
      <c r="E776" s="26" t="s">
        <v>785</v>
      </c>
      <c r="F776" s="26" t="s">
        <v>76</v>
      </c>
      <c r="G776" s="26" t="s">
        <v>2507</v>
      </c>
      <c r="H776" s="59">
        <v>150000000</v>
      </c>
      <c r="I776" s="26" t="s">
        <v>113</v>
      </c>
      <c r="J776" s="26" t="s">
        <v>52</v>
      </c>
      <c r="K776" s="26" t="s">
        <v>54</v>
      </c>
      <c r="L776" s="26">
        <v>11.43</v>
      </c>
      <c r="M776" s="26" t="s">
        <v>54</v>
      </c>
      <c r="N776" s="26" t="s">
        <v>55</v>
      </c>
      <c r="O776" s="26">
        <v>7.32</v>
      </c>
      <c r="P776" s="26">
        <v>17.25</v>
      </c>
      <c r="Q776" s="40">
        <f>Table2[[#This Row],[Spread]]/Table2[[#This Row],[Expected Loss]]</f>
        <v>2.3565573770491803</v>
      </c>
      <c r="R776" s="26">
        <v>1</v>
      </c>
      <c r="S776" s="26">
        <v>0</v>
      </c>
      <c r="T776" s="26" t="s">
        <v>2508</v>
      </c>
      <c r="U776" s="26" t="s">
        <v>2509</v>
      </c>
      <c r="Y776" s="26">
        <f>IF(ISTEXT(_xlfn.XLOOKUP(A776,Checked_Deals!A:A,Checked_Deals!A:A,0)),1,0)</f>
        <v>0</v>
      </c>
    </row>
    <row r="777" spans="1:25" x14ac:dyDescent="0.25">
      <c r="A777" s="26" t="s">
        <v>2510</v>
      </c>
      <c r="B777" s="27">
        <v>44317</v>
      </c>
      <c r="C777" s="26" t="s">
        <v>2511</v>
      </c>
      <c r="D777" s="26" t="s">
        <v>389</v>
      </c>
      <c r="E777" s="26" t="s">
        <v>785</v>
      </c>
      <c r="F777" s="26" t="s">
        <v>91</v>
      </c>
      <c r="G777" s="26" t="s">
        <v>1152</v>
      </c>
      <c r="H777" s="59">
        <v>235000000</v>
      </c>
      <c r="I777" s="26" t="s">
        <v>51</v>
      </c>
      <c r="J777" s="26" t="s">
        <v>52</v>
      </c>
      <c r="K777" s="26" t="s">
        <v>54</v>
      </c>
      <c r="L777" s="26" t="s">
        <v>53</v>
      </c>
      <c r="M777" s="26" t="s">
        <v>54</v>
      </c>
      <c r="N777" s="26" t="s">
        <v>68</v>
      </c>
      <c r="O777" s="26">
        <v>0.92</v>
      </c>
      <c r="P777" s="26">
        <v>6.5</v>
      </c>
      <c r="Q777" s="40">
        <f>Table2[[#This Row],[Spread]]/Table2[[#This Row],[Expected Loss]]</f>
        <v>7.0652173913043477</v>
      </c>
      <c r="R777" s="26">
        <v>1</v>
      </c>
      <c r="S777" s="26">
        <v>0</v>
      </c>
      <c r="T777" s="26" t="s">
        <v>2512</v>
      </c>
      <c r="U777" s="26" t="s">
        <v>2513</v>
      </c>
      <c r="Y777" s="26">
        <f>IF(ISTEXT(_xlfn.XLOOKUP(A777,Checked_Deals!A:A,Checked_Deals!A:A,0)),1,0)</f>
        <v>0</v>
      </c>
    </row>
    <row r="778" spans="1:25" x14ac:dyDescent="0.25">
      <c r="A778" s="26" t="s">
        <v>2514</v>
      </c>
      <c r="B778" s="27">
        <v>44317</v>
      </c>
      <c r="C778" s="26" t="s">
        <v>2511</v>
      </c>
      <c r="D778" s="26" t="s">
        <v>389</v>
      </c>
      <c r="E778" s="26" t="s">
        <v>785</v>
      </c>
      <c r="F778" s="26" t="s">
        <v>91</v>
      </c>
      <c r="G778" s="26" t="s">
        <v>1152</v>
      </c>
      <c r="H778" s="59">
        <v>70000000</v>
      </c>
      <c r="I778" s="26" t="s">
        <v>51</v>
      </c>
      <c r="J778" s="26" t="s">
        <v>52</v>
      </c>
      <c r="K778" s="26" t="s">
        <v>54</v>
      </c>
      <c r="L778" s="26" t="s">
        <v>53</v>
      </c>
      <c r="M778" s="26" t="s">
        <v>54</v>
      </c>
      <c r="N778" s="26" t="s">
        <v>68</v>
      </c>
      <c r="O778" s="26">
        <v>2.65</v>
      </c>
      <c r="P778" s="26">
        <v>6.5</v>
      </c>
      <c r="Q778" s="40">
        <f>Table2[[#This Row],[Spread]]/Table2[[#This Row],[Expected Loss]]</f>
        <v>2.4528301886792452</v>
      </c>
      <c r="R778" s="26">
        <v>1</v>
      </c>
      <c r="S778" s="26">
        <v>0</v>
      </c>
      <c r="T778" s="26" t="s">
        <v>2512</v>
      </c>
      <c r="U778" s="26" t="s">
        <v>2513</v>
      </c>
      <c r="Y778" s="26">
        <f>IF(ISTEXT(_xlfn.XLOOKUP(A778,Checked_Deals!A:A,Checked_Deals!A:A,0)),1,0)</f>
        <v>0</v>
      </c>
    </row>
    <row r="779" spans="1:25" x14ac:dyDescent="0.25">
      <c r="A779" s="26" t="s">
        <v>2515</v>
      </c>
      <c r="B779" s="27">
        <v>44317</v>
      </c>
      <c r="C779" s="26" t="s">
        <v>2036</v>
      </c>
      <c r="D779" s="26" t="s">
        <v>110</v>
      </c>
      <c r="E779" s="26" t="s">
        <v>785</v>
      </c>
      <c r="F779" s="26" t="s">
        <v>76</v>
      </c>
      <c r="G779" s="26" t="s">
        <v>2516</v>
      </c>
      <c r="H779" s="59">
        <v>250000000</v>
      </c>
      <c r="I779" s="26" t="s">
        <v>51</v>
      </c>
      <c r="J779" s="26" t="s">
        <v>52</v>
      </c>
      <c r="K779" s="26" t="s">
        <v>54</v>
      </c>
      <c r="L779" s="26" t="s">
        <v>53</v>
      </c>
      <c r="M779" s="26" t="s">
        <v>54</v>
      </c>
      <c r="N779" s="26" t="s">
        <v>55</v>
      </c>
      <c r="O779" s="26">
        <v>1.1475</v>
      </c>
      <c r="P779" s="26">
        <v>3.5</v>
      </c>
      <c r="Q779" s="40">
        <f>Table2[[#This Row],[Spread]]/Table2[[#This Row],[Expected Loss]]</f>
        <v>3.0501089324618738</v>
      </c>
      <c r="R779" s="26">
        <v>1</v>
      </c>
      <c r="S779" s="26">
        <v>0</v>
      </c>
      <c r="T779" s="26" t="s">
        <v>2517</v>
      </c>
      <c r="U779" s="26" t="s">
        <v>2518</v>
      </c>
      <c r="Y779" s="26">
        <f>IF(ISTEXT(_xlfn.XLOOKUP(A779,Checked_Deals!A:A,Checked_Deals!A:A,0)),1,0)</f>
        <v>0</v>
      </c>
    </row>
    <row r="780" spans="1:25" x14ac:dyDescent="0.25">
      <c r="A780" s="26" t="s">
        <v>2519</v>
      </c>
      <c r="B780" s="27">
        <v>44317</v>
      </c>
      <c r="C780" s="26" t="s">
        <v>2520</v>
      </c>
      <c r="D780" s="26" t="s">
        <v>473</v>
      </c>
      <c r="E780" s="26" t="s">
        <v>474</v>
      </c>
      <c r="F780" s="26" t="s">
        <v>76</v>
      </c>
      <c r="G780" s="26" t="s">
        <v>1161</v>
      </c>
      <c r="H780" s="59">
        <v>500000000</v>
      </c>
      <c r="I780" s="26" t="s">
        <v>51</v>
      </c>
      <c r="J780" s="26" t="s">
        <v>52</v>
      </c>
      <c r="K780" s="26" t="s">
        <v>54</v>
      </c>
      <c r="L780" s="26" t="s">
        <v>53</v>
      </c>
      <c r="M780" s="26" t="s">
        <v>54</v>
      </c>
      <c r="N780" s="26" t="s">
        <v>55</v>
      </c>
      <c r="O780" s="26">
        <v>1.76</v>
      </c>
      <c r="P780" s="26">
        <v>4</v>
      </c>
      <c r="Q780" s="40">
        <f>Table2[[#This Row],[Spread]]/Table2[[#This Row],[Expected Loss]]</f>
        <v>2.2727272727272729</v>
      </c>
      <c r="R780" s="26">
        <v>1</v>
      </c>
      <c r="S780" s="26">
        <v>0</v>
      </c>
      <c r="T780" s="26" t="s">
        <v>2521</v>
      </c>
      <c r="U780" s="26" t="s">
        <v>2522</v>
      </c>
      <c r="Y780" s="26">
        <f>IF(ISTEXT(_xlfn.XLOOKUP(A780,Checked_Deals!A:A,Checked_Deals!A:A,0)),1,0)</f>
        <v>0</v>
      </c>
    </row>
    <row r="781" spans="1:25" x14ac:dyDescent="0.25">
      <c r="A781" s="26" t="s">
        <v>2523</v>
      </c>
      <c r="B781" s="27">
        <v>44317</v>
      </c>
      <c r="C781" s="26" t="s">
        <v>2524</v>
      </c>
      <c r="D781" s="26" t="s">
        <v>2525</v>
      </c>
      <c r="E781" s="26" t="s">
        <v>474</v>
      </c>
      <c r="F781" s="26" t="s">
        <v>76</v>
      </c>
      <c r="G781" s="26" t="s">
        <v>2526</v>
      </c>
      <c r="H781" s="59">
        <v>120000000</v>
      </c>
      <c r="I781" s="26" t="s">
        <v>51</v>
      </c>
      <c r="J781" s="26" t="s">
        <v>52</v>
      </c>
      <c r="K781" s="26" t="s">
        <v>54</v>
      </c>
      <c r="L781" s="26" t="s">
        <v>53</v>
      </c>
      <c r="M781" s="26" t="s">
        <v>54</v>
      </c>
      <c r="N781" s="26" t="s">
        <v>55</v>
      </c>
      <c r="O781" s="26">
        <v>1.36</v>
      </c>
      <c r="P781" s="26">
        <v>5.5</v>
      </c>
      <c r="Q781" s="40">
        <f>Table2[[#This Row],[Spread]]/Table2[[#This Row],[Expected Loss]]</f>
        <v>4.0441176470588234</v>
      </c>
      <c r="R781" s="26">
        <v>1</v>
      </c>
      <c r="S781" s="26">
        <v>0</v>
      </c>
      <c r="T781" s="26" t="s">
        <v>2528</v>
      </c>
      <c r="U781" s="26" t="s">
        <v>2529</v>
      </c>
      <c r="Y781" s="26">
        <f>IF(ISTEXT(_xlfn.XLOOKUP(A781,Checked_Deals!A:A,Checked_Deals!A:A,0)),1,0)</f>
        <v>0</v>
      </c>
    </row>
    <row r="782" spans="1:25" x14ac:dyDescent="0.25">
      <c r="A782" s="26" t="s">
        <v>2530</v>
      </c>
      <c r="B782" s="27">
        <v>44348</v>
      </c>
      <c r="C782" s="26" t="s">
        <v>2300</v>
      </c>
      <c r="D782" s="26" t="s">
        <v>2301</v>
      </c>
      <c r="E782" s="26" t="s">
        <v>474</v>
      </c>
      <c r="F782" s="26" t="s">
        <v>76</v>
      </c>
      <c r="G782" s="26" t="s">
        <v>2531</v>
      </c>
      <c r="H782" s="59">
        <v>225000000</v>
      </c>
      <c r="I782" s="26" t="s">
        <v>51</v>
      </c>
      <c r="J782" s="26" t="s">
        <v>52</v>
      </c>
      <c r="K782" s="26">
        <v>0.5</v>
      </c>
      <c r="L782" s="26" t="s">
        <v>53</v>
      </c>
      <c r="M782" s="26" t="s">
        <v>54</v>
      </c>
      <c r="N782" s="26" t="s">
        <v>68</v>
      </c>
      <c r="O782" s="26">
        <v>2.5299999999999998</v>
      </c>
      <c r="P782" s="26">
        <v>5.5</v>
      </c>
      <c r="Q782" s="40">
        <f>Table2[[#This Row],[Spread]]/Table2[[#This Row],[Expected Loss]]</f>
        <v>2.1739130434782612</v>
      </c>
      <c r="R782" s="26">
        <v>1</v>
      </c>
      <c r="S782" s="26">
        <v>0</v>
      </c>
      <c r="T782" s="26" t="s">
        <v>2532</v>
      </c>
      <c r="U782" s="26" t="s">
        <v>2533</v>
      </c>
      <c r="Y782" s="26">
        <f>IF(ISTEXT(_xlfn.XLOOKUP(A782,Checked_Deals!A:A,Checked_Deals!A:A,0)),1,0)</f>
        <v>0</v>
      </c>
    </row>
    <row r="783" spans="1:25" x14ac:dyDescent="0.25">
      <c r="A783" s="26" t="s">
        <v>2534</v>
      </c>
      <c r="B783" s="27">
        <v>44348</v>
      </c>
      <c r="C783" s="26" t="s">
        <v>2300</v>
      </c>
      <c r="D783" s="26" t="s">
        <v>2301</v>
      </c>
      <c r="E783" s="26" t="s">
        <v>474</v>
      </c>
      <c r="F783" s="26" t="s">
        <v>76</v>
      </c>
      <c r="G783" s="26" t="s">
        <v>2531</v>
      </c>
      <c r="H783" s="59">
        <v>75000000</v>
      </c>
      <c r="I783" s="26" t="s">
        <v>51</v>
      </c>
      <c r="J783" s="26" t="s">
        <v>52</v>
      </c>
      <c r="K783" s="26">
        <v>0.5</v>
      </c>
      <c r="L783" s="26" t="s">
        <v>53</v>
      </c>
      <c r="M783" s="26" t="s">
        <v>54</v>
      </c>
      <c r="N783" s="26" t="s">
        <v>68</v>
      </c>
      <c r="O783" s="26" t="s">
        <v>56</v>
      </c>
      <c r="P783" s="26">
        <v>10.75</v>
      </c>
      <c r="Q783" s="40" t="e">
        <f>Table2[[#This Row],[Spread]]/Table2[[#This Row],[Expected Loss]]</f>
        <v>#VALUE!</v>
      </c>
      <c r="R783" s="26">
        <v>1</v>
      </c>
      <c r="S783" s="26">
        <v>0</v>
      </c>
      <c r="T783" s="26" t="s">
        <v>2532</v>
      </c>
      <c r="U783" s="26" t="s">
        <v>2533</v>
      </c>
      <c r="Y783" s="26">
        <f>IF(ISTEXT(_xlfn.XLOOKUP(A783,Checked_Deals!A:A,Checked_Deals!A:A,0)),1,0)</f>
        <v>0</v>
      </c>
    </row>
    <row r="784" spans="1:25" x14ac:dyDescent="0.25">
      <c r="A784" s="26" t="s">
        <v>2535</v>
      </c>
      <c r="B784" s="27">
        <v>44348</v>
      </c>
      <c r="C784" s="26" t="s">
        <v>2536</v>
      </c>
      <c r="D784" s="26" t="s">
        <v>2537</v>
      </c>
      <c r="E784" s="26" t="s">
        <v>2538</v>
      </c>
      <c r="F784" s="26" t="s">
        <v>76</v>
      </c>
      <c r="G784" s="26" t="s">
        <v>1890</v>
      </c>
      <c r="H784" s="59">
        <v>150000000</v>
      </c>
      <c r="I784" s="26" t="s">
        <v>113</v>
      </c>
      <c r="J784" s="26" t="s">
        <v>52</v>
      </c>
      <c r="K784" s="26">
        <v>3</v>
      </c>
      <c r="L784" s="26" t="s">
        <v>53</v>
      </c>
      <c r="M784" s="26" t="s">
        <v>54</v>
      </c>
      <c r="N784" s="26" t="s">
        <v>55</v>
      </c>
      <c r="O784" s="26">
        <v>1.98</v>
      </c>
      <c r="P784" s="26">
        <v>4.5</v>
      </c>
      <c r="Q784" s="40">
        <f>Table2[[#This Row],[Spread]]/Table2[[#This Row],[Expected Loss]]</f>
        <v>2.2727272727272729</v>
      </c>
      <c r="R784" s="26">
        <v>1</v>
      </c>
      <c r="S784" s="26">
        <v>0</v>
      </c>
      <c r="T784" s="26" t="s">
        <v>2539</v>
      </c>
      <c r="U784" s="26" t="s">
        <v>2540</v>
      </c>
      <c r="Y784" s="26">
        <f>IF(ISTEXT(_xlfn.XLOOKUP(A784,Checked_Deals!A:A,Checked_Deals!A:A,0)),1,0)</f>
        <v>0</v>
      </c>
    </row>
    <row r="785" spans="1:25" x14ac:dyDescent="0.25">
      <c r="A785" s="28" t="s">
        <v>2541</v>
      </c>
      <c r="B785" s="29">
        <v>44348</v>
      </c>
      <c r="C785" s="28" t="s">
        <v>2542</v>
      </c>
      <c r="D785" s="28" t="s">
        <v>1252</v>
      </c>
      <c r="E785" s="28" t="s">
        <v>54</v>
      </c>
      <c r="F785" s="28" t="s">
        <v>54</v>
      </c>
      <c r="G785" s="28" t="s">
        <v>764</v>
      </c>
      <c r="H785" s="32" t="s">
        <v>65</v>
      </c>
      <c r="I785" s="28" t="s">
        <v>51</v>
      </c>
      <c r="J785" s="28" t="s">
        <v>2215</v>
      </c>
      <c r="K785" s="28" t="s">
        <v>54</v>
      </c>
      <c r="L785" s="28" t="s">
        <v>53</v>
      </c>
      <c r="M785" s="28" t="s">
        <v>54</v>
      </c>
      <c r="N785" s="28" t="s">
        <v>68</v>
      </c>
      <c r="O785" s="28" t="s">
        <v>56</v>
      </c>
      <c r="P785" s="28">
        <v>1.2</v>
      </c>
      <c r="Q785" s="40" t="e">
        <f>Table2[[#This Row],[Spread]]/Table2[[#This Row],[Expected Loss]]</f>
        <v>#VALUE!</v>
      </c>
      <c r="R785" s="28">
        <v>1</v>
      </c>
      <c r="S785" s="28">
        <v>0</v>
      </c>
      <c r="T785" s="28" t="s">
        <v>2543</v>
      </c>
      <c r="U785" s="28" t="s">
        <v>2544</v>
      </c>
      <c r="Y785" s="26">
        <f>IF(ISTEXT(_xlfn.XLOOKUP(A785,Checked_Deals!A:A,Checked_Deals!A:A,0)),1,0)</f>
        <v>0</v>
      </c>
    </row>
    <row r="786" spans="1:25" x14ac:dyDescent="0.25">
      <c r="A786" s="28" t="s">
        <v>2545</v>
      </c>
      <c r="B786" s="29">
        <v>44348</v>
      </c>
      <c r="C786" s="28" t="s">
        <v>2542</v>
      </c>
      <c r="D786" s="28" t="s">
        <v>1252</v>
      </c>
      <c r="E786" s="28" t="s">
        <v>54</v>
      </c>
      <c r="F786" s="28" t="s">
        <v>54</v>
      </c>
      <c r="G786" s="28" t="s">
        <v>764</v>
      </c>
      <c r="H786" s="32" t="s">
        <v>65</v>
      </c>
      <c r="I786" s="28" t="s">
        <v>51</v>
      </c>
      <c r="J786" s="28" t="s">
        <v>2215</v>
      </c>
      <c r="K786" s="28" t="s">
        <v>54</v>
      </c>
      <c r="L786" s="28" t="s">
        <v>53</v>
      </c>
      <c r="M786" s="28" t="s">
        <v>54</v>
      </c>
      <c r="N786" s="28" t="s">
        <v>68</v>
      </c>
      <c r="O786" s="28" t="s">
        <v>56</v>
      </c>
      <c r="P786" s="28">
        <v>1.5</v>
      </c>
      <c r="Q786" s="40" t="e">
        <f>Table2[[#This Row],[Spread]]/Table2[[#This Row],[Expected Loss]]</f>
        <v>#VALUE!</v>
      </c>
      <c r="R786" s="28">
        <v>1</v>
      </c>
      <c r="S786" s="28">
        <v>0</v>
      </c>
      <c r="T786" s="28" t="s">
        <v>2543</v>
      </c>
      <c r="U786" s="28" t="s">
        <v>2544</v>
      </c>
      <c r="Y786" s="26">
        <f>IF(ISTEXT(_xlfn.XLOOKUP(A786,Checked_Deals!A:A,Checked_Deals!A:A,0)),1,0)</f>
        <v>0</v>
      </c>
    </row>
    <row r="787" spans="1:25" x14ac:dyDescent="0.25">
      <c r="A787" s="28" t="s">
        <v>2546</v>
      </c>
      <c r="B787" s="29">
        <v>44348</v>
      </c>
      <c r="C787" s="28" t="s">
        <v>2542</v>
      </c>
      <c r="D787" s="28" t="s">
        <v>1252</v>
      </c>
      <c r="E787" s="28" t="s">
        <v>54</v>
      </c>
      <c r="F787" s="28" t="s">
        <v>54</v>
      </c>
      <c r="G787" s="28" t="s">
        <v>764</v>
      </c>
      <c r="H787" s="32" t="s">
        <v>65</v>
      </c>
      <c r="I787" s="28" t="s">
        <v>51</v>
      </c>
      <c r="J787" s="28" t="s">
        <v>2215</v>
      </c>
      <c r="K787" s="28" t="s">
        <v>54</v>
      </c>
      <c r="L787" s="28" t="s">
        <v>53</v>
      </c>
      <c r="M787" s="28" t="s">
        <v>54</v>
      </c>
      <c r="N787" s="28" t="s">
        <v>68</v>
      </c>
      <c r="O787" s="28" t="s">
        <v>56</v>
      </c>
      <c r="P787" s="28">
        <v>1.85</v>
      </c>
      <c r="Q787" s="40" t="e">
        <f>Table2[[#This Row],[Spread]]/Table2[[#This Row],[Expected Loss]]</f>
        <v>#VALUE!</v>
      </c>
      <c r="R787" s="28">
        <v>1</v>
      </c>
      <c r="S787" s="28">
        <v>0</v>
      </c>
      <c r="T787" s="28" t="s">
        <v>2543</v>
      </c>
      <c r="U787" s="28" t="s">
        <v>2544</v>
      </c>
      <c r="Y787" s="26">
        <f>IF(ISTEXT(_xlfn.XLOOKUP(A787,Checked_Deals!A:A,Checked_Deals!A:A,0)),1,0)</f>
        <v>0</v>
      </c>
    </row>
    <row r="788" spans="1:25" x14ac:dyDescent="0.25">
      <c r="A788" s="28" t="s">
        <v>2547</v>
      </c>
      <c r="B788" s="29">
        <v>44348</v>
      </c>
      <c r="C788" s="28" t="s">
        <v>2542</v>
      </c>
      <c r="D788" s="28" t="s">
        <v>1252</v>
      </c>
      <c r="E788" s="28" t="s">
        <v>54</v>
      </c>
      <c r="F788" s="28" t="s">
        <v>54</v>
      </c>
      <c r="G788" s="28" t="s">
        <v>764</v>
      </c>
      <c r="H788" s="32" t="s">
        <v>65</v>
      </c>
      <c r="I788" s="28" t="s">
        <v>51</v>
      </c>
      <c r="J788" s="28" t="s">
        <v>2215</v>
      </c>
      <c r="K788" s="28" t="s">
        <v>54</v>
      </c>
      <c r="L788" s="28" t="s">
        <v>53</v>
      </c>
      <c r="M788" s="28" t="s">
        <v>54</v>
      </c>
      <c r="N788" s="28" t="s">
        <v>68</v>
      </c>
      <c r="O788" s="28" t="s">
        <v>56</v>
      </c>
      <c r="P788" s="28">
        <v>2.9</v>
      </c>
      <c r="Q788" s="40" t="e">
        <f>Table2[[#This Row],[Spread]]/Table2[[#This Row],[Expected Loss]]</f>
        <v>#VALUE!</v>
      </c>
      <c r="R788" s="28">
        <v>1</v>
      </c>
      <c r="S788" s="28">
        <v>0</v>
      </c>
      <c r="T788" s="28" t="s">
        <v>2543</v>
      </c>
      <c r="U788" s="28" t="s">
        <v>2544</v>
      </c>
      <c r="Y788" s="26">
        <f>IF(ISTEXT(_xlfn.XLOOKUP(A788,Checked_Deals!A:A,Checked_Deals!A:A,0)),1,0)</f>
        <v>0</v>
      </c>
    </row>
    <row r="789" spans="1:25" x14ac:dyDescent="0.25">
      <c r="A789" s="28" t="s">
        <v>2548</v>
      </c>
      <c r="B789" s="29">
        <v>44348</v>
      </c>
      <c r="C789" s="28" t="s">
        <v>2542</v>
      </c>
      <c r="D789" s="28" t="s">
        <v>1252</v>
      </c>
      <c r="E789" s="28" t="s">
        <v>54</v>
      </c>
      <c r="F789" s="28" t="s">
        <v>54</v>
      </c>
      <c r="G789" s="28" t="s">
        <v>764</v>
      </c>
      <c r="H789" s="32" t="s">
        <v>65</v>
      </c>
      <c r="I789" s="28" t="s">
        <v>51</v>
      </c>
      <c r="J789" s="28" t="s">
        <v>2215</v>
      </c>
      <c r="K789" s="28" t="s">
        <v>54</v>
      </c>
      <c r="L789" s="28" t="s">
        <v>53</v>
      </c>
      <c r="M789" s="28" t="s">
        <v>54</v>
      </c>
      <c r="N789" s="28" t="s">
        <v>68</v>
      </c>
      <c r="O789" s="28" t="s">
        <v>56</v>
      </c>
      <c r="P789" s="28">
        <v>4.1500000000000004</v>
      </c>
      <c r="Q789" s="40" t="e">
        <f>Table2[[#This Row],[Spread]]/Table2[[#This Row],[Expected Loss]]</f>
        <v>#VALUE!</v>
      </c>
      <c r="R789" s="28">
        <v>1</v>
      </c>
      <c r="S789" s="28">
        <v>0</v>
      </c>
      <c r="T789" s="28" t="s">
        <v>2543</v>
      </c>
      <c r="U789" s="28" t="s">
        <v>2544</v>
      </c>
      <c r="Y789" s="26">
        <f>IF(ISTEXT(_xlfn.XLOOKUP(A789,Checked_Deals!A:A,Checked_Deals!A:A,0)),1,0)</f>
        <v>0</v>
      </c>
    </row>
    <row r="790" spans="1:25" x14ac:dyDescent="0.25">
      <c r="A790" s="26" t="s">
        <v>2549</v>
      </c>
      <c r="B790" s="27">
        <v>44348</v>
      </c>
      <c r="C790" s="26" t="s">
        <v>2550</v>
      </c>
      <c r="D790" s="26" t="s">
        <v>1364</v>
      </c>
      <c r="E790" s="26" t="s">
        <v>54</v>
      </c>
      <c r="F790" s="26" t="s">
        <v>54</v>
      </c>
      <c r="G790" s="26" t="s">
        <v>764</v>
      </c>
      <c r="H790" s="59">
        <v>153400000</v>
      </c>
      <c r="I790" s="26" t="s">
        <v>51</v>
      </c>
      <c r="J790" s="26" t="s">
        <v>2227</v>
      </c>
      <c r="K790" s="26" t="s">
        <v>54</v>
      </c>
      <c r="L790" s="26" t="s">
        <v>53</v>
      </c>
      <c r="M790" s="26" t="s">
        <v>54</v>
      </c>
      <c r="N790" s="26" t="s">
        <v>68</v>
      </c>
      <c r="O790" s="26" t="s">
        <v>56</v>
      </c>
      <c r="P790" s="26">
        <v>1.65</v>
      </c>
      <c r="Q790" s="40" t="e">
        <f>Table2[[#This Row],[Spread]]/Table2[[#This Row],[Expected Loss]]</f>
        <v>#VALUE!</v>
      </c>
      <c r="R790" s="26">
        <v>1</v>
      </c>
      <c r="S790" s="26">
        <v>0</v>
      </c>
      <c r="T790" s="26" t="s">
        <v>2551</v>
      </c>
      <c r="U790" s="26" t="s">
        <v>2552</v>
      </c>
      <c r="Y790" s="26">
        <f>IF(ISTEXT(_xlfn.XLOOKUP(A790,Checked_Deals!A:A,Checked_Deals!A:A,0)),1,0)</f>
        <v>0</v>
      </c>
    </row>
    <row r="791" spans="1:25" x14ac:dyDescent="0.25">
      <c r="A791" s="26" t="s">
        <v>2553</v>
      </c>
      <c r="B791" s="27">
        <v>44348</v>
      </c>
      <c r="C791" s="26" t="s">
        <v>2550</v>
      </c>
      <c r="D791" s="26" t="s">
        <v>1364</v>
      </c>
      <c r="E791" s="26" t="s">
        <v>54</v>
      </c>
      <c r="F791" s="26" t="s">
        <v>54</v>
      </c>
      <c r="G791" s="26" t="s">
        <v>764</v>
      </c>
      <c r="H791" s="59">
        <v>139500000</v>
      </c>
      <c r="I791" s="26" t="s">
        <v>51</v>
      </c>
      <c r="J791" s="26" t="s">
        <v>2227</v>
      </c>
      <c r="K791" s="26" t="s">
        <v>54</v>
      </c>
      <c r="L791" s="26" t="s">
        <v>53</v>
      </c>
      <c r="M791" s="26" t="s">
        <v>54</v>
      </c>
      <c r="N791" s="26" t="s">
        <v>68</v>
      </c>
      <c r="O791" s="26" t="s">
        <v>56</v>
      </c>
      <c r="P791" s="26">
        <v>1.7</v>
      </c>
      <c r="Q791" s="40" t="e">
        <f>Table2[[#This Row],[Spread]]/Table2[[#This Row],[Expected Loss]]</f>
        <v>#VALUE!</v>
      </c>
      <c r="R791" s="26">
        <v>1</v>
      </c>
      <c r="S791" s="26">
        <v>0</v>
      </c>
      <c r="T791" s="26" t="s">
        <v>2551</v>
      </c>
      <c r="U791" s="26" t="s">
        <v>2552</v>
      </c>
      <c r="Y791" s="26">
        <f>IF(ISTEXT(_xlfn.XLOOKUP(A791,Checked_Deals!A:A,Checked_Deals!A:A,0)),1,0)</f>
        <v>0</v>
      </c>
    </row>
    <row r="792" spans="1:25" x14ac:dyDescent="0.25">
      <c r="A792" s="26" t="s">
        <v>2554</v>
      </c>
      <c r="B792" s="27">
        <v>44348</v>
      </c>
      <c r="C792" s="26" t="s">
        <v>2550</v>
      </c>
      <c r="D792" s="26" t="s">
        <v>1364</v>
      </c>
      <c r="E792" s="26" t="s">
        <v>54</v>
      </c>
      <c r="F792" s="26" t="s">
        <v>54</v>
      </c>
      <c r="G792" s="26" t="s">
        <v>764</v>
      </c>
      <c r="H792" s="59">
        <v>132500000</v>
      </c>
      <c r="I792" s="26" t="s">
        <v>51</v>
      </c>
      <c r="J792" s="26" t="s">
        <v>2227</v>
      </c>
      <c r="K792" s="26" t="s">
        <v>54</v>
      </c>
      <c r="L792" s="26" t="s">
        <v>53</v>
      </c>
      <c r="M792" s="26" t="s">
        <v>54</v>
      </c>
      <c r="N792" s="26" t="s">
        <v>68</v>
      </c>
      <c r="O792" s="26" t="s">
        <v>56</v>
      </c>
      <c r="P792" s="26">
        <v>2.7</v>
      </c>
      <c r="Q792" s="40" t="e">
        <f>Table2[[#This Row],[Spread]]/Table2[[#This Row],[Expected Loss]]</f>
        <v>#VALUE!</v>
      </c>
      <c r="R792" s="26">
        <v>1</v>
      </c>
      <c r="S792" s="26">
        <v>0</v>
      </c>
      <c r="T792" s="26" t="s">
        <v>2551</v>
      </c>
      <c r="U792" s="26" t="s">
        <v>2552</v>
      </c>
      <c r="Y792" s="26">
        <f>IF(ISTEXT(_xlfn.XLOOKUP(A792,Checked_Deals!A:A,Checked_Deals!A:A,0)),1,0)</f>
        <v>0</v>
      </c>
    </row>
    <row r="793" spans="1:25" x14ac:dyDescent="0.25">
      <c r="A793" s="26" t="s">
        <v>2555</v>
      </c>
      <c r="B793" s="27">
        <v>44348</v>
      </c>
      <c r="C793" s="26" t="s">
        <v>2550</v>
      </c>
      <c r="D793" s="26" t="s">
        <v>1364</v>
      </c>
      <c r="E793" s="26" t="s">
        <v>54</v>
      </c>
      <c r="F793" s="26" t="s">
        <v>54</v>
      </c>
      <c r="G793" s="26" t="s">
        <v>764</v>
      </c>
      <c r="H793" s="59">
        <v>97600000</v>
      </c>
      <c r="I793" s="26" t="s">
        <v>51</v>
      </c>
      <c r="J793" s="26" t="s">
        <v>2227</v>
      </c>
      <c r="K793" s="26" t="s">
        <v>54</v>
      </c>
      <c r="L793" s="26" t="s">
        <v>53</v>
      </c>
      <c r="M793" s="26" t="s">
        <v>54</v>
      </c>
      <c r="N793" s="26" t="s">
        <v>68</v>
      </c>
      <c r="O793" s="26" t="s">
        <v>56</v>
      </c>
      <c r="P793" s="26">
        <v>3.15</v>
      </c>
      <c r="Q793" s="40" t="e">
        <f>Table2[[#This Row],[Spread]]/Table2[[#This Row],[Expected Loss]]</f>
        <v>#VALUE!</v>
      </c>
      <c r="R793" s="26">
        <v>1</v>
      </c>
      <c r="S793" s="26">
        <v>0</v>
      </c>
      <c r="T793" s="26" t="s">
        <v>2551</v>
      </c>
      <c r="U793" s="26" t="s">
        <v>2552</v>
      </c>
      <c r="Y793" s="26">
        <f>IF(ISTEXT(_xlfn.XLOOKUP(A793,Checked_Deals!A:A,Checked_Deals!A:A,0)),1,0)</f>
        <v>0</v>
      </c>
    </row>
    <row r="794" spans="1:25" x14ac:dyDescent="0.25">
      <c r="A794" s="26" t="s">
        <v>2556</v>
      </c>
      <c r="B794" s="27">
        <v>44348</v>
      </c>
      <c r="C794" s="26" t="s">
        <v>2550</v>
      </c>
      <c r="D794" s="26" t="s">
        <v>1364</v>
      </c>
      <c r="E794" s="26" t="s">
        <v>54</v>
      </c>
      <c r="F794" s="26" t="s">
        <v>54</v>
      </c>
      <c r="G794" s="26" t="s">
        <v>764</v>
      </c>
      <c r="H794" s="59">
        <v>34900000</v>
      </c>
      <c r="I794" s="26" t="s">
        <v>51</v>
      </c>
      <c r="J794" s="26" t="s">
        <v>2227</v>
      </c>
      <c r="K794" s="26" t="s">
        <v>54</v>
      </c>
      <c r="L794" s="26" t="s">
        <v>53</v>
      </c>
      <c r="M794" s="26" t="s">
        <v>54</v>
      </c>
      <c r="N794" s="26" t="s">
        <v>68</v>
      </c>
      <c r="O794" s="26" t="s">
        <v>56</v>
      </c>
      <c r="P794" s="26">
        <v>4</v>
      </c>
      <c r="Q794" s="40" t="e">
        <f>Table2[[#This Row],[Spread]]/Table2[[#This Row],[Expected Loss]]</f>
        <v>#VALUE!</v>
      </c>
      <c r="R794" s="26">
        <v>1</v>
      </c>
      <c r="S794" s="26">
        <v>0</v>
      </c>
      <c r="T794" s="26" t="s">
        <v>2551</v>
      </c>
      <c r="U794" s="26" t="s">
        <v>2552</v>
      </c>
      <c r="Y794" s="26">
        <f>IF(ISTEXT(_xlfn.XLOOKUP(A794,Checked_Deals!A:A,Checked_Deals!A:A,0)),1,0)</f>
        <v>0</v>
      </c>
    </row>
    <row r="795" spans="1:25" x14ac:dyDescent="0.25">
      <c r="A795" s="26" t="s">
        <v>2557</v>
      </c>
      <c r="B795" s="27">
        <v>44348</v>
      </c>
      <c r="C795" s="26" t="s">
        <v>2558</v>
      </c>
      <c r="D795" s="26" t="s">
        <v>2559</v>
      </c>
      <c r="E795" s="26" t="s">
        <v>785</v>
      </c>
      <c r="F795" s="26" t="s">
        <v>91</v>
      </c>
      <c r="G795" s="26" t="s">
        <v>542</v>
      </c>
      <c r="H795" s="59">
        <v>50000000</v>
      </c>
      <c r="I795" s="26" t="s">
        <v>104</v>
      </c>
      <c r="J795" s="26" t="s">
        <v>52</v>
      </c>
      <c r="K795" s="26" t="s">
        <v>54</v>
      </c>
      <c r="L795" s="26" t="s">
        <v>53</v>
      </c>
      <c r="M795" s="26" t="s">
        <v>54</v>
      </c>
      <c r="N795" s="26" t="s">
        <v>55</v>
      </c>
      <c r="O795" s="26">
        <v>0.99</v>
      </c>
      <c r="P795" s="26">
        <v>2.4</v>
      </c>
      <c r="Q795" s="40">
        <f>Table2[[#This Row],[Spread]]/Table2[[#This Row],[Expected Loss]]</f>
        <v>2.4242424242424243</v>
      </c>
      <c r="R795" s="26">
        <v>1</v>
      </c>
      <c r="S795" s="26">
        <v>0</v>
      </c>
      <c r="T795" s="26" t="s">
        <v>2560</v>
      </c>
      <c r="U795" s="26" t="s">
        <v>2561</v>
      </c>
      <c r="Y795" s="26">
        <f>IF(ISTEXT(_xlfn.XLOOKUP(A795,Checked_Deals!A:A,Checked_Deals!A:A,0)),1,0)</f>
        <v>0</v>
      </c>
    </row>
    <row r="796" spans="1:25" x14ac:dyDescent="0.25">
      <c r="A796" s="26" t="s">
        <v>2562</v>
      </c>
      <c r="B796" s="27">
        <v>44348</v>
      </c>
      <c r="C796" s="26" t="s">
        <v>2060</v>
      </c>
      <c r="D796" s="26" t="s">
        <v>89</v>
      </c>
      <c r="E796" s="26" t="s">
        <v>54</v>
      </c>
      <c r="F796" s="26" t="s">
        <v>54</v>
      </c>
      <c r="G796" s="26" t="s">
        <v>2563</v>
      </c>
      <c r="H796" s="59">
        <v>300000000</v>
      </c>
      <c r="I796" s="26" t="s">
        <v>51</v>
      </c>
      <c r="J796" s="26" t="s">
        <v>52</v>
      </c>
      <c r="K796" s="26" t="s">
        <v>54</v>
      </c>
      <c r="L796" s="26" t="s">
        <v>53</v>
      </c>
      <c r="M796" s="26" t="s">
        <v>54</v>
      </c>
      <c r="N796" s="26" t="s">
        <v>55</v>
      </c>
      <c r="O796" s="26" t="s">
        <v>56</v>
      </c>
      <c r="P796" s="26">
        <v>3.75</v>
      </c>
      <c r="Q796" s="40" t="e">
        <f>Table2[[#This Row],[Spread]]/Table2[[#This Row],[Expected Loss]]</f>
        <v>#VALUE!</v>
      </c>
      <c r="R796" s="26">
        <v>1</v>
      </c>
      <c r="S796" s="26">
        <v>0</v>
      </c>
      <c r="T796" s="26" t="s">
        <v>2564</v>
      </c>
      <c r="U796" s="26" t="s">
        <v>2565</v>
      </c>
      <c r="Y796" s="26">
        <f>IF(ISTEXT(_xlfn.XLOOKUP(A796,Checked_Deals!A:A,Checked_Deals!A:A,0)),1,0)</f>
        <v>0</v>
      </c>
    </row>
    <row r="797" spans="1:25" x14ac:dyDescent="0.25">
      <c r="A797" s="26" t="s">
        <v>2566</v>
      </c>
      <c r="B797" s="27">
        <v>44348</v>
      </c>
      <c r="C797" s="26" t="s">
        <v>2567</v>
      </c>
      <c r="D797" s="26" t="s">
        <v>365</v>
      </c>
      <c r="E797" s="26" t="s">
        <v>785</v>
      </c>
      <c r="F797" s="26" t="s">
        <v>76</v>
      </c>
      <c r="G797" s="26" t="s">
        <v>2046</v>
      </c>
      <c r="H797" s="59">
        <v>100000000</v>
      </c>
      <c r="I797" s="26" t="s">
        <v>51</v>
      </c>
      <c r="J797" s="26" t="s">
        <v>52</v>
      </c>
      <c r="K797" s="26" t="s">
        <v>392</v>
      </c>
      <c r="L797" s="26" t="s">
        <v>53</v>
      </c>
      <c r="M797" s="26" t="s">
        <v>54</v>
      </c>
      <c r="N797" s="26" t="s">
        <v>68</v>
      </c>
      <c r="O797" s="26">
        <v>1.31</v>
      </c>
      <c r="P797" s="26">
        <v>2.25</v>
      </c>
      <c r="Q797" s="40">
        <f>Table2[[#This Row],[Spread]]/Table2[[#This Row],[Expected Loss]]</f>
        <v>1.7175572519083968</v>
      </c>
      <c r="R797" s="26">
        <v>1</v>
      </c>
      <c r="S797" s="26">
        <v>0</v>
      </c>
      <c r="T797" s="26" t="s">
        <v>2568</v>
      </c>
      <c r="U797" s="26" t="s">
        <v>2569</v>
      </c>
      <c r="Y797" s="26">
        <f>IF(ISTEXT(_xlfn.XLOOKUP(A797,Checked_Deals!A:A,Checked_Deals!A:A,0)),1,0)</f>
        <v>0</v>
      </c>
    </row>
    <row r="798" spans="1:25" x14ac:dyDescent="0.25">
      <c r="A798" s="26" t="s">
        <v>2570</v>
      </c>
      <c r="B798" s="27">
        <v>44348</v>
      </c>
      <c r="C798" s="26" t="s">
        <v>2567</v>
      </c>
      <c r="D798" s="26" t="s">
        <v>365</v>
      </c>
      <c r="E798" s="26" t="s">
        <v>785</v>
      </c>
      <c r="F798" s="26" t="s">
        <v>76</v>
      </c>
      <c r="G798" s="26" t="s">
        <v>2046</v>
      </c>
      <c r="H798" s="59">
        <v>50000000</v>
      </c>
      <c r="I798" s="26" t="s">
        <v>51</v>
      </c>
      <c r="J798" s="26" t="s">
        <v>52</v>
      </c>
      <c r="K798" s="26" t="s">
        <v>392</v>
      </c>
      <c r="L798" s="26" t="s">
        <v>53</v>
      </c>
      <c r="M798" s="26" t="s">
        <v>54</v>
      </c>
      <c r="N798" s="26" t="s">
        <v>68</v>
      </c>
      <c r="O798" s="26">
        <v>3.14</v>
      </c>
      <c r="P798" s="26">
        <v>4.75</v>
      </c>
      <c r="Q798" s="40">
        <f>Table2[[#This Row],[Spread]]/Table2[[#This Row],[Expected Loss]]</f>
        <v>1.5127388535031847</v>
      </c>
      <c r="R798" s="26">
        <v>1</v>
      </c>
      <c r="S798" s="26">
        <v>0</v>
      </c>
      <c r="T798" s="26" t="s">
        <v>2568</v>
      </c>
      <c r="U798" s="26" t="s">
        <v>2569</v>
      </c>
      <c r="Y798" s="26">
        <f>IF(ISTEXT(_xlfn.XLOOKUP(A798,Checked_Deals!A:A,Checked_Deals!A:A,0)),1,0)</f>
        <v>0</v>
      </c>
    </row>
    <row r="799" spans="1:25" x14ac:dyDescent="0.25">
      <c r="A799" s="26" t="s">
        <v>2571</v>
      </c>
      <c r="B799" s="27">
        <v>44348</v>
      </c>
      <c r="C799" s="26" t="s">
        <v>2567</v>
      </c>
      <c r="D799" s="26" t="s">
        <v>365</v>
      </c>
      <c r="E799" s="26" t="s">
        <v>785</v>
      </c>
      <c r="F799" s="26" t="s">
        <v>76</v>
      </c>
      <c r="G799" s="26" t="s">
        <v>2046</v>
      </c>
      <c r="H799" s="59">
        <v>50000000</v>
      </c>
      <c r="I799" s="26" t="s">
        <v>51</v>
      </c>
      <c r="J799" s="26" t="s">
        <v>52</v>
      </c>
      <c r="K799" s="26" t="s">
        <v>392</v>
      </c>
      <c r="L799" s="26" t="s">
        <v>53</v>
      </c>
      <c r="M799" s="26" t="s">
        <v>54</v>
      </c>
      <c r="N799" s="26" t="s">
        <v>68</v>
      </c>
      <c r="O799" s="26">
        <v>1.32</v>
      </c>
      <c r="P799" s="26">
        <v>2.5</v>
      </c>
      <c r="Q799" s="40">
        <f>Table2[[#This Row],[Spread]]/Table2[[#This Row],[Expected Loss]]</f>
        <v>1.8939393939393938</v>
      </c>
      <c r="R799" s="26">
        <v>1</v>
      </c>
      <c r="S799" s="26">
        <v>0</v>
      </c>
      <c r="T799" s="26" t="s">
        <v>2568</v>
      </c>
      <c r="U799" s="26" t="s">
        <v>2569</v>
      </c>
      <c r="Y799" s="26">
        <f>IF(ISTEXT(_xlfn.XLOOKUP(A799,Checked_Deals!A:A,Checked_Deals!A:A,0)),1,0)</f>
        <v>0</v>
      </c>
    </row>
    <row r="800" spans="1:25" x14ac:dyDescent="0.25">
      <c r="A800" s="26" t="s">
        <v>2572</v>
      </c>
      <c r="B800" s="27">
        <v>44348</v>
      </c>
      <c r="C800" s="26" t="s">
        <v>2572</v>
      </c>
      <c r="D800" s="26" t="s">
        <v>402</v>
      </c>
      <c r="E800" s="26" t="s">
        <v>2573</v>
      </c>
      <c r="F800" s="26" t="s">
        <v>76</v>
      </c>
      <c r="G800" s="26" t="s">
        <v>2574</v>
      </c>
      <c r="H800" s="60">
        <v>200000000</v>
      </c>
      <c r="I800" s="26" t="s">
        <v>51</v>
      </c>
      <c r="J800" s="26" t="s">
        <v>52</v>
      </c>
      <c r="K800" s="26">
        <v>4</v>
      </c>
      <c r="L800" s="26" t="s">
        <v>53</v>
      </c>
      <c r="M800" s="26" t="s">
        <v>54</v>
      </c>
      <c r="N800" s="26" t="s">
        <v>55</v>
      </c>
      <c r="O800" s="26">
        <v>2.99</v>
      </c>
      <c r="P800" s="26">
        <v>3.5</v>
      </c>
      <c r="Q800" s="40">
        <f>Table2[[#This Row],[Spread]]/Table2[[#This Row],[Expected Loss]]</f>
        <v>1.1705685618729096</v>
      </c>
      <c r="R800" s="26">
        <v>1</v>
      </c>
      <c r="S800" s="26">
        <v>0</v>
      </c>
      <c r="T800" s="26" t="s">
        <v>2575</v>
      </c>
      <c r="U800" s="26" t="s">
        <v>2576</v>
      </c>
      <c r="Y800" s="26">
        <f>IF(ISTEXT(_xlfn.XLOOKUP(A800,Checked_Deals!A:A,Checked_Deals!A:A,0)),1,0)</f>
        <v>0</v>
      </c>
    </row>
    <row r="801" spans="1:25" x14ac:dyDescent="0.25">
      <c r="A801" s="26" t="s">
        <v>2577</v>
      </c>
      <c r="B801" s="27">
        <v>44348</v>
      </c>
      <c r="C801" s="26" t="s">
        <v>2578</v>
      </c>
      <c r="D801" s="26" t="s">
        <v>2579</v>
      </c>
      <c r="E801" s="26" t="s">
        <v>785</v>
      </c>
      <c r="F801" s="26" t="s">
        <v>76</v>
      </c>
      <c r="G801" s="26" t="s">
        <v>2580</v>
      </c>
      <c r="H801" s="59">
        <v>150000000</v>
      </c>
      <c r="I801" s="26" t="s">
        <v>51</v>
      </c>
      <c r="J801" s="26" t="s">
        <v>52</v>
      </c>
      <c r="K801" s="26" t="s">
        <v>54</v>
      </c>
      <c r="L801" s="26">
        <v>1.3109999999999999</v>
      </c>
      <c r="M801" s="26" t="s">
        <v>54</v>
      </c>
      <c r="N801" s="26" t="s">
        <v>55</v>
      </c>
      <c r="O801" s="26">
        <v>0.91</v>
      </c>
      <c r="P801" s="26">
        <v>2.25</v>
      </c>
      <c r="Q801" s="40">
        <f>Table2[[#This Row],[Spread]]/Table2[[#This Row],[Expected Loss]]</f>
        <v>2.4725274725274726</v>
      </c>
      <c r="R801" s="26">
        <v>1</v>
      </c>
      <c r="S801" s="26">
        <v>0</v>
      </c>
      <c r="T801" s="26" t="s">
        <v>2581</v>
      </c>
      <c r="U801" s="26" t="s">
        <v>2582</v>
      </c>
      <c r="Y801" s="26">
        <f>IF(ISTEXT(_xlfn.XLOOKUP(A801,Checked_Deals!A:A,Checked_Deals!A:A,0)),1,0)</f>
        <v>0</v>
      </c>
    </row>
    <row r="802" spans="1:25" x14ac:dyDescent="0.25">
      <c r="A802" s="26" t="s">
        <v>2583</v>
      </c>
      <c r="B802" s="27">
        <v>44348</v>
      </c>
      <c r="C802" s="26" t="s">
        <v>1821</v>
      </c>
      <c r="D802" s="26" t="s">
        <v>54</v>
      </c>
      <c r="E802" s="26" t="s">
        <v>54</v>
      </c>
      <c r="F802" s="26" t="s">
        <v>54</v>
      </c>
      <c r="G802" s="26" t="s">
        <v>247</v>
      </c>
      <c r="H802" s="59">
        <v>68000000</v>
      </c>
      <c r="I802" s="26" t="s">
        <v>104</v>
      </c>
      <c r="J802" s="26" t="s">
        <v>52</v>
      </c>
      <c r="K802" s="26" t="s">
        <v>54</v>
      </c>
      <c r="L802" s="26" t="s">
        <v>53</v>
      </c>
      <c r="M802" s="26" t="s">
        <v>54</v>
      </c>
      <c r="N802" s="26" t="s">
        <v>55</v>
      </c>
      <c r="O802" s="26" t="s">
        <v>56</v>
      </c>
      <c r="P802" s="26" t="s">
        <v>56</v>
      </c>
      <c r="Q802" s="40" t="e">
        <f>Table2[[#This Row],[Spread]]/Table2[[#This Row],[Expected Loss]]</f>
        <v>#VALUE!</v>
      </c>
      <c r="R802" s="26">
        <v>1</v>
      </c>
      <c r="S802" s="26">
        <v>0</v>
      </c>
      <c r="T802" s="26" t="s">
        <v>2584</v>
      </c>
      <c r="U802" s="26" t="s">
        <v>2585</v>
      </c>
      <c r="Y802" s="26">
        <f>IF(ISTEXT(_xlfn.XLOOKUP(A802,Checked_Deals!A:A,Checked_Deals!A:A,0)),1,0)</f>
        <v>0</v>
      </c>
    </row>
    <row r="803" spans="1:25" x14ac:dyDescent="0.25">
      <c r="A803" s="26" t="s">
        <v>2586</v>
      </c>
      <c r="B803" s="27">
        <v>44348</v>
      </c>
      <c r="C803" s="26" t="s">
        <v>1938</v>
      </c>
      <c r="D803" s="26" t="s">
        <v>217</v>
      </c>
      <c r="E803" s="26" t="s">
        <v>2587</v>
      </c>
      <c r="F803" s="26" t="s">
        <v>76</v>
      </c>
      <c r="G803" s="26" t="s">
        <v>1940</v>
      </c>
      <c r="H803" s="59">
        <v>250000000</v>
      </c>
      <c r="I803" s="26" t="s">
        <v>113</v>
      </c>
      <c r="J803" s="26" t="s">
        <v>52</v>
      </c>
      <c r="K803" s="26">
        <v>4</v>
      </c>
      <c r="L803" s="26" t="s">
        <v>53</v>
      </c>
      <c r="M803" s="26" t="s">
        <v>54</v>
      </c>
      <c r="N803" s="26" t="s">
        <v>55</v>
      </c>
      <c r="O803" s="26">
        <v>3.71</v>
      </c>
      <c r="P803" s="26">
        <v>7</v>
      </c>
      <c r="Q803" s="40">
        <f>Table2[[#This Row],[Spread]]/Table2[[#This Row],[Expected Loss]]</f>
        <v>1.8867924528301887</v>
      </c>
      <c r="R803" s="26">
        <v>1</v>
      </c>
      <c r="S803" s="26">
        <v>0</v>
      </c>
      <c r="T803" s="26" t="s">
        <v>2588</v>
      </c>
      <c r="U803" s="26" t="s">
        <v>2589</v>
      </c>
      <c r="Y803" s="26">
        <f>IF(ISTEXT(_xlfn.XLOOKUP(A803,Checked_Deals!A:A,Checked_Deals!A:A,0)),1,0)</f>
        <v>0</v>
      </c>
    </row>
    <row r="804" spans="1:25" x14ac:dyDescent="0.25">
      <c r="A804" s="26" t="s">
        <v>2590</v>
      </c>
      <c r="B804" s="27">
        <v>44378</v>
      </c>
      <c r="C804" s="26" t="s">
        <v>2590</v>
      </c>
      <c r="D804" s="26" t="s">
        <v>1252</v>
      </c>
      <c r="E804" s="26" t="s">
        <v>785</v>
      </c>
      <c r="F804" s="26" t="s">
        <v>76</v>
      </c>
      <c r="G804" s="26" t="s">
        <v>2591</v>
      </c>
      <c r="H804" s="59">
        <v>150000000</v>
      </c>
      <c r="I804" s="26" t="s">
        <v>113</v>
      </c>
      <c r="J804" s="26" t="s">
        <v>52</v>
      </c>
      <c r="K804" s="26">
        <v>3.92</v>
      </c>
      <c r="L804" s="26" t="s">
        <v>53</v>
      </c>
      <c r="M804" s="26" t="s">
        <v>54</v>
      </c>
      <c r="N804" s="26" t="s">
        <v>55</v>
      </c>
      <c r="O804" s="26">
        <v>7.18</v>
      </c>
      <c r="P804" s="26">
        <v>17.25</v>
      </c>
      <c r="Q804" s="40">
        <f>Table2[[#This Row],[Spread]]/Table2[[#This Row],[Expected Loss]]</f>
        <v>2.402506963788301</v>
      </c>
      <c r="R804" s="26">
        <v>1</v>
      </c>
      <c r="S804" s="26">
        <v>0</v>
      </c>
      <c r="T804" s="26" t="s">
        <v>2592</v>
      </c>
      <c r="U804" s="26" t="s">
        <v>2593</v>
      </c>
      <c r="Y804" s="26">
        <f>IF(ISTEXT(_xlfn.XLOOKUP(A804,Checked_Deals!A:A,Checked_Deals!A:A,0)),1,0)</f>
        <v>0</v>
      </c>
    </row>
    <row r="805" spans="1:25" x14ac:dyDescent="0.25">
      <c r="A805" s="26" t="s">
        <v>2594</v>
      </c>
      <c r="B805" s="27">
        <v>44378</v>
      </c>
      <c r="C805" s="26" t="s">
        <v>1821</v>
      </c>
      <c r="D805" s="26" t="s">
        <v>2595</v>
      </c>
      <c r="E805" s="26" t="s">
        <v>785</v>
      </c>
      <c r="F805" s="26" t="s">
        <v>54</v>
      </c>
      <c r="G805" s="26" t="s">
        <v>1535</v>
      </c>
      <c r="H805" s="59">
        <v>50700000</v>
      </c>
      <c r="I805" s="26" t="s">
        <v>51</v>
      </c>
      <c r="J805" s="26" t="s">
        <v>52</v>
      </c>
      <c r="K805" s="26" t="s">
        <v>54</v>
      </c>
      <c r="L805" s="26" t="s">
        <v>53</v>
      </c>
      <c r="M805" s="26" t="s">
        <v>54</v>
      </c>
      <c r="N805" s="26" t="s">
        <v>55</v>
      </c>
      <c r="O805" s="26" t="s">
        <v>56</v>
      </c>
      <c r="P805" s="26" t="s">
        <v>56</v>
      </c>
      <c r="Q805" s="40" t="e">
        <f>Table2[[#This Row],[Spread]]/Table2[[#This Row],[Expected Loss]]</f>
        <v>#VALUE!</v>
      </c>
      <c r="R805" s="26">
        <v>1</v>
      </c>
      <c r="S805" s="26">
        <v>0</v>
      </c>
      <c r="T805" s="26" t="s">
        <v>2596</v>
      </c>
      <c r="U805" s="26" t="s">
        <v>2597</v>
      </c>
      <c r="Y805" s="26">
        <f>IF(ISTEXT(_xlfn.XLOOKUP(A805,Checked_Deals!A:A,Checked_Deals!A:A,0)),1,0)</f>
        <v>0</v>
      </c>
    </row>
    <row r="806" spans="1:25" x14ac:dyDescent="0.25">
      <c r="A806" s="26" t="s">
        <v>2598</v>
      </c>
      <c r="B806" s="27">
        <v>44378</v>
      </c>
      <c r="C806" s="26" t="s">
        <v>2599</v>
      </c>
      <c r="D806" s="26" t="s">
        <v>2600</v>
      </c>
      <c r="E806" s="26" t="s">
        <v>541</v>
      </c>
      <c r="F806" s="26" t="s">
        <v>91</v>
      </c>
      <c r="G806" s="26" t="s">
        <v>1491</v>
      </c>
      <c r="H806" s="59">
        <v>40000000</v>
      </c>
      <c r="I806" s="26" t="s">
        <v>51</v>
      </c>
      <c r="J806" s="26" t="s">
        <v>52</v>
      </c>
      <c r="K806" s="26" t="s">
        <v>54</v>
      </c>
      <c r="L806" s="26" t="s">
        <v>53</v>
      </c>
      <c r="M806" s="26" t="s">
        <v>54</v>
      </c>
      <c r="N806" s="26" t="s">
        <v>55</v>
      </c>
      <c r="O806" s="26">
        <v>2.9</v>
      </c>
      <c r="P806" s="26">
        <v>8</v>
      </c>
      <c r="Q806" s="40">
        <f>Table2[[#This Row],[Spread]]/Table2[[#This Row],[Expected Loss]]</f>
        <v>2.7586206896551726</v>
      </c>
      <c r="R806" s="26">
        <v>1</v>
      </c>
      <c r="S806" s="26">
        <v>0</v>
      </c>
      <c r="T806" s="26" t="s">
        <v>2601</v>
      </c>
      <c r="U806" s="26" t="s">
        <v>2602</v>
      </c>
      <c r="Y806" s="26">
        <f>IF(ISTEXT(_xlfn.XLOOKUP(A806,Checked_Deals!A:A,Checked_Deals!A:A,0)),1,0)</f>
        <v>0</v>
      </c>
    </row>
    <row r="807" spans="1:25" x14ac:dyDescent="0.25">
      <c r="A807" s="26" t="s">
        <v>2603</v>
      </c>
      <c r="B807" s="27">
        <v>44378</v>
      </c>
      <c r="C807" s="26" t="s">
        <v>2604</v>
      </c>
      <c r="D807" s="26" t="s">
        <v>2605</v>
      </c>
      <c r="E807" s="26" t="s">
        <v>2606</v>
      </c>
      <c r="F807" s="26" t="s">
        <v>76</v>
      </c>
      <c r="G807" s="26" t="s">
        <v>2607</v>
      </c>
      <c r="H807" s="59">
        <v>185000000</v>
      </c>
      <c r="I807" s="26" t="s">
        <v>104</v>
      </c>
      <c r="J807" s="26" t="s">
        <v>52</v>
      </c>
      <c r="K807" s="26" t="s">
        <v>54</v>
      </c>
      <c r="L807" s="26" t="s">
        <v>53</v>
      </c>
      <c r="M807" s="26" t="s">
        <v>54</v>
      </c>
      <c r="N807" s="26" t="s">
        <v>55</v>
      </c>
      <c r="O807" s="26">
        <v>1.52</v>
      </c>
      <c r="P807" s="26">
        <v>4.4000000000000004</v>
      </c>
      <c r="Q807" s="40">
        <f>Table2[[#This Row],[Spread]]/Table2[[#This Row],[Expected Loss]]</f>
        <v>2.8947368421052633</v>
      </c>
      <c r="R807" s="26">
        <v>1</v>
      </c>
      <c r="S807" s="26">
        <v>1</v>
      </c>
      <c r="T807" s="26" t="s">
        <v>2608</v>
      </c>
      <c r="U807" s="26" t="s">
        <v>2609</v>
      </c>
      <c r="Y807" s="26">
        <f>IF(ISTEXT(_xlfn.XLOOKUP(A807,Checked_Deals!A:A,Checked_Deals!A:A,0)),1,0)</f>
        <v>0</v>
      </c>
    </row>
    <row r="808" spans="1:25" x14ac:dyDescent="0.25">
      <c r="A808" s="28" t="s">
        <v>2610</v>
      </c>
      <c r="B808" s="29">
        <v>44409</v>
      </c>
      <c r="C808" s="28" t="s">
        <v>2611</v>
      </c>
      <c r="D808" s="28" t="s">
        <v>1562</v>
      </c>
      <c r="E808" s="28" t="s">
        <v>54</v>
      </c>
      <c r="F808" s="28" t="s">
        <v>224</v>
      </c>
      <c r="G808" s="28" t="s">
        <v>764</v>
      </c>
      <c r="H808" s="32" t="s">
        <v>65</v>
      </c>
      <c r="I808" s="28" t="s">
        <v>51</v>
      </c>
      <c r="J808" s="28" t="s">
        <v>2227</v>
      </c>
      <c r="K808" s="28">
        <v>5</v>
      </c>
      <c r="L808" s="28" t="s">
        <v>53</v>
      </c>
      <c r="M808" s="28" t="s">
        <v>54</v>
      </c>
      <c r="N808" s="28" t="s">
        <v>68</v>
      </c>
      <c r="O808" s="28" t="s">
        <v>56</v>
      </c>
      <c r="P808" s="28" t="s">
        <v>56</v>
      </c>
      <c r="Q808" s="40" t="e">
        <f>Table2[[#This Row],[Spread]]/Table2[[#This Row],[Expected Loss]]</f>
        <v>#VALUE!</v>
      </c>
      <c r="R808" s="28">
        <v>1</v>
      </c>
      <c r="S808" s="28">
        <v>0</v>
      </c>
      <c r="T808" s="28" t="s">
        <v>2612</v>
      </c>
      <c r="U808" s="28" t="s">
        <v>2613</v>
      </c>
      <c r="Y808" s="26">
        <f>IF(ISTEXT(_xlfn.XLOOKUP(A808,Checked_Deals!A:A,Checked_Deals!A:A,0)),1,0)</f>
        <v>0</v>
      </c>
    </row>
    <row r="809" spans="1:25" x14ac:dyDescent="0.25">
      <c r="A809" s="28" t="s">
        <v>2614</v>
      </c>
      <c r="B809" s="29">
        <v>44409</v>
      </c>
      <c r="C809" s="28" t="s">
        <v>2611</v>
      </c>
      <c r="D809" s="28" t="s">
        <v>1562</v>
      </c>
      <c r="E809" s="28" t="s">
        <v>54</v>
      </c>
      <c r="F809" s="28" t="s">
        <v>224</v>
      </c>
      <c r="G809" s="28" t="s">
        <v>764</v>
      </c>
      <c r="H809" s="32" t="s">
        <v>65</v>
      </c>
      <c r="I809" s="28" t="s">
        <v>51</v>
      </c>
      <c r="J809" s="28" t="s">
        <v>2227</v>
      </c>
      <c r="K809" s="28">
        <v>5</v>
      </c>
      <c r="L809" s="28" t="s">
        <v>53</v>
      </c>
      <c r="M809" s="28" t="s">
        <v>54</v>
      </c>
      <c r="N809" s="28" t="s">
        <v>68</v>
      </c>
      <c r="O809" s="28" t="s">
        <v>56</v>
      </c>
      <c r="P809" s="28">
        <v>1.25</v>
      </c>
      <c r="Q809" s="40" t="e">
        <f>Table2[[#This Row],[Spread]]/Table2[[#This Row],[Expected Loss]]</f>
        <v>#VALUE!</v>
      </c>
      <c r="R809" s="28">
        <v>1</v>
      </c>
      <c r="S809" s="28">
        <v>0</v>
      </c>
      <c r="T809" s="28" t="s">
        <v>2612</v>
      </c>
      <c r="U809" s="28" t="s">
        <v>2613</v>
      </c>
      <c r="Y809" s="26">
        <f>IF(ISTEXT(_xlfn.XLOOKUP(A809,Checked_Deals!A:A,Checked_Deals!A:A,0)),1,0)</f>
        <v>0</v>
      </c>
    </row>
    <row r="810" spans="1:25" x14ac:dyDescent="0.25">
      <c r="A810" s="28" t="s">
        <v>2615</v>
      </c>
      <c r="B810" s="29">
        <v>44409</v>
      </c>
      <c r="C810" s="28" t="s">
        <v>2611</v>
      </c>
      <c r="D810" s="28" t="s">
        <v>1562</v>
      </c>
      <c r="E810" s="28" t="s">
        <v>54</v>
      </c>
      <c r="F810" s="28" t="s">
        <v>224</v>
      </c>
      <c r="G810" s="28" t="s">
        <v>764</v>
      </c>
      <c r="H810" s="32" t="s">
        <v>65</v>
      </c>
      <c r="I810" s="28" t="s">
        <v>51</v>
      </c>
      <c r="J810" s="28" t="s">
        <v>2227</v>
      </c>
      <c r="K810" s="28">
        <v>5</v>
      </c>
      <c r="L810" s="28" t="s">
        <v>53</v>
      </c>
      <c r="M810" s="28" t="s">
        <v>54</v>
      </c>
      <c r="N810" s="28" t="s">
        <v>68</v>
      </c>
      <c r="O810" s="28" t="s">
        <v>56</v>
      </c>
      <c r="P810" s="28">
        <v>1.6</v>
      </c>
      <c r="Q810" s="40" t="e">
        <f>Table2[[#This Row],[Spread]]/Table2[[#This Row],[Expected Loss]]</f>
        <v>#VALUE!</v>
      </c>
      <c r="R810" s="28">
        <v>1</v>
      </c>
      <c r="S810" s="28">
        <v>0</v>
      </c>
      <c r="T810" s="28" t="s">
        <v>2612</v>
      </c>
      <c r="U810" s="28" t="s">
        <v>2613</v>
      </c>
      <c r="Y810" s="26">
        <f>IF(ISTEXT(_xlfn.XLOOKUP(A810,Checked_Deals!A:A,Checked_Deals!A:A,0)),1,0)</f>
        <v>0</v>
      </c>
    </row>
    <row r="811" spans="1:25" x14ac:dyDescent="0.25">
      <c r="A811" s="28" t="s">
        <v>2616</v>
      </c>
      <c r="B811" s="29">
        <v>44409</v>
      </c>
      <c r="C811" s="28" t="s">
        <v>2611</v>
      </c>
      <c r="D811" s="28" t="s">
        <v>1562</v>
      </c>
      <c r="E811" s="28" t="s">
        <v>54</v>
      </c>
      <c r="F811" s="28" t="s">
        <v>224</v>
      </c>
      <c r="G811" s="28" t="s">
        <v>764</v>
      </c>
      <c r="H811" s="32" t="s">
        <v>65</v>
      </c>
      <c r="I811" s="28" t="s">
        <v>51</v>
      </c>
      <c r="J811" s="28" t="s">
        <v>2227</v>
      </c>
      <c r="K811" s="28">
        <v>5</v>
      </c>
      <c r="L811" s="28" t="s">
        <v>53</v>
      </c>
      <c r="M811" s="28" t="s">
        <v>54</v>
      </c>
      <c r="N811" s="28" t="s">
        <v>68</v>
      </c>
      <c r="O811" s="28" t="s">
        <v>56</v>
      </c>
      <c r="P811" s="28">
        <v>2.8</v>
      </c>
      <c r="Q811" s="40" t="e">
        <f>Table2[[#This Row],[Spread]]/Table2[[#This Row],[Expected Loss]]</f>
        <v>#VALUE!</v>
      </c>
      <c r="R811" s="28">
        <v>1</v>
      </c>
      <c r="S811" s="28">
        <v>0</v>
      </c>
      <c r="T811" s="28" t="s">
        <v>2612</v>
      </c>
      <c r="U811" s="28" t="s">
        <v>2613</v>
      </c>
      <c r="Y811" s="26">
        <f>IF(ISTEXT(_xlfn.XLOOKUP(A811,Checked_Deals!A:A,Checked_Deals!A:A,0)),1,0)</f>
        <v>0</v>
      </c>
    </row>
    <row r="812" spans="1:25" x14ac:dyDescent="0.25">
      <c r="A812" s="28" t="s">
        <v>2617</v>
      </c>
      <c r="B812" s="29">
        <v>44409</v>
      </c>
      <c r="C812" s="28" t="s">
        <v>2611</v>
      </c>
      <c r="D812" s="28" t="s">
        <v>1562</v>
      </c>
      <c r="E812" s="28" t="s">
        <v>54</v>
      </c>
      <c r="F812" s="28" t="s">
        <v>224</v>
      </c>
      <c r="G812" s="28" t="s">
        <v>764</v>
      </c>
      <c r="H812" s="32" t="s">
        <v>65</v>
      </c>
      <c r="I812" s="28" t="s">
        <v>51</v>
      </c>
      <c r="J812" s="28" t="s">
        <v>2227</v>
      </c>
      <c r="K812" s="28">
        <v>5</v>
      </c>
      <c r="L812" s="28" t="s">
        <v>53</v>
      </c>
      <c r="M812" s="28" t="s">
        <v>54</v>
      </c>
      <c r="N812" s="28" t="s">
        <v>68</v>
      </c>
      <c r="O812" s="28" t="s">
        <v>56</v>
      </c>
      <c r="P812" s="28">
        <v>3.25</v>
      </c>
      <c r="Q812" s="40" t="e">
        <f>Table2[[#This Row],[Spread]]/Table2[[#This Row],[Expected Loss]]</f>
        <v>#VALUE!</v>
      </c>
      <c r="R812" s="28">
        <v>1</v>
      </c>
      <c r="S812" s="28">
        <v>0</v>
      </c>
      <c r="T812" s="28" t="s">
        <v>2612</v>
      </c>
      <c r="U812" s="28" t="s">
        <v>2613</v>
      </c>
      <c r="Y812" s="26">
        <f>IF(ISTEXT(_xlfn.XLOOKUP(A812,Checked_Deals!A:A,Checked_Deals!A:A,0)),1,0)</f>
        <v>0</v>
      </c>
    </row>
    <row r="813" spans="1:25" x14ac:dyDescent="0.25">
      <c r="A813" s="28" t="s">
        <v>2618</v>
      </c>
      <c r="B813" s="29">
        <v>44409</v>
      </c>
      <c r="C813" s="28" t="s">
        <v>2611</v>
      </c>
      <c r="D813" s="28" t="s">
        <v>1562</v>
      </c>
      <c r="E813" s="28" t="s">
        <v>54</v>
      </c>
      <c r="F813" s="28" t="s">
        <v>224</v>
      </c>
      <c r="G813" s="28" t="s">
        <v>764</v>
      </c>
      <c r="H813" s="32" t="s">
        <v>65</v>
      </c>
      <c r="I813" s="28" t="s">
        <v>51</v>
      </c>
      <c r="J813" s="28" t="s">
        <v>2227</v>
      </c>
      <c r="K813" s="28">
        <v>5</v>
      </c>
      <c r="L813" s="28" t="s">
        <v>53</v>
      </c>
      <c r="M813" s="28" t="s">
        <v>54</v>
      </c>
      <c r="N813" s="28" t="s">
        <v>68</v>
      </c>
      <c r="O813" s="28" t="s">
        <v>56</v>
      </c>
      <c r="P813" s="28">
        <v>4.1500000000000004</v>
      </c>
      <c r="Q813" s="40" t="e">
        <f>Table2[[#This Row],[Spread]]/Table2[[#This Row],[Expected Loss]]</f>
        <v>#VALUE!</v>
      </c>
      <c r="R813" s="28">
        <v>1</v>
      </c>
      <c r="S813" s="28">
        <v>0</v>
      </c>
      <c r="T813" s="28" t="s">
        <v>2612</v>
      </c>
      <c r="U813" s="28" t="s">
        <v>2613</v>
      </c>
      <c r="Y813" s="26">
        <f>IF(ISTEXT(_xlfn.XLOOKUP(A813,Checked_Deals!A:A,Checked_Deals!A:A,0)),1,0)</f>
        <v>0</v>
      </c>
    </row>
    <row r="814" spans="1:25" x14ac:dyDescent="0.25">
      <c r="A814" s="26" t="s">
        <v>2619</v>
      </c>
      <c r="B814" s="27">
        <v>44409</v>
      </c>
      <c r="C814" s="26" t="s">
        <v>2119</v>
      </c>
      <c r="D814" s="26" t="s">
        <v>54</v>
      </c>
      <c r="E814" s="26" t="s">
        <v>474</v>
      </c>
      <c r="F814" s="26" t="s">
        <v>54</v>
      </c>
      <c r="G814" s="26" t="s">
        <v>966</v>
      </c>
      <c r="H814" s="59">
        <v>11000000</v>
      </c>
      <c r="I814" s="26" t="s">
        <v>54</v>
      </c>
      <c r="J814" s="26" t="s">
        <v>52</v>
      </c>
      <c r="K814" s="26" t="s">
        <v>54</v>
      </c>
      <c r="L814" s="26" t="s">
        <v>53</v>
      </c>
      <c r="M814" s="26" t="s">
        <v>54</v>
      </c>
      <c r="N814" s="26" t="s">
        <v>55</v>
      </c>
      <c r="O814" s="26" t="s">
        <v>56</v>
      </c>
      <c r="P814" s="26" t="s">
        <v>56</v>
      </c>
      <c r="Q814" s="40" t="e">
        <f>Table2[[#This Row],[Spread]]/Table2[[#This Row],[Expected Loss]]</f>
        <v>#VALUE!</v>
      </c>
      <c r="R814" s="26">
        <v>1</v>
      </c>
      <c r="S814" s="26">
        <v>0</v>
      </c>
      <c r="T814" s="26" t="s">
        <v>2620</v>
      </c>
      <c r="U814" s="26" t="s">
        <v>2621</v>
      </c>
      <c r="Y814" s="26">
        <f>IF(ISTEXT(_xlfn.XLOOKUP(A814,Checked_Deals!A:A,Checked_Deals!A:A,0)),1,0)</f>
        <v>0</v>
      </c>
    </row>
    <row r="815" spans="1:25" x14ac:dyDescent="0.25">
      <c r="A815" s="26" t="s">
        <v>2622</v>
      </c>
      <c r="B815" s="27">
        <v>44409</v>
      </c>
      <c r="C815" s="26" t="s">
        <v>2119</v>
      </c>
      <c r="D815" s="26" t="s">
        <v>54</v>
      </c>
      <c r="E815" s="26" t="s">
        <v>474</v>
      </c>
      <c r="F815" s="26" t="s">
        <v>54</v>
      </c>
      <c r="G815" s="26" t="s">
        <v>966</v>
      </c>
      <c r="H815" s="59">
        <v>10920000</v>
      </c>
      <c r="I815" s="26" t="s">
        <v>54</v>
      </c>
      <c r="J815" s="26" t="s">
        <v>52</v>
      </c>
      <c r="K815" s="26" t="s">
        <v>54</v>
      </c>
      <c r="L815" s="26" t="s">
        <v>53</v>
      </c>
      <c r="M815" s="26" t="s">
        <v>54</v>
      </c>
      <c r="N815" s="26" t="s">
        <v>55</v>
      </c>
      <c r="O815" s="26" t="s">
        <v>56</v>
      </c>
      <c r="P815" s="26" t="s">
        <v>56</v>
      </c>
      <c r="Q815" s="40" t="e">
        <f>Table2[[#This Row],[Spread]]/Table2[[#This Row],[Expected Loss]]</f>
        <v>#VALUE!</v>
      </c>
      <c r="R815" s="26">
        <v>1</v>
      </c>
      <c r="S815" s="26">
        <v>0</v>
      </c>
      <c r="T815" s="26" t="s">
        <v>2623</v>
      </c>
      <c r="U815" s="26" t="s">
        <v>2624</v>
      </c>
      <c r="Y815" s="26">
        <f>IF(ISTEXT(_xlfn.XLOOKUP(A815,Checked_Deals!A:A,Checked_Deals!A:A,0)),1,0)</f>
        <v>0</v>
      </c>
    </row>
    <row r="816" spans="1:25" x14ac:dyDescent="0.25">
      <c r="A816" s="26" t="s">
        <v>2625</v>
      </c>
      <c r="B816" s="27">
        <v>44409</v>
      </c>
      <c r="C816" s="26" t="s">
        <v>2119</v>
      </c>
      <c r="D816" s="26" t="s">
        <v>54</v>
      </c>
      <c r="E816" s="26" t="s">
        <v>474</v>
      </c>
      <c r="F816" s="26" t="s">
        <v>54</v>
      </c>
      <c r="G816" s="26" t="s">
        <v>966</v>
      </c>
      <c r="H816" s="59">
        <v>10840000</v>
      </c>
      <c r="I816" s="26" t="s">
        <v>54</v>
      </c>
      <c r="J816" s="26" t="s">
        <v>52</v>
      </c>
      <c r="K816" s="26" t="s">
        <v>54</v>
      </c>
      <c r="L816" s="26" t="s">
        <v>53</v>
      </c>
      <c r="M816" s="26" t="s">
        <v>54</v>
      </c>
      <c r="N816" s="26" t="s">
        <v>55</v>
      </c>
      <c r="O816" s="26" t="s">
        <v>56</v>
      </c>
      <c r="P816" s="26" t="s">
        <v>56</v>
      </c>
      <c r="Q816" s="40" t="e">
        <f>Table2[[#This Row],[Spread]]/Table2[[#This Row],[Expected Loss]]</f>
        <v>#VALUE!</v>
      </c>
      <c r="R816" s="26">
        <v>1</v>
      </c>
      <c r="S816" s="26">
        <v>0</v>
      </c>
      <c r="T816" s="26" t="s">
        <v>2626</v>
      </c>
      <c r="U816" s="26" t="s">
        <v>2627</v>
      </c>
      <c r="Y816" s="26">
        <f>IF(ISTEXT(_xlfn.XLOOKUP(A816,Checked_Deals!A:A,Checked_Deals!A:A,0)),1,0)</f>
        <v>0</v>
      </c>
    </row>
    <row r="817" spans="1:25" x14ac:dyDescent="0.25">
      <c r="A817" s="28" t="s">
        <v>2628</v>
      </c>
      <c r="B817" s="29">
        <v>44440</v>
      </c>
      <c r="C817" s="28" t="s">
        <v>2629</v>
      </c>
      <c r="D817" s="28" t="s">
        <v>1869</v>
      </c>
      <c r="E817" s="28" t="s">
        <v>54</v>
      </c>
      <c r="F817" s="28" t="s">
        <v>54</v>
      </c>
      <c r="G817" s="28" t="s">
        <v>764</v>
      </c>
      <c r="H817" s="32" t="s">
        <v>65</v>
      </c>
      <c r="I817" s="28" t="s">
        <v>51</v>
      </c>
      <c r="J817" s="28" t="s">
        <v>2227</v>
      </c>
      <c r="K817" s="28" t="s">
        <v>54</v>
      </c>
      <c r="L817" s="28" t="s">
        <v>53</v>
      </c>
      <c r="M817" s="28" t="s">
        <v>54</v>
      </c>
      <c r="N817" s="28" t="s">
        <v>68</v>
      </c>
      <c r="O817" s="28" t="s">
        <v>56</v>
      </c>
      <c r="P817" s="28" t="s">
        <v>56</v>
      </c>
      <c r="Q817" s="40" t="e">
        <f>Table2[[#This Row],[Spread]]/Table2[[#This Row],[Expected Loss]]</f>
        <v>#VALUE!</v>
      </c>
      <c r="R817" s="28">
        <v>1</v>
      </c>
      <c r="S817" s="28">
        <v>0</v>
      </c>
      <c r="T817" s="28" t="s">
        <v>2630</v>
      </c>
      <c r="U817" s="28" t="s">
        <v>2631</v>
      </c>
      <c r="Y817" s="26">
        <f>IF(ISTEXT(_xlfn.XLOOKUP(A817,Checked_Deals!A:A,Checked_Deals!A:A,0)),1,0)</f>
        <v>0</v>
      </c>
    </row>
    <row r="818" spans="1:25" x14ac:dyDescent="0.25">
      <c r="A818" s="28" t="s">
        <v>2632</v>
      </c>
      <c r="B818" s="29">
        <v>44440</v>
      </c>
      <c r="C818" s="28" t="s">
        <v>2629</v>
      </c>
      <c r="D818" s="28" t="s">
        <v>1869</v>
      </c>
      <c r="E818" s="28" t="s">
        <v>54</v>
      </c>
      <c r="F818" s="28" t="s">
        <v>54</v>
      </c>
      <c r="G818" s="28" t="s">
        <v>764</v>
      </c>
      <c r="H818" s="32" t="s">
        <v>65</v>
      </c>
      <c r="I818" s="28" t="s">
        <v>51</v>
      </c>
      <c r="J818" s="28" t="s">
        <v>2227</v>
      </c>
      <c r="K818" s="28" t="s">
        <v>54</v>
      </c>
      <c r="L818" s="28" t="s">
        <v>53</v>
      </c>
      <c r="M818" s="28" t="s">
        <v>54</v>
      </c>
      <c r="N818" s="28" t="s">
        <v>68</v>
      </c>
      <c r="O818" s="28" t="s">
        <v>56</v>
      </c>
      <c r="P818" s="28" t="s">
        <v>56</v>
      </c>
      <c r="Q818" s="40" t="e">
        <f>Table2[[#This Row],[Spread]]/Table2[[#This Row],[Expected Loss]]</f>
        <v>#VALUE!</v>
      </c>
      <c r="R818" s="28">
        <v>1</v>
      </c>
      <c r="S818" s="28">
        <v>0</v>
      </c>
      <c r="T818" s="28" t="s">
        <v>2630</v>
      </c>
      <c r="U818" s="28" t="s">
        <v>2631</v>
      </c>
      <c r="Y818" s="26">
        <f>IF(ISTEXT(_xlfn.XLOOKUP(A818,Checked_Deals!A:A,Checked_Deals!A:A,0)),1,0)</f>
        <v>0</v>
      </c>
    </row>
    <row r="819" spans="1:25" x14ac:dyDescent="0.25">
      <c r="A819" s="28" t="s">
        <v>2633</v>
      </c>
      <c r="B819" s="29">
        <v>44440</v>
      </c>
      <c r="C819" s="28" t="s">
        <v>2629</v>
      </c>
      <c r="D819" s="28" t="s">
        <v>1869</v>
      </c>
      <c r="E819" s="28" t="s">
        <v>54</v>
      </c>
      <c r="F819" s="28" t="s">
        <v>54</v>
      </c>
      <c r="G819" s="28" t="s">
        <v>764</v>
      </c>
      <c r="H819" s="32" t="s">
        <v>65</v>
      </c>
      <c r="I819" s="28" t="s">
        <v>51</v>
      </c>
      <c r="J819" s="28" t="s">
        <v>2227</v>
      </c>
      <c r="K819" s="28" t="s">
        <v>54</v>
      </c>
      <c r="L819" s="28" t="s">
        <v>53</v>
      </c>
      <c r="M819" s="28" t="s">
        <v>54</v>
      </c>
      <c r="N819" s="28" t="s">
        <v>68</v>
      </c>
      <c r="O819" s="28" t="s">
        <v>56</v>
      </c>
      <c r="P819" s="28" t="s">
        <v>56</v>
      </c>
      <c r="Q819" s="40" t="e">
        <f>Table2[[#This Row],[Spread]]/Table2[[#This Row],[Expected Loss]]</f>
        <v>#VALUE!</v>
      </c>
      <c r="R819" s="28">
        <v>1</v>
      </c>
      <c r="S819" s="28">
        <v>0</v>
      </c>
      <c r="T819" s="28" t="s">
        <v>2630</v>
      </c>
      <c r="U819" s="28" t="s">
        <v>2631</v>
      </c>
      <c r="Y819" s="26">
        <f>IF(ISTEXT(_xlfn.XLOOKUP(A819,Checked_Deals!A:A,Checked_Deals!A:A,0)),1,0)</f>
        <v>0</v>
      </c>
    </row>
    <row r="820" spans="1:25" x14ac:dyDescent="0.25">
      <c r="A820" s="28" t="s">
        <v>2634</v>
      </c>
      <c r="B820" s="29">
        <v>44440</v>
      </c>
      <c r="C820" s="28" t="s">
        <v>2629</v>
      </c>
      <c r="D820" s="28" t="s">
        <v>1869</v>
      </c>
      <c r="E820" s="28" t="s">
        <v>54</v>
      </c>
      <c r="F820" s="28" t="s">
        <v>54</v>
      </c>
      <c r="G820" s="28" t="s">
        <v>764</v>
      </c>
      <c r="H820" s="32" t="s">
        <v>65</v>
      </c>
      <c r="I820" s="28" t="s">
        <v>51</v>
      </c>
      <c r="J820" s="28" t="s">
        <v>2227</v>
      </c>
      <c r="K820" s="28" t="s">
        <v>54</v>
      </c>
      <c r="L820" s="28" t="s">
        <v>53</v>
      </c>
      <c r="M820" s="28" t="s">
        <v>54</v>
      </c>
      <c r="N820" s="28" t="s">
        <v>68</v>
      </c>
      <c r="O820" s="28" t="s">
        <v>56</v>
      </c>
      <c r="P820" s="28" t="s">
        <v>56</v>
      </c>
      <c r="Q820" s="40" t="e">
        <f>Table2[[#This Row],[Spread]]/Table2[[#This Row],[Expected Loss]]</f>
        <v>#VALUE!</v>
      </c>
      <c r="R820" s="28">
        <v>1</v>
      </c>
      <c r="S820" s="28">
        <v>0</v>
      </c>
      <c r="T820" s="28" t="s">
        <v>2630</v>
      </c>
      <c r="U820" s="28" t="s">
        <v>2631</v>
      </c>
      <c r="Y820" s="26">
        <f>IF(ISTEXT(_xlfn.XLOOKUP(A820,Checked_Deals!A:A,Checked_Deals!A:A,0)),1,0)</f>
        <v>0</v>
      </c>
    </row>
    <row r="821" spans="1:25" x14ac:dyDescent="0.25">
      <c r="A821" s="28" t="s">
        <v>2635</v>
      </c>
      <c r="B821" s="29">
        <v>44440</v>
      </c>
      <c r="C821" s="28" t="s">
        <v>2636</v>
      </c>
      <c r="D821" s="28" t="s">
        <v>1252</v>
      </c>
      <c r="E821" s="28" t="s">
        <v>54</v>
      </c>
      <c r="F821" s="28" t="s">
        <v>54</v>
      </c>
      <c r="G821" s="28" t="s">
        <v>764</v>
      </c>
      <c r="H821" s="32" t="s">
        <v>65</v>
      </c>
      <c r="I821" s="28" t="s">
        <v>51</v>
      </c>
      <c r="J821" s="28" t="s">
        <v>2215</v>
      </c>
      <c r="K821" s="28" t="s">
        <v>54</v>
      </c>
      <c r="L821" s="28" t="s">
        <v>53</v>
      </c>
      <c r="M821" s="28" t="s">
        <v>54</v>
      </c>
      <c r="N821" s="28" t="s">
        <v>68</v>
      </c>
      <c r="O821" s="28" t="s">
        <v>56</v>
      </c>
      <c r="P821" s="28" t="s">
        <v>56</v>
      </c>
      <c r="Q821" s="40" t="e">
        <f>Table2[[#This Row],[Spread]]/Table2[[#This Row],[Expected Loss]]</f>
        <v>#VALUE!</v>
      </c>
      <c r="R821" s="28">
        <v>1</v>
      </c>
      <c r="S821" s="28">
        <v>0</v>
      </c>
      <c r="T821" s="28" t="s">
        <v>2637</v>
      </c>
      <c r="U821" s="28" t="s">
        <v>2638</v>
      </c>
      <c r="Y821" s="26">
        <f>IF(ISTEXT(_xlfn.XLOOKUP(A821,Checked_Deals!A:A,Checked_Deals!A:A,0)),1,0)</f>
        <v>0</v>
      </c>
    </row>
    <row r="822" spans="1:25" x14ac:dyDescent="0.25">
      <c r="A822" s="28" t="s">
        <v>2639</v>
      </c>
      <c r="B822" s="29">
        <v>44440</v>
      </c>
      <c r="C822" s="28" t="s">
        <v>2636</v>
      </c>
      <c r="D822" s="28" t="s">
        <v>1252</v>
      </c>
      <c r="E822" s="28" t="s">
        <v>54</v>
      </c>
      <c r="F822" s="28" t="s">
        <v>54</v>
      </c>
      <c r="G822" s="28" t="s">
        <v>764</v>
      </c>
      <c r="H822" s="32" t="s">
        <v>65</v>
      </c>
      <c r="I822" s="28" t="s">
        <v>51</v>
      </c>
      <c r="J822" s="28" t="s">
        <v>2215</v>
      </c>
      <c r="K822" s="28" t="s">
        <v>54</v>
      </c>
      <c r="L822" s="28" t="s">
        <v>53</v>
      </c>
      <c r="M822" s="28" t="s">
        <v>54</v>
      </c>
      <c r="N822" s="28" t="s">
        <v>68</v>
      </c>
      <c r="O822" s="28" t="s">
        <v>56</v>
      </c>
      <c r="P822" s="28">
        <v>1</v>
      </c>
      <c r="Q822" s="40" t="e">
        <f>Table2[[#This Row],[Spread]]/Table2[[#This Row],[Expected Loss]]</f>
        <v>#VALUE!</v>
      </c>
      <c r="R822" s="28">
        <v>1</v>
      </c>
      <c r="S822" s="28">
        <v>0</v>
      </c>
      <c r="T822" s="28" t="s">
        <v>2637</v>
      </c>
      <c r="U822" s="28" t="s">
        <v>2638</v>
      </c>
      <c r="Y822" s="26">
        <f>IF(ISTEXT(_xlfn.XLOOKUP(A822,Checked_Deals!A:A,Checked_Deals!A:A,0)),1,0)</f>
        <v>0</v>
      </c>
    </row>
    <row r="823" spans="1:25" x14ac:dyDescent="0.25">
      <c r="A823" s="28" t="s">
        <v>2640</v>
      </c>
      <c r="B823" s="29">
        <v>44440</v>
      </c>
      <c r="C823" s="28" t="s">
        <v>2636</v>
      </c>
      <c r="D823" s="28" t="s">
        <v>1252</v>
      </c>
      <c r="E823" s="28" t="s">
        <v>54</v>
      </c>
      <c r="F823" s="28" t="s">
        <v>54</v>
      </c>
      <c r="G823" s="28" t="s">
        <v>764</v>
      </c>
      <c r="H823" s="32" t="s">
        <v>65</v>
      </c>
      <c r="I823" s="28" t="s">
        <v>51</v>
      </c>
      <c r="J823" s="28" t="s">
        <v>2215</v>
      </c>
      <c r="K823" s="28" t="s">
        <v>54</v>
      </c>
      <c r="L823" s="28" t="s">
        <v>53</v>
      </c>
      <c r="M823" s="28" t="s">
        <v>54</v>
      </c>
      <c r="N823" s="28" t="s">
        <v>68</v>
      </c>
      <c r="O823" s="28" t="s">
        <v>56</v>
      </c>
      <c r="P823" s="28">
        <v>1.4</v>
      </c>
      <c r="Q823" s="40" t="e">
        <f>Table2[[#This Row],[Spread]]/Table2[[#This Row],[Expected Loss]]</f>
        <v>#VALUE!</v>
      </c>
      <c r="R823" s="28">
        <v>1</v>
      </c>
      <c r="S823" s="28">
        <v>0</v>
      </c>
      <c r="T823" s="28" t="s">
        <v>2637</v>
      </c>
      <c r="U823" s="28" t="s">
        <v>2638</v>
      </c>
      <c r="Y823" s="26">
        <f>IF(ISTEXT(_xlfn.XLOOKUP(A823,Checked_Deals!A:A,Checked_Deals!A:A,0)),1,0)</f>
        <v>0</v>
      </c>
    </row>
    <row r="824" spans="1:25" x14ac:dyDescent="0.25">
      <c r="A824" s="28" t="s">
        <v>2641</v>
      </c>
      <c r="B824" s="29">
        <v>44440</v>
      </c>
      <c r="C824" s="28" t="s">
        <v>2636</v>
      </c>
      <c r="D824" s="28" t="s">
        <v>1252</v>
      </c>
      <c r="E824" s="28" t="s">
        <v>54</v>
      </c>
      <c r="F824" s="28" t="s">
        <v>54</v>
      </c>
      <c r="G824" s="28" t="s">
        <v>764</v>
      </c>
      <c r="H824" s="32" t="s">
        <v>65</v>
      </c>
      <c r="I824" s="28" t="s">
        <v>51</v>
      </c>
      <c r="J824" s="28" t="s">
        <v>2215</v>
      </c>
      <c r="K824" s="28" t="s">
        <v>54</v>
      </c>
      <c r="L824" s="28" t="s">
        <v>53</v>
      </c>
      <c r="M824" s="28" t="s">
        <v>54</v>
      </c>
      <c r="N824" s="28" t="s">
        <v>68</v>
      </c>
      <c r="O824" s="28" t="s">
        <v>56</v>
      </c>
      <c r="P824" s="28">
        <v>1.55</v>
      </c>
      <c r="Q824" s="40" t="e">
        <f>Table2[[#This Row],[Spread]]/Table2[[#This Row],[Expected Loss]]</f>
        <v>#VALUE!</v>
      </c>
      <c r="R824" s="28">
        <v>1</v>
      </c>
      <c r="S824" s="28">
        <v>0</v>
      </c>
      <c r="T824" s="28" t="s">
        <v>2637</v>
      </c>
      <c r="U824" s="28" t="s">
        <v>2638</v>
      </c>
      <c r="Y824" s="26">
        <f>IF(ISTEXT(_xlfn.XLOOKUP(A824,Checked_Deals!A:A,Checked_Deals!A:A,0)),1,0)</f>
        <v>0</v>
      </c>
    </row>
    <row r="825" spans="1:25" x14ac:dyDescent="0.25">
      <c r="A825" s="28" t="s">
        <v>2642</v>
      </c>
      <c r="B825" s="29">
        <v>44440</v>
      </c>
      <c r="C825" s="28" t="s">
        <v>2636</v>
      </c>
      <c r="D825" s="28" t="s">
        <v>1252</v>
      </c>
      <c r="E825" s="28" t="s">
        <v>54</v>
      </c>
      <c r="F825" s="28" t="s">
        <v>54</v>
      </c>
      <c r="G825" s="28" t="s">
        <v>764</v>
      </c>
      <c r="H825" s="32" t="s">
        <v>65</v>
      </c>
      <c r="I825" s="28" t="s">
        <v>51</v>
      </c>
      <c r="J825" s="28" t="s">
        <v>2215</v>
      </c>
      <c r="K825" s="28" t="s">
        <v>54</v>
      </c>
      <c r="L825" s="28" t="s">
        <v>53</v>
      </c>
      <c r="M825" s="28" t="s">
        <v>54</v>
      </c>
      <c r="N825" s="28" t="s">
        <v>68</v>
      </c>
      <c r="O825" s="28" t="s">
        <v>56</v>
      </c>
      <c r="P825" s="28">
        <v>3.15</v>
      </c>
      <c r="Q825" s="40" t="e">
        <f>Table2[[#This Row],[Spread]]/Table2[[#This Row],[Expected Loss]]</f>
        <v>#VALUE!</v>
      </c>
      <c r="R825" s="28">
        <v>1</v>
      </c>
      <c r="S825" s="28">
        <v>0</v>
      </c>
      <c r="T825" s="28" t="s">
        <v>2637</v>
      </c>
      <c r="U825" s="28" t="s">
        <v>2638</v>
      </c>
      <c r="Y825" s="26">
        <f>IF(ISTEXT(_xlfn.XLOOKUP(A825,Checked_Deals!A:A,Checked_Deals!A:A,0)),1,0)</f>
        <v>0</v>
      </c>
    </row>
    <row r="826" spans="1:25" x14ac:dyDescent="0.25">
      <c r="A826" s="28" t="s">
        <v>2643</v>
      </c>
      <c r="B826" s="29">
        <v>44440</v>
      </c>
      <c r="C826" s="28" t="s">
        <v>2636</v>
      </c>
      <c r="D826" s="28" t="s">
        <v>1252</v>
      </c>
      <c r="E826" s="28" t="s">
        <v>54</v>
      </c>
      <c r="F826" s="28" t="s">
        <v>54</v>
      </c>
      <c r="G826" s="28" t="s">
        <v>764</v>
      </c>
      <c r="H826" s="32" t="s">
        <v>65</v>
      </c>
      <c r="I826" s="28" t="s">
        <v>51</v>
      </c>
      <c r="J826" s="28" t="s">
        <v>2215</v>
      </c>
      <c r="K826" s="28" t="s">
        <v>54</v>
      </c>
      <c r="L826" s="28" t="s">
        <v>53</v>
      </c>
      <c r="M826" s="28" t="s">
        <v>54</v>
      </c>
      <c r="N826" s="28" t="s">
        <v>68</v>
      </c>
      <c r="O826" s="28" t="s">
        <v>56</v>
      </c>
      <c r="P826" s="28">
        <v>3.85</v>
      </c>
      <c r="Q826" s="40" t="e">
        <f>Table2[[#This Row],[Spread]]/Table2[[#This Row],[Expected Loss]]</f>
        <v>#VALUE!</v>
      </c>
      <c r="R826" s="28">
        <v>1</v>
      </c>
      <c r="S826" s="28">
        <v>0</v>
      </c>
      <c r="T826" s="28" t="s">
        <v>2637</v>
      </c>
      <c r="U826" s="28" t="s">
        <v>2638</v>
      </c>
      <c r="Y826" s="26">
        <f>IF(ISTEXT(_xlfn.XLOOKUP(A826,Checked_Deals!A:A,Checked_Deals!A:A,0)),1,0)</f>
        <v>0</v>
      </c>
    </row>
    <row r="827" spans="1:25" s="15" customFormat="1" x14ac:dyDescent="0.25">
      <c r="A827" s="30" t="s">
        <v>2644</v>
      </c>
      <c r="B827" s="31">
        <v>44440</v>
      </c>
      <c r="C827" s="30" t="s">
        <v>2645</v>
      </c>
      <c r="D827" s="30" t="s">
        <v>245</v>
      </c>
      <c r="E827" s="30" t="s">
        <v>785</v>
      </c>
      <c r="F827" s="30" t="s">
        <v>76</v>
      </c>
      <c r="G827" s="30" t="s">
        <v>247</v>
      </c>
      <c r="H827" s="37">
        <v>550000000</v>
      </c>
      <c r="I827" s="30" t="s">
        <v>51</v>
      </c>
      <c r="J827" s="30" t="s">
        <v>52</v>
      </c>
      <c r="K827" s="30" t="s">
        <v>392</v>
      </c>
      <c r="L827" s="30">
        <v>2.3199999999999998</v>
      </c>
      <c r="M827" s="30" t="s">
        <v>54</v>
      </c>
      <c r="N827" s="30" t="s">
        <v>68</v>
      </c>
      <c r="O827" s="30">
        <v>2.2000000000000002</v>
      </c>
      <c r="P827" s="30">
        <v>2.0499999999999998</v>
      </c>
      <c r="Q827" s="40">
        <f>Table2[[#This Row],[Spread]]/Table2[[#This Row],[Expected Loss]]</f>
        <v>0.93181818181818166</v>
      </c>
      <c r="R827" s="30">
        <v>1</v>
      </c>
      <c r="S827" s="30">
        <v>0</v>
      </c>
      <c r="T827" s="30" t="s">
        <v>2646</v>
      </c>
      <c r="U827" s="30" t="s">
        <v>2647</v>
      </c>
      <c r="Y827" s="26">
        <f>IF(ISTEXT(_xlfn.XLOOKUP(A827,Checked_Deals!A:A,Checked_Deals!A:A,0)),1,0)</f>
        <v>0</v>
      </c>
    </row>
    <row r="828" spans="1:25" s="15" customFormat="1" x14ac:dyDescent="0.25">
      <c r="A828" s="30" t="s">
        <v>2648</v>
      </c>
      <c r="B828" s="31">
        <v>44440</v>
      </c>
      <c r="C828" s="30" t="s">
        <v>2645</v>
      </c>
      <c r="D828" s="30" t="s">
        <v>245</v>
      </c>
      <c r="E828" s="30" t="s">
        <v>785</v>
      </c>
      <c r="F828" s="30" t="s">
        <v>76</v>
      </c>
      <c r="G828" s="30" t="s">
        <v>247</v>
      </c>
      <c r="H828" s="37">
        <v>225000000</v>
      </c>
      <c r="I828" s="30" t="s">
        <v>51</v>
      </c>
      <c r="J828" s="30" t="s">
        <v>52</v>
      </c>
      <c r="K828" s="30" t="s">
        <v>392</v>
      </c>
      <c r="L828" s="30">
        <v>4.26</v>
      </c>
      <c r="M828" s="30" t="s">
        <v>54</v>
      </c>
      <c r="N828" s="30" t="s">
        <v>68</v>
      </c>
      <c r="O828" s="30">
        <v>3.77</v>
      </c>
      <c r="P828" s="30">
        <v>2.75</v>
      </c>
      <c r="Q828" s="40">
        <f>Table2[[#This Row],[Spread]]/Table2[[#This Row],[Expected Loss]]</f>
        <v>0.72944297082228116</v>
      </c>
      <c r="R828" s="30">
        <v>1</v>
      </c>
      <c r="S828" s="30">
        <v>0</v>
      </c>
      <c r="T828" s="30" t="s">
        <v>2646</v>
      </c>
      <c r="U828" s="30" t="s">
        <v>2647</v>
      </c>
      <c r="Y828" s="26">
        <f>IF(ISTEXT(_xlfn.XLOOKUP(A828,Checked_Deals!A:A,Checked_Deals!A:A,0)),1,0)</f>
        <v>0</v>
      </c>
    </row>
    <row r="829" spans="1:25" x14ac:dyDescent="0.25">
      <c r="A829" s="26" t="s">
        <v>2649</v>
      </c>
      <c r="B829" s="27">
        <v>44440</v>
      </c>
      <c r="C829" s="26" t="s">
        <v>2650</v>
      </c>
      <c r="D829" s="26" t="s">
        <v>735</v>
      </c>
      <c r="E829" s="26" t="s">
        <v>785</v>
      </c>
      <c r="F829" s="26" t="s">
        <v>224</v>
      </c>
      <c r="G829" s="26" t="s">
        <v>2651</v>
      </c>
      <c r="H829" s="59">
        <v>30000000</v>
      </c>
      <c r="I829" s="26" t="s">
        <v>51</v>
      </c>
      <c r="J829" s="26" t="s">
        <v>52</v>
      </c>
      <c r="K829" s="26">
        <v>1</v>
      </c>
      <c r="L829" s="26" t="s">
        <v>53</v>
      </c>
      <c r="M829" s="26" t="s">
        <v>54</v>
      </c>
      <c r="N829" s="26" t="s">
        <v>55</v>
      </c>
      <c r="O829" s="26" t="s">
        <v>56</v>
      </c>
      <c r="P829" s="26">
        <v>3.04</v>
      </c>
      <c r="Q829" s="40" t="e">
        <f>Table2[[#This Row],[Spread]]/Table2[[#This Row],[Expected Loss]]</f>
        <v>#VALUE!</v>
      </c>
      <c r="R829" s="26">
        <v>1</v>
      </c>
      <c r="S829" s="26">
        <v>0</v>
      </c>
      <c r="T829" s="26" t="s">
        <v>2652</v>
      </c>
      <c r="U829" s="26" t="s">
        <v>2653</v>
      </c>
      <c r="Y829" s="26">
        <f>IF(ISTEXT(_xlfn.XLOOKUP(A829,Checked_Deals!A:A,Checked_Deals!A:A,0)),1,0)</f>
        <v>0</v>
      </c>
    </row>
    <row r="830" spans="1:25" x14ac:dyDescent="0.25">
      <c r="A830" s="26" t="s">
        <v>2654</v>
      </c>
      <c r="B830" s="27">
        <v>44470</v>
      </c>
      <c r="C830" s="26" t="s">
        <v>2283</v>
      </c>
      <c r="D830" s="26" t="s">
        <v>2284</v>
      </c>
      <c r="E830" s="26" t="s">
        <v>785</v>
      </c>
      <c r="F830" s="26" t="s">
        <v>2146</v>
      </c>
      <c r="G830" s="26" t="s">
        <v>1535</v>
      </c>
      <c r="H830" s="59">
        <v>30000000</v>
      </c>
      <c r="I830" s="26" t="s">
        <v>51</v>
      </c>
      <c r="J830" s="26" t="s">
        <v>52</v>
      </c>
      <c r="K830" s="26" t="s">
        <v>54</v>
      </c>
      <c r="L830" s="26" t="s">
        <v>53</v>
      </c>
      <c r="M830" s="26" t="s">
        <v>54</v>
      </c>
      <c r="N830" s="26" t="s">
        <v>55</v>
      </c>
      <c r="O830" s="26">
        <v>0.64</v>
      </c>
      <c r="P830" s="26">
        <v>15</v>
      </c>
      <c r="Q830" s="40">
        <f>Table2[[#This Row],[Spread]]/Table2[[#This Row],[Expected Loss]]</f>
        <v>23.4375</v>
      </c>
      <c r="R830" s="26">
        <v>1</v>
      </c>
      <c r="S830" s="26">
        <v>0</v>
      </c>
      <c r="T830" s="26" t="s">
        <v>2655</v>
      </c>
      <c r="U830" s="26" t="s">
        <v>2656</v>
      </c>
      <c r="Y830" s="26">
        <f>IF(ISTEXT(_xlfn.XLOOKUP(A830,Checked_Deals!A:A,Checked_Deals!A:A,0)),1,0)</f>
        <v>0</v>
      </c>
    </row>
    <row r="831" spans="1:25" x14ac:dyDescent="0.25">
      <c r="A831" s="26" t="s">
        <v>2657</v>
      </c>
      <c r="B831" s="27">
        <v>44470</v>
      </c>
      <c r="C831" s="26" t="s">
        <v>2119</v>
      </c>
      <c r="D831" s="26" t="s">
        <v>54</v>
      </c>
      <c r="E831" s="26" t="s">
        <v>474</v>
      </c>
      <c r="F831" s="26" t="s">
        <v>54</v>
      </c>
      <c r="G831" s="26" t="s">
        <v>966</v>
      </c>
      <c r="H831" s="59">
        <v>21500000</v>
      </c>
      <c r="I831" s="26" t="s">
        <v>54</v>
      </c>
      <c r="J831" s="26" t="s">
        <v>52</v>
      </c>
      <c r="K831" s="26" t="s">
        <v>54</v>
      </c>
      <c r="L831" s="26" t="s">
        <v>53</v>
      </c>
      <c r="M831" s="26" t="s">
        <v>54</v>
      </c>
      <c r="N831" s="26" t="s">
        <v>55</v>
      </c>
      <c r="O831" s="26" t="s">
        <v>56</v>
      </c>
      <c r="P831" s="26" t="s">
        <v>56</v>
      </c>
      <c r="Q831" s="40" t="e">
        <f>Table2[[#This Row],[Spread]]/Table2[[#This Row],[Expected Loss]]</f>
        <v>#VALUE!</v>
      </c>
      <c r="R831" s="26">
        <v>1</v>
      </c>
      <c r="S831" s="26">
        <v>0</v>
      </c>
      <c r="T831" s="26" t="s">
        <v>2658</v>
      </c>
      <c r="U831" s="26" t="s">
        <v>2659</v>
      </c>
      <c r="Y831" s="26">
        <f>IF(ISTEXT(_xlfn.XLOOKUP(A831,Checked_Deals!A:A,Checked_Deals!A:A,0)),1,0)</f>
        <v>0</v>
      </c>
    </row>
    <row r="832" spans="1:25" x14ac:dyDescent="0.25">
      <c r="A832" s="26" t="s">
        <v>2660</v>
      </c>
      <c r="B832" s="27">
        <v>44470</v>
      </c>
      <c r="C832" s="26" t="s">
        <v>1811</v>
      </c>
      <c r="D832" s="26" t="s">
        <v>54</v>
      </c>
      <c r="E832" s="26" t="s">
        <v>54</v>
      </c>
      <c r="F832" s="26" t="s">
        <v>54</v>
      </c>
      <c r="G832" s="26" t="s">
        <v>966</v>
      </c>
      <c r="H832" s="59">
        <v>5100000</v>
      </c>
      <c r="I832" s="26" t="s">
        <v>54</v>
      </c>
      <c r="J832" s="26" t="s">
        <v>52</v>
      </c>
      <c r="K832" s="26" t="s">
        <v>54</v>
      </c>
      <c r="L832" s="26" t="s">
        <v>53</v>
      </c>
      <c r="M832" s="26" t="s">
        <v>54</v>
      </c>
      <c r="N832" s="26" t="s">
        <v>55</v>
      </c>
      <c r="O832" s="26" t="s">
        <v>56</v>
      </c>
      <c r="P832" s="26" t="s">
        <v>56</v>
      </c>
      <c r="Q832" s="40" t="e">
        <f>Table2[[#This Row],[Spread]]/Table2[[#This Row],[Expected Loss]]</f>
        <v>#VALUE!</v>
      </c>
      <c r="R832" s="26">
        <v>1</v>
      </c>
      <c r="S832" s="26">
        <v>0</v>
      </c>
      <c r="T832" s="26" t="s">
        <v>2661</v>
      </c>
      <c r="U832" s="26" t="s">
        <v>2662</v>
      </c>
      <c r="Y832" s="26">
        <f>IF(ISTEXT(_xlfn.XLOOKUP(A832,Checked_Deals!A:A,Checked_Deals!A:A,0)),1,0)</f>
        <v>0</v>
      </c>
    </row>
    <row r="833" spans="1:25" x14ac:dyDescent="0.25">
      <c r="A833" s="26" t="s">
        <v>2663</v>
      </c>
      <c r="B833" s="27">
        <v>44470</v>
      </c>
      <c r="C833" s="26" t="s">
        <v>1811</v>
      </c>
      <c r="D833" s="26" t="s">
        <v>54</v>
      </c>
      <c r="E833" s="26" t="s">
        <v>54</v>
      </c>
      <c r="F833" s="26" t="s">
        <v>54</v>
      </c>
      <c r="G833" s="26" t="s">
        <v>966</v>
      </c>
      <c r="H833" s="59">
        <v>29300000</v>
      </c>
      <c r="I833" s="26" t="s">
        <v>54</v>
      </c>
      <c r="J833" s="26" t="s">
        <v>52</v>
      </c>
      <c r="K833" s="26" t="s">
        <v>54</v>
      </c>
      <c r="L833" s="26" t="s">
        <v>53</v>
      </c>
      <c r="M833" s="26" t="s">
        <v>54</v>
      </c>
      <c r="N833" s="26" t="s">
        <v>55</v>
      </c>
      <c r="O833" s="26" t="s">
        <v>56</v>
      </c>
      <c r="P833" s="26" t="s">
        <v>56</v>
      </c>
      <c r="Q833" s="40" t="e">
        <f>Table2[[#This Row],[Spread]]/Table2[[#This Row],[Expected Loss]]</f>
        <v>#VALUE!</v>
      </c>
      <c r="R833" s="26">
        <v>1</v>
      </c>
      <c r="S833" s="26">
        <v>0</v>
      </c>
      <c r="T833" s="26" t="s">
        <v>2664</v>
      </c>
      <c r="U833" s="26" t="s">
        <v>2665</v>
      </c>
      <c r="Y833" s="26">
        <f>IF(ISTEXT(_xlfn.XLOOKUP(A833,Checked_Deals!A:A,Checked_Deals!A:A,0)),1,0)</f>
        <v>0</v>
      </c>
    </row>
    <row r="834" spans="1:25" x14ac:dyDescent="0.25">
      <c r="A834" s="26" t="s">
        <v>2666</v>
      </c>
      <c r="B834" s="27">
        <v>44470</v>
      </c>
      <c r="C834" s="26" t="s">
        <v>1811</v>
      </c>
      <c r="D834" s="26" t="s">
        <v>54</v>
      </c>
      <c r="E834" s="26" t="s">
        <v>54</v>
      </c>
      <c r="F834" s="26" t="s">
        <v>54</v>
      </c>
      <c r="G834" s="26" t="s">
        <v>966</v>
      </c>
      <c r="H834" s="59">
        <v>2900000</v>
      </c>
      <c r="I834" s="26" t="s">
        <v>54</v>
      </c>
      <c r="J834" s="26" t="s">
        <v>52</v>
      </c>
      <c r="K834" s="26" t="s">
        <v>54</v>
      </c>
      <c r="L834" s="26" t="s">
        <v>53</v>
      </c>
      <c r="M834" s="26" t="s">
        <v>54</v>
      </c>
      <c r="N834" s="26" t="s">
        <v>55</v>
      </c>
      <c r="O834" s="26" t="s">
        <v>56</v>
      </c>
      <c r="P834" s="26" t="s">
        <v>56</v>
      </c>
      <c r="Q834" s="40" t="e">
        <f>Table2[[#This Row],[Spread]]/Table2[[#This Row],[Expected Loss]]</f>
        <v>#VALUE!</v>
      </c>
      <c r="R834" s="26">
        <v>1</v>
      </c>
      <c r="S834" s="26">
        <v>0</v>
      </c>
      <c r="T834" s="26" t="s">
        <v>2667</v>
      </c>
      <c r="U834" s="26" t="s">
        <v>2668</v>
      </c>
      <c r="Y834" s="26">
        <f>IF(ISTEXT(_xlfn.XLOOKUP(A834,Checked_Deals!A:A,Checked_Deals!A:A,0)),1,0)</f>
        <v>0</v>
      </c>
    </row>
    <row r="835" spans="1:25" x14ac:dyDescent="0.25">
      <c r="A835" s="26" t="s">
        <v>2669</v>
      </c>
      <c r="B835" s="27">
        <v>44470</v>
      </c>
      <c r="C835" s="26" t="s">
        <v>1811</v>
      </c>
      <c r="D835" s="26" t="s">
        <v>54</v>
      </c>
      <c r="E835" s="26" t="s">
        <v>54</v>
      </c>
      <c r="F835" s="26" t="s">
        <v>54</v>
      </c>
      <c r="G835" s="26" t="s">
        <v>966</v>
      </c>
      <c r="H835" s="59">
        <v>7900000</v>
      </c>
      <c r="I835" s="26" t="s">
        <v>54</v>
      </c>
      <c r="J835" s="26" t="s">
        <v>52</v>
      </c>
      <c r="K835" s="26" t="s">
        <v>54</v>
      </c>
      <c r="L835" s="26" t="s">
        <v>53</v>
      </c>
      <c r="M835" s="26" t="s">
        <v>54</v>
      </c>
      <c r="N835" s="26" t="s">
        <v>55</v>
      </c>
      <c r="O835" s="26" t="s">
        <v>56</v>
      </c>
      <c r="P835" s="26" t="s">
        <v>56</v>
      </c>
      <c r="Q835" s="40" t="e">
        <f>Table2[[#This Row],[Spread]]/Table2[[#This Row],[Expected Loss]]</f>
        <v>#VALUE!</v>
      </c>
      <c r="R835" s="26">
        <v>1</v>
      </c>
      <c r="S835" s="26">
        <v>0</v>
      </c>
      <c r="T835" s="26" t="s">
        <v>2670</v>
      </c>
      <c r="U835" s="26" t="s">
        <v>2671</v>
      </c>
      <c r="Y835" s="26">
        <f>IF(ISTEXT(_xlfn.XLOOKUP(A835,Checked_Deals!A:A,Checked_Deals!A:A,0)),1,0)</f>
        <v>0</v>
      </c>
    </row>
    <row r="836" spans="1:25" x14ac:dyDescent="0.25">
      <c r="A836" s="26" t="s">
        <v>2672</v>
      </c>
      <c r="B836" s="27">
        <v>44470</v>
      </c>
      <c r="C836" s="26" t="s">
        <v>2145</v>
      </c>
      <c r="D836" s="26" t="s">
        <v>1548</v>
      </c>
      <c r="E836" s="26" t="s">
        <v>1515</v>
      </c>
      <c r="F836" s="26" t="s">
        <v>2146</v>
      </c>
      <c r="G836" s="26" t="s">
        <v>1535</v>
      </c>
      <c r="H836" s="59">
        <v>45000000</v>
      </c>
      <c r="I836" s="26" t="s">
        <v>51</v>
      </c>
      <c r="J836" s="26" t="s">
        <v>52</v>
      </c>
      <c r="K836" s="26">
        <v>3</v>
      </c>
      <c r="L836" s="26" t="s">
        <v>53</v>
      </c>
      <c r="M836" s="26" t="s">
        <v>54</v>
      </c>
      <c r="N836" s="26" t="s">
        <v>68</v>
      </c>
      <c r="O836" s="26">
        <v>1.33</v>
      </c>
      <c r="P836" s="26">
        <v>8.75</v>
      </c>
      <c r="Q836" s="40">
        <f>Table2[[#This Row],[Spread]]/Table2[[#This Row],[Expected Loss]]</f>
        <v>6.5789473684210522</v>
      </c>
      <c r="R836" s="26">
        <v>1</v>
      </c>
      <c r="S836" s="26">
        <v>0</v>
      </c>
      <c r="T836" s="26" t="s">
        <v>2673</v>
      </c>
      <c r="U836" s="26" t="s">
        <v>2674</v>
      </c>
      <c r="Y836" s="26">
        <f>IF(ISTEXT(_xlfn.XLOOKUP(A836,Checked_Deals!A:A,Checked_Deals!A:A,0)),1,0)</f>
        <v>0</v>
      </c>
    </row>
    <row r="837" spans="1:25" x14ac:dyDescent="0.25">
      <c r="A837" s="26" t="s">
        <v>2675</v>
      </c>
      <c r="B837" s="27">
        <v>44470</v>
      </c>
      <c r="C837" s="26" t="s">
        <v>2145</v>
      </c>
      <c r="D837" s="26" t="s">
        <v>1548</v>
      </c>
      <c r="E837" s="26" t="s">
        <v>1515</v>
      </c>
      <c r="F837" s="26" t="s">
        <v>2146</v>
      </c>
      <c r="G837" s="26" t="s">
        <v>1535</v>
      </c>
      <c r="H837" s="59">
        <v>135000000</v>
      </c>
      <c r="I837" s="26" t="s">
        <v>51</v>
      </c>
      <c r="J837" s="26" t="s">
        <v>52</v>
      </c>
      <c r="K837" s="26">
        <v>3</v>
      </c>
      <c r="L837" s="26" t="s">
        <v>53</v>
      </c>
      <c r="M837" s="26" t="s">
        <v>54</v>
      </c>
      <c r="N837" s="26" t="s">
        <v>68</v>
      </c>
      <c r="O837" s="26">
        <v>1.56</v>
      </c>
      <c r="P837" s="26">
        <v>9.25</v>
      </c>
      <c r="Q837" s="40">
        <f>Table2[[#This Row],[Spread]]/Table2[[#This Row],[Expected Loss]]</f>
        <v>5.9294871794871788</v>
      </c>
      <c r="R837" s="26">
        <v>1</v>
      </c>
      <c r="S837" s="26">
        <v>0</v>
      </c>
      <c r="T837" s="26" t="s">
        <v>2673</v>
      </c>
      <c r="U837" s="26" t="s">
        <v>2674</v>
      </c>
      <c r="Y837" s="26">
        <f>IF(ISTEXT(_xlfn.XLOOKUP(A837,Checked_Deals!A:A,Checked_Deals!A:A,0)),1,0)</f>
        <v>0</v>
      </c>
    </row>
    <row r="838" spans="1:25" x14ac:dyDescent="0.25">
      <c r="A838" s="28" t="s">
        <v>2676</v>
      </c>
      <c r="B838" s="29">
        <v>44470</v>
      </c>
      <c r="C838" s="28" t="s">
        <v>2677</v>
      </c>
      <c r="D838" s="28" t="s">
        <v>1105</v>
      </c>
      <c r="E838" s="28" t="s">
        <v>54</v>
      </c>
      <c r="F838" s="28" t="s">
        <v>54</v>
      </c>
      <c r="G838" s="28" t="s">
        <v>764</v>
      </c>
      <c r="H838" s="32" t="s">
        <v>65</v>
      </c>
      <c r="I838" s="28" t="s">
        <v>51</v>
      </c>
      <c r="J838" s="28" t="s">
        <v>2215</v>
      </c>
      <c r="K838" s="28" t="s">
        <v>54</v>
      </c>
      <c r="L838" s="28" t="s">
        <v>53</v>
      </c>
      <c r="M838" s="28" t="s">
        <v>54</v>
      </c>
      <c r="N838" s="28" t="s">
        <v>68</v>
      </c>
      <c r="O838" s="28" t="s">
        <v>56</v>
      </c>
      <c r="P838" s="28">
        <v>1.6</v>
      </c>
      <c r="Q838" s="40" t="e">
        <f>Table2[[#This Row],[Spread]]/Table2[[#This Row],[Expected Loss]]</f>
        <v>#VALUE!</v>
      </c>
      <c r="R838" s="28">
        <v>1</v>
      </c>
      <c r="S838" s="28">
        <v>0</v>
      </c>
      <c r="T838" s="28" t="s">
        <v>2678</v>
      </c>
      <c r="U838" s="28" t="s">
        <v>2679</v>
      </c>
      <c r="Y838" s="26">
        <f>IF(ISTEXT(_xlfn.XLOOKUP(A838,Checked_Deals!A:A,Checked_Deals!A:A,0)),1,0)</f>
        <v>0</v>
      </c>
    </row>
    <row r="839" spans="1:25" x14ac:dyDescent="0.25">
      <c r="A839" s="28" t="s">
        <v>2680</v>
      </c>
      <c r="B839" s="29">
        <v>44470</v>
      </c>
      <c r="C839" s="28" t="s">
        <v>2677</v>
      </c>
      <c r="D839" s="28" t="s">
        <v>1105</v>
      </c>
      <c r="E839" s="28" t="s">
        <v>54</v>
      </c>
      <c r="F839" s="28" t="s">
        <v>54</v>
      </c>
      <c r="G839" s="28" t="s">
        <v>764</v>
      </c>
      <c r="H839" s="32" t="s">
        <v>65</v>
      </c>
      <c r="I839" s="28" t="s">
        <v>51</v>
      </c>
      <c r="J839" s="28" t="s">
        <v>2215</v>
      </c>
      <c r="K839" s="28" t="s">
        <v>54</v>
      </c>
      <c r="L839" s="28" t="s">
        <v>53</v>
      </c>
      <c r="M839" s="28" t="s">
        <v>54</v>
      </c>
      <c r="N839" s="28" t="s">
        <v>68</v>
      </c>
      <c r="O839" s="28" t="s">
        <v>56</v>
      </c>
      <c r="P839" s="28">
        <v>2.9</v>
      </c>
      <c r="Q839" s="40" t="e">
        <f>Table2[[#This Row],[Spread]]/Table2[[#This Row],[Expected Loss]]</f>
        <v>#VALUE!</v>
      </c>
      <c r="R839" s="28">
        <v>1</v>
      </c>
      <c r="S839" s="28">
        <v>0</v>
      </c>
      <c r="T839" s="28" t="s">
        <v>2678</v>
      </c>
      <c r="U839" s="28" t="s">
        <v>2679</v>
      </c>
      <c r="Y839" s="26">
        <f>IF(ISTEXT(_xlfn.XLOOKUP(A839,Checked_Deals!A:A,Checked_Deals!A:A,0)),1,0)</f>
        <v>0</v>
      </c>
    </row>
    <row r="840" spans="1:25" x14ac:dyDescent="0.25">
      <c r="A840" s="28" t="s">
        <v>2681</v>
      </c>
      <c r="B840" s="29">
        <v>44470</v>
      </c>
      <c r="C840" s="28" t="s">
        <v>2677</v>
      </c>
      <c r="D840" s="28" t="s">
        <v>1105</v>
      </c>
      <c r="E840" s="28" t="s">
        <v>54</v>
      </c>
      <c r="F840" s="28" t="s">
        <v>54</v>
      </c>
      <c r="G840" s="28" t="s">
        <v>764</v>
      </c>
      <c r="H840" s="32" t="s">
        <v>65</v>
      </c>
      <c r="I840" s="28" t="s">
        <v>51</v>
      </c>
      <c r="J840" s="28" t="s">
        <v>2215</v>
      </c>
      <c r="K840" s="28" t="s">
        <v>54</v>
      </c>
      <c r="L840" s="28" t="s">
        <v>53</v>
      </c>
      <c r="M840" s="28" t="s">
        <v>54</v>
      </c>
      <c r="N840" s="28" t="s">
        <v>68</v>
      </c>
      <c r="O840" s="28" t="s">
        <v>56</v>
      </c>
      <c r="P840" s="28">
        <v>3.35</v>
      </c>
      <c r="Q840" s="40" t="e">
        <f>Table2[[#This Row],[Spread]]/Table2[[#This Row],[Expected Loss]]</f>
        <v>#VALUE!</v>
      </c>
      <c r="R840" s="28">
        <v>1</v>
      </c>
      <c r="S840" s="28">
        <v>0</v>
      </c>
      <c r="T840" s="28" t="s">
        <v>2678</v>
      </c>
      <c r="U840" s="28" t="s">
        <v>2679</v>
      </c>
      <c r="Y840" s="26">
        <f>IF(ISTEXT(_xlfn.XLOOKUP(A840,Checked_Deals!A:A,Checked_Deals!A:A,0)),1,0)</f>
        <v>0</v>
      </c>
    </row>
    <row r="841" spans="1:25" x14ac:dyDescent="0.25">
      <c r="A841" s="28" t="s">
        <v>2682</v>
      </c>
      <c r="B841" s="29">
        <v>44470</v>
      </c>
      <c r="C841" s="28" t="s">
        <v>2677</v>
      </c>
      <c r="D841" s="28" t="s">
        <v>1105</v>
      </c>
      <c r="E841" s="28" t="s">
        <v>54</v>
      </c>
      <c r="F841" s="28" t="s">
        <v>54</v>
      </c>
      <c r="G841" s="28" t="s">
        <v>764</v>
      </c>
      <c r="H841" s="32" t="s">
        <v>65</v>
      </c>
      <c r="I841" s="28" t="s">
        <v>51</v>
      </c>
      <c r="J841" s="28" t="s">
        <v>2215</v>
      </c>
      <c r="K841" s="28" t="s">
        <v>54</v>
      </c>
      <c r="L841" s="28" t="s">
        <v>53</v>
      </c>
      <c r="M841" s="28" t="s">
        <v>54</v>
      </c>
      <c r="N841" s="28" t="s">
        <v>68</v>
      </c>
      <c r="O841" s="28" t="s">
        <v>56</v>
      </c>
      <c r="P841" s="28">
        <v>3.7</v>
      </c>
      <c r="Q841" s="40" t="e">
        <f>Table2[[#This Row],[Spread]]/Table2[[#This Row],[Expected Loss]]</f>
        <v>#VALUE!</v>
      </c>
      <c r="R841" s="28">
        <v>1</v>
      </c>
      <c r="S841" s="28">
        <v>0</v>
      </c>
      <c r="T841" s="28" t="s">
        <v>2678</v>
      </c>
      <c r="U841" s="28" t="s">
        <v>2679</v>
      </c>
      <c r="Y841" s="26">
        <f>IF(ISTEXT(_xlfn.XLOOKUP(A841,Checked_Deals!A:A,Checked_Deals!A:A,0)),1,0)</f>
        <v>0</v>
      </c>
    </row>
    <row r="842" spans="1:25" x14ac:dyDescent="0.25">
      <c r="A842" s="28" t="s">
        <v>2683</v>
      </c>
      <c r="B842" s="29">
        <v>44470</v>
      </c>
      <c r="C842" s="28" t="s">
        <v>2677</v>
      </c>
      <c r="D842" s="28" t="s">
        <v>1105</v>
      </c>
      <c r="E842" s="28" t="s">
        <v>54</v>
      </c>
      <c r="F842" s="28" t="s">
        <v>54</v>
      </c>
      <c r="G842" s="28" t="s">
        <v>764</v>
      </c>
      <c r="H842" s="32" t="s">
        <v>65</v>
      </c>
      <c r="I842" s="28" t="s">
        <v>51</v>
      </c>
      <c r="J842" s="28" t="s">
        <v>2215</v>
      </c>
      <c r="K842" s="28" t="s">
        <v>54</v>
      </c>
      <c r="L842" s="28" t="s">
        <v>53</v>
      </c>
      <c r="M842" s="28" t="s">
        <v>54</v>
      </c>
      <c r="N842" s="28" t="s">
        <v>68</v>
      </c>
      <c r="O842" s="28" t="s">
        <v>56</v>
      </c>
      <c r="P842" s="28">
        <v>4.4000000000000004</v>
      </c>
      <c r="Q842" s="40" t="e">
        <f>Table2[[#This Row],[Spread]]/Table2[[#This Row],[Expected Loss]]</f>
        <v>#VALUE!</v>
      </c>
      <c r="R842" s="28">
        <v>1</v>
      </c>
      <c r="S842" s="28">
        <v>0</v>
      </c>
      <c r="T842" s="28" t="s">
        <v>2678</v>
      </c>
      <c r="U842" s="28" t="s">
        <v>2679</v>
      </c>
      <c r="Y842" s="26">
        <f>IF(ISTEXT(_xlfn.XLOOKUP(A842,Checked_Deals!A:A,Checked_Deals!A:A,0)),1,0)</f>
        <v>0</v>
      </c>
    </row>
    <row r="843" spans="1:25" x14ac:dyDescent="0.25">
      <c r="A843" s="26" t="s">
        <v>2684</v>
      </c>
      <c r="B843" s="27">
        <v>44470</v>
      </c>
      <c r="C843" s="26" t="s">
        <v>2685</v>
      </c>
      <c r="D843" s="26" t="s">
        <v>752</v>
      </c>
      <c r="E843" s="26" t="s">
        <v>474</v>
      </c>
      <c r="F843" s="26" t="s">
        <v>91</v>
      </c>
      <c r="G843" s="26" t="s">
        <v>324</v>
      </c>
      <c r="H843" s="59">
        <v>475000000</v>
      </c>
      <c r="I843" s="26" t="s">
        <v>104</v>
      </c>
      <c r="J843" s="26" t="s">
        <v>52</v>
      </c>
      <c r="K843" s="26">
        <v>3</v>
      </c>
      <c r="L843" s="26">
        <v>1.2</v>
      </c>
      <c r="M843" s="26" t="s">
        <v>54</v>
      </c>
      <c r="N843" s="26" t="s">
        <v>55</v>
      </c>
      <c r="O843" s="26">
        <v>0.89</v>
      </c>
      <c r="P843" s="26">
        <v>3.4</v>
      </c>
      <c r="Q843" s="40">
        <f>Table2[[#This Row],[Spread]]/Table2[[#This Row],[Expected Loss]]</f>
        <v>3.8202247191011236</v>
      </c>
      <c r="R843" s="26">
        <v>1</v>
      </c>
      <c r="S843" s="26">
        <v>0</v>
      </c>
      <c r="T843" s="26" t="s">
        <v>2687</v>
      </c>
      <c r="U843" s="26" t="s">
        <v>2688</v>
      </c>
      <c r="Y843" s="26">
        <f>IF(ISTEXT(_xlfn.XLOOKUP(A843,Checked_Deals!A:A,Checked_Deals!A:A,0)),1,0)</f>
        <v>0</v>
      </c>
    </row>
    <row r="844" spans="1:25" x14ac:dyDescent="0.25">
      <c r="A844" s="26" t="s">
        <v>2689</v>
      </c>
      <c r="B844" s="27">
        <v>44501</v>
      </c>
      <c r="C844" s="26" t="s">
        <v>1811</v>
      </c>
      <c r="D844" s="26" t="s">
        <v>54</v>
      </c>
      <c r="E844" s="26" t="s">
        <v>54</v>
      </c>
      <c r="F844" s="26" t="s">
        <v>54</v>
      </c>
      <c r="G844" s="26" t="s">
        <v>966</v>
      </c>
      <c r="H844" s="59">
        <v>19720000</v>
      </c>
      <c r="I844" s="26" t="s">
        <v>54</v>
      </c>
      <c r="J844" s="26" t="s">
        <v>52</v>
      </c>
      <c r="K844" s="26" t="s">
        <v>54</v>
      </c>
      <c r="L844" s="26" t="s">
        <v>53</v>
      </c>
      <c r="M844" s="26" t="s">
        <v>54</v>
      </c>
      <c r="N844" s="26" t="s">
        <v>55</v>
      </c>
      <c r="O844" s="26" t="s">
        <v>56</v>
      </c>
      <c r="P844" s="26" t="s">
        <v>56</v>
      </c>
      <c r="Q844" s="40" t="e">
        <f>Table2[[#This Row],[Spread]]/Table2[[#This Row],[Expected Loss]]</f>
        <v>#VALUE!</v>
      </c>
      <c r="R844" s="26">
        <v>1</v>
      </c>
      <c r="S844" s="26">
        <v>0</v>
      </c>
      <c r="T844" s="26" t="s">
        <v>2690</v>
      </c>
      <c r="U844" s="26" t="s">
        <v>2691</v>
      </c>
      <c r="Y844" s="26">
        <f>IF(ISTEXT(_xlfn.XLOOKUP(A844,Checked_Deals!A:A,Checked_Deals!A:A,0)),1,0)</f>
        <v>0</v>
      </c>
    </row>
    <row r="845" spans="1:25" x14ac:dyDescent="0.25">
      <c r="A845" s="26" t="s">
        <v>2692</v>
      </c>
      <c r="B845" s="27">
        <v>44501</v>
      </c>
      <c r="C845" s="26" t="s">
        <v>1811</v>
      </c>
      <c r="D845" s="26" t="s">
        <v>54</v>
      </c>
      <c r="E845" s="26" t="s">
        <v>54</v>
      </c>
      <c r="F845" s="26" t="s">
        <v>54</v>
      </c>
      <c r="G845" s="26" t="s">
        <v>966</v>
      </c>
      <c r="H845" s="59">
        <v>55000000</v>
      </c>
      <c r="I845" s="26" t="s">
        <v>54</v>
      </c>
      <c r="J845" s="26" t="s">
        <v>52</v>
      </c>
      <c r="K845" s="26" t="s">
        <v>54</v>
      </c>
      <c r="L845" s="26" t="s">
        <v>53</v>
      </c>
      <c r="M845" s="26" t="s">
        <v>54</v>
      </c>
      <c r="N845" s="26" t="s">
        <v>55</v>
      </c>
      <c r="O845" s="26" t="s">
        <v>56</v>
      </c>
      <c r="P845" s="26" t="s">
        <v>56</v>
      </c>
      <c r="Q845" s="40" t="e">
        <f>Table2[[#This Row],[Spread]]/Table2[[#This Row],[Expected Loss]]</f>
        <v>#VALUE!</v>
      </c>
      <c r="R845" s="26">
        <v>1</v>
      </c>
      <c r="S845" s="26">
        <v>0</v>
      </c>
      <c r="T845" s="26" t="s">
        <v>2693</v>
      </c>
      <c r="U845" s="26" t="s">
        <v>2694</v>
      </c>
      <c r="Y845" s="26">
        <f>IF(ISTEXT(_xlfn.XLOOKUP(A845,Checked_Deals!A:A,Checked_Deals!A:A,0)),1,0)</f>
        <v>0</v>
      </c>
    </row>
    <row r="846" spans="1:25" x14ac:dyDescent="0.25">
      <c r="A846" s="26" t="s">
        <v>2695</v>
      </c>
      <c r="B846" s="27">
        <v>44501</v>
      </c>
      <c r="C846" s="26" t="s">
        <v>1811</v>
      </c>
      <c r="D846" s="26" t="s">
        <v>54</v>
      </c>
      <c r="E846" s="26" t="s">
        <v>54</v>
      </c>
      <c r="F846" s="26" t="s">
        <v>54</v>
      </c>
      <c r="G846" s="26" t="s">
        <v>966</v>
      </c>
      <c r="H846" s="59">
        <v>127500000</v>
      </c>
      <c r="I846" s="26" t="s">
        <v>54</v>
      </c>
      <c r="J846" s="26" t="s">
        <v>52</v>
      </c>
      <c r="K846" s="26" t="s">
        <v>54</v>
      </c>
      <c r="L846" s="26" t="s">
        <v>53</v>
      </c>
      <c r="M846" s="26" t="s">
        <v>54</v>
      </c>
      <c r="N846" s="26" t="s">
        <v>55</v>
      </c>
      <c r="O846" s="26" t="s">
        <v>56</v>
      </c>
      <c r="P846" s="26" t="s">
        <v>56</v>
      </c>
      <c r="Q846" s="40" t="e">
        <f>Table2[[#This Row],[Spread]]/Table2[[#This Row],[Expected Loss]]</f>
        <v>#VALUE!</v>
      </c>
      <c r="R846" s="26">
        <v>1</v>
      </c>
      <c r="S846" s="26">
        <v>0</v>
      </c>
      <c r="T846" s="26" t="s">
        <v>2696</v>
      </c>
      <c r="U846" s="26" t="s">
        <v>2697</v>
      </c>
      <c r="Y846" s="26">
        <f>IF(ISTEXT(_xlfn.XLOOKUP(A846,Checked_Deals!A:A,Checked_Deals!A:A,0)),1,0)</f>
        <v>0</v>
      </c>
    </row>
    <row r="847" spans="1:25" x14ac:dyDescent="0.25">
      <c r="A847" s="26" t="s">
        <v>2698</v>
      </c>
      <c r="B847" s="27">
        <v>44501</v>
      </c>
      <c r="C847" s="26" t="s">
        <v>1811</v>
      </c>
      <c r="D847" s="26" t="s">
        <v>54</v>
      </c>
      <c r="E847" s="26" t="s">
        <v>54</v>
      </c>
      <c r="F847" s="26" t="s">
        <v>54</v>
      </c>
      <c r="G847" s="26" t="s">
        <v>966</v>
      </c>
      <c r="H847" s="59">
        <v>75000000</v>
      </c>
      <c r="I847" s="26" t="s">
        <v>54</v>
      </c>
      <c r="J847" s="26" t="s">
        <v>52</v>
      </c>
      <c r="K847" s="26" t="s">
        <v>54</v>
      </c>
      <c r="L847" s="26" t="s">
        <v>53</v>
      </c>
      <c r="M847" s="26" t="s">
        <v>54</v>
      </c>
      <c r="N847" s="26" t="s">
        <v>55</v>
      </c>
      <c r="O847" s="26" t="s">
        <v>56</v>
      </c>
      <c r="P847" s="26" t="s">
        <v>56</v>
      </c>
      <c r="Q847" s="40" t="e">
        <f>Table2[[#This Row],[Spread]]/Table2[[#This Row],[Expected Loss]]</f>
        <v>#VALUE!</v>
      </c>
      <c r="R847" s="26">
        <v>1</v>
      </c>
      <c r="S847" s="26">
        <v>0</v>
      </c>
      <c r="T847" s="26" t="s">
        <v>2699</v>
      </c>
      <c r="U847" s="26" t="s">
        <v>2700</v>
      </c>
      <c r="Y847" s="26">
        <f>IF(ISTEXT(_xlfn.XLOOKUP(A847,Checked_Deals!A:A,Checked_Deals!A:A,0)),1,0)</f>
        <v>0</v>
      </c>
    </row>
    <row r="848" spans="1:25" x14ac:dyDescent="0.25">
      <c r="A848" s="28" t="s">
        <v>2701</v>
      </c>
      <c r="B848" s="29">
        <v>44501</v>
      </c>
      <c r="C848" s="28" t="s">
        <v>2702</v>
      </c>
      <c r="D848" s="28" t="s">
        <v>1364</v>
      </c>
      <c r="E848" s="28" t="s">
        <v>54</v>
      </c>
      <c r="F848" s="28" t="s">
        <v>54</v>
      </c>
      <c r="G848" s="28" t="s">
        <v>764</v>
      </c>
      <c r="H848" s="32" t="s">
        <v>65</v>
      </c>
      <c r="I848" s="28" t="s">
        <v>51</v>
      </c>
      <c r="J848" s="28" t="s">
        <v>2215</v>
      </c>
      <c r="K848" s="28">
        <v>5</v>
      </c>
      <c r="L848" s="28" t="s">
        <v>53</v>
      </c>
      <c r="M848" s="28" t="s">
        <v>54</v>
      </c>
      <c r="N848" s="28" t="s">
        <v>68</v>
      </c>
      <c r="O848" s="28" t="s">
        <v>56</v>
      </c>
      <c r="P848" s="28" t="s">
        <v>56</v>
      </c>
      <c r="Q848" s="40" t="e">
        <f>Table2[[#This Row],[Spread]]/Table2[[#This Row],[Expected Loss]]</f>
        <v>#VALUE!</v>
      </c>
      <c r="R848" s="28">
        <v>1</v>
      </c>
      <c r="S848" s="28">
        <v>0</v>
      </c>
      <c r="T848" s="28" t="s">
        <v>2703</v>
      </c>
      <c r="U848" s="28" t="s">
        <v>2704</v>
      </c>
      <c r="Y848" s="26">
        <f>IF(ISTEXT(_xlfn.XLOOKUP(A848,Checked_Deals!A:A,Checked_Deals!A:A,0)),1,0)</f>
        <v>0</v>
      </c>
    </row>
    <row r="849" spans="1:25" x14ac:dyDescent="0.25">
      <c r="A849" s="28" t="s">
        <v>2705</v>
      </c>
      <c r="B849" s="29">
        <v>44501</v>
      </c>
      <c r="C849" s="28" t="s">
        <v>2702</v>
      </c>
      <c r="D849" s="28" t="s">
        <v>1364</v>
      </c>
      <c r="E849" s="28" t="s">
        <v>54</v>
      </c>
      <c r="F849" s="28" t="s">
        <v>54</v>
      </c>
      <c r="G849" s="28" t="s">
        <v>764</v>
      </c>
      <c r="H849" s="32" t="s">
        <v>65</v>
      </c>
      <c r="I849" s="28" t="s">
        <v>51</v>
      </c>
      <c r="J849" s="28" t="s">
        <v>2215</v>
      </c>
      <c r="K849" s="28">
        <v>5</v>
      </c>
      <c r="L849" s="28" t="s">
        <v>53</v>
      </c>
      <c r="M849" s="28" t="s">
        <v>54</v>
      </c>
      <c r="N849" s="28" t="s">
        <v>68</v>
      </c>
      <c r="O849" s="28" t="s">
        <v>56</v>
      </c>
      <c r="P849" s="28" t="s">
        <v>56</v>
      </c>
      <c r="Q849" s="40" t="e">
        <f>Table2[[#This Row],[Spread]]/Table2[[#This Row],[Expected Loss]]</f>
        <v>#VALUE!</v>
      </c>
      <c r="R849" s="28">
        <v>1</v>
      </c>
      <c r="S849" s="28">
        <v>0</v>
      </c>
      <c r="T849" s="28" t="s">
        <v>2703</v>
      </c>
      <c r="U849" s="28" t="s">
        <v>2704</v>
      </c>
      <c r="Y849" s="26">
        <f>IF(ISTEXT(_xlfn.XLOOKUP(A849,Checked_Deals!A:A,Checked_Deals!A:A,0)),1,0)</f>
        <v>0</v>
      </c>
    </row>
    <row r="850" spans="1:25" x14ac:dyDescent="0.25">
      <c r="A850" s="28" t="s">
        <v>2706</v>
      </c>
      <c r="B850" s="29">
        <v>44501</v>
      </c>
      <c r="C850" s="28" t="s">
        <v>2702</v>
      </c>
      <c r="D850" s="28" t="s">
        <v>1364</v>
      </c>
      <c r="E850" s="28" t="s">
        <v>54</v>
      </c>
      <c r="F850" s="28" t="s">
        <v>54</v>
      </c>
      <c r="G850" s="28" t="s">
        <v>764</v>
      </c>
      <c r="H850" s="32" t="s">
        <v>65</v>
      </c>
      <c r="I850" s="28" t="s">
        <v>51</v>
      </c>
      <c r="J850" s="28" t="s">
        <v>2215</v>
      </c>
      <c r="K850" s="28">
        <v>5</v>
      </c>
      <c r="L850" s="28" t="s">
        <v>53</v>
      </c>
      <c r="M850" s="28" t="s">
        <v>54</v>
      </c>
      <c r="N850" s="28" t="s">
        <v>68</v>
      </c>
      <c r="O850" s="28" t="s">
        <v>56</v>
      </c>
      <c r="P850" s="28" t="s">
        <v>56</v>
      </c>
      <c r="Q850" s="40" t="e">
        <f>Table2[[#This Row],[Spread]]/Table2[[#This Row],[Expected Loss]]</f>
        <v>#VALUE!</v>
      </c>
      <c r="R850" s="28">
        <v>1</v>
      </c>
      <c r="S850" s="28">
        <v>0</v>
      </c>
      <c r="T850" s="28" t="s">
        <v>2703</v>
      </c>
      <c r="U850" s="28" t="s">
        <v>2704</v>
      </c>
      <c r="Y850" s="26">
        <f>IF(ISTEXT(_xlfn.XLOOKUP(A850,Checked_Deals!A:A,Checked_Deals!A:A,0)),1,0)</f>
        <v>0</v>
      </c>
    </row>
    <row r="851" spans="1:25" x14ac:dyDescent="0.25">
      <c r="A851" s="28" t="s">
        <v>2707</v>
      </c>
      <c r="B851" s="29">
        <v>44501</v>
      </c>
      <c r="C851" s="28" t="s">
        <v>2702</v>
      </c>
      <c r="D851" s="28" t="s">
        <v>1364</v>
      </c>
      <c r="E851" s="28" t="s">
        <v>54</v>
      </c>
      <c r="F851" s="28" t="s">
        <v>54</v>
      </c>
      <c r="G851" s="28" t="s">
        <v>764</v>
      </c>
      <c r="H851" s="32" t="s">
        <v>65</v>
      </c>
      <c r="I851" s="28" t="s">
        <v>51</v>
      </c>
      <c r="J851" s="28" t="s">
        <v>2215</v>
      </c>
      <c r="K851" s="28">
        <v>5</v>
      </c>
      <c r="L851" s="28" t="s">
        <v>53</v>
      </c>
      <c r="M851" s="28" t="s">
        <v>54</v>
      </c>
      <c r="N851" s="28" t="s">
        <v>68</v>
      </c>
      <c r="O851" s="28" t="s">
        <v>56</v>
      </c>
      <c r="P851" s="28" t="s">
        <v>56</v>
      </c>
      <c r="Q851" s="40" t="e">
        <f>Table2[[#This Row],[Spread]]/Table2[[#This Row],[Expected Loss]]</f>
        <v>#VALUE!</v>
      </c>
      <c r="R851" s="28">
        <v>1</v>
      </c>
      <c r="S851" s="28">
        <v>0</v>
      </c>
      <c r="T851" s="28" t="s">
        <v>2703</v>
      </c>
      <c r="U851" s="28" t="s">
        <v>2704</v>
      </c>
      <c r="Y851" s="26">
        <f>IF(ISTEXT(_xlfn.XLOOKUP(A851,Checked_Deals!A:A,Checked_Deals!A:A,0)),1,0)</f>
        <v>0</v>
      </c>
    </row>
    <row r="852" spans="1:25" x14ac:dyDescent="0.25">
      <c r="A852" s="26" t="s">
        <v>2708</v>
      </c>
      <c r="B852" s="27">
        <v>44501</v>
      </c>
      <c r="C852" s="26" t="s">
        <v>2499</v>
      </c>
      <c r="D852" s="26" t="s">
        <v>154</v>
      </c>
      <c r="E852" s="26" t="s">
        <v>1114</v>
      </c>
      <c r="F852" s="26" t="s">
        <v>76</v>
      </c>
      <c r="G852" s="26" t="s">
        <v>1578</v>
      </c>
      <c r="H852" s="59">
        <v>175000000</v>
      </c>
      <c r="I852" s="26" t="s">
        <v>51</v>
      </c>
      <c r="J852" s="26" t="s">
        <v>52</v>
      </c>
      <c r="K852" s="26" t="s">
        <v>54</v>
      </c>
      <c r="L852" s="26" t="s">
        <v>53</v>
      </c>
      <c r="M852" s="26" t="s">
        <v>54</v>
      </c>
      <c r="N852" s="26" t="s">
        <v>68</v>
      </c>
      <c r="O852" s="26">
        <v>6.6</v>
      </c>
      <c r="P852" s="26">
        <v>11.75</v>
      </c>
      <c r="Q852" s="40">
        <f>Table2[[#This Row],[Spread]]/Table2[[#This Row],[Expected Loss]]</f>
        <v>1.7803030303030305</v>
      </c>
      <c r="R852" s="26">
        <v>1</v>
      </c>
      <c r="S852" s="26">
        <v>0</v>
      </c>
      <c r="T852" s="26" t="s">
        <v>2709</v>
      </c>
      <c r="U852" s="26" t="s">
        <v>2710</v>
      </c>
      <c r="Y852" s="26">
        <f>IF(ISTEXT(_xlfn.XLOOKUP(A852,Checked_Deals!A:A,Checked_Deals!A:A,0)),1,0)</f>
        <v>0</v>
      </c>
    </row>
    <row r="853" spans="1:25" x14ac:dyDescent="0.25">
      <c r="A853" s="26" t="s">
        <v>2711</v>
      </c>
      <c r="B853" s="27">
        <v>44501</v>
      </c>
      <c r="C853" s="26" t="s">
        <v>2499</v>
      </c>
      <c r="D853" s="26" t="s">
        <v>154</v>
      </c>
      <c r="E853" s="26" t="s">
        <v>1114</v>
      </c>
      <c r="F853" s="26" t="s">
        <v>76</v>
      </c>
      <c r="G853" s="26" t="s">
        <v>1578</v>
      </c>
      <c r="H853" s="59">
        <v>125000000</v>
      </c>
      <c r="I853" s="26" t="s">
        <v>51</v>
      </c>
      <c r="J853" s="26" t="s">
        <v>52</v>
      </c>
      <c r="K853" s="26" t="s">
        <v>54</v>
      </c>
      <c r="L853" s="26" t="s">
        <v>53</v>
      </c>
      <c r="M853" s="26" t="s">
        <v>54</v>
      </c>
      <c r="N853" s="26" t="s">
        <v>68</v>
      </c>
      <c r="O853" s="26">
        <v>2.96</v>
      </c>
      <c r="P853" s="26">
        <v>5.5</v>
      </c>
      <c r="Q853" s="40">
        <f>Table2[[#This Row],[Spread]]/Table2[[#This Row],[Expected Loss]]</f>
        <v>1.8581081081081081</v>
      </c>
      <c r="R853" s="26">
        <v>1</v>
      </c>
      <c r="S853" s="26">
        <v>0</v>
      </c>
      <c r="T853" s="26" t="s">
        <v>2709</v>
      </c>
      <c r="U853" s="26" t="s">
        <v>2710</v>
      </c>
      <c r="Y853" s="26">
        <f>IF(ISTEXT(_xlfn.XLOOKUP(A853,Checked_Deals!A:A,Checked_Deals!A:A,0)),1,0)</f>
        <v>0</v>
      </c>
    </row>
    <row r="854" spans="1:25" x14ac:dyDescent="0.25">
      <c r="A854" s="26" t="s">
        <v>2712</v>
      </c>
      <c r="B854" s="27">
        <v>44501</v>
      </c>
      <c r="C854" s="26" t="s">
        <v>2036</v>
      </c>
      <c r="D854" s="26" t="s">
        <v>110</v>
      </c>
      <c r="E854" s="26" t="s">
        <v>2713</v>
      </c>
      <c r="F854" s="26" t="s">
        <v>76</v>
      </c>
      <c r="G854" s="26" t="s">
        <v>2714</v>
      </c>
      <c r="H854" s="59">
        <v>250000000</v>
      </c>
      <c r="I854" s="26" t="s">
        <v>51</v>
      </c>
      <c r="J854" s="26" t="s">
        <v>52</v>
      </c>
      <c r="K854" s="26">
        <v>0.42</v>
      </c>
      <c r="L854" s="26" t="s">
        <v>53</v>
      </c>
      <c r="M854" s="26" t="s">
        <v>54</v>
      </c>
      <c r="N854" s="26" t="s">
        <v>68</v>
      </c>
      <c r="O854" s="26">
        <v>0.84570000000000001</v>
      </c>
      <c r="P854" s="26">
        <v>3.25</v>
      </c>
      <c r="Q854" s="40">
        <f>Table2[[#This Row],[Spread]]/Table2[[#This Row],[Expected Loss]]</f>
        <v>3.8429703204446022</v>
      </c>
      <c r="R854" s="26">
        <v>1</v>
      </c>
      <c r="S854" s="26">
        <v>0</v>
      </c>
      <c r="T854" s="26" t="s">
        <v>2715</v>
      </c>
      <c r="U854" s="26" t="s">
        <v>2716</v>
      </c>
      <c r="Y854" s="26">
        <f>IF(ISTEXT(_xlfn.XLOOKUP(A854,Checked_Deals!A:A,Checked_Deals!A:A,0)),1,0)</f>
        <v>0</v>
      </c>
    </row>
    <row r="855" spans="1:25" x14ac:dyDescent="0.25">
      <c r="A855" s="26" t="s">
        <v>2717</v>
      </c>
      <c r="B855" s="27">
        <v>44501</v>
      </c>
      <c r="C855" s="26" t="s">
        <v>2036</v>
      </c>
      <c r="D855" s="26" t="s">
        <v>110</v>
      </c>
      <c r="E855" s="26" t="s">
        <v>2713</v>
      </c>
      <c r="F855" s="26" t="s">
        <v>76</v>
      </c>
      <c r="G855" s="26" t="s">
        <v>2714</v>
      </c>
      <c r="H855" s="59">
        <v>150000000</v>
      </c>
      <c r="I855" s="26" t="s">
        <v>51</v>
      </c>
      <c r="J855" s="26" t="s">
        <v>52</v>
      </c>
      <c r="K855" s="26">
        <v>0.42</v>
      </c>
      <c r="L855" s="26" t="s">
        <v>53</v>
      </c>
      <c r="M855" s="26" t="s">
        <v>54</v>
      </c>
      <c r="N855" s="26" t="s">
        <v>68</v>
      </c>
      <c r="O855" s="26">
        <v>1.0869</v>
      </c>
      <c r="P855" s="26">
        <v>12.5</v>
      </c>
      <c r="Q855" s="40">
        <f>Table2[[#This Row],[Spread]]/Table2[[#This Row],[Expected Loss]]</f>
        <v>11.500598031097617</v>
      </c>
      <c r="R855" s="26">
        <v>1</v>
      </c>
      <c r="S855" s="26">
        <v>0</v>
      </c>
      <c r="T855" s="26" t="s">
        <v>2715</v>
      </c>
      <c r="U855" s="26" t="s">
        <v>2716</v>
      </c>
      <c r="Y855" s="26">
        <f>IF(ISTEXT(_xlfn.XLOOKUP(A855,Checked_Deals!A:A,Checked_Deals!A:A,0)),1,0)</f>
        <v>0</v>
      </c>
    </row>
    <row r="856" spans="1:25" x14ac:dyDescent="0.25">
      <c r="A856" s="26" t="s">
        <v>2718</v>
      </c>
      <c r="B856" s="27">
        <v>44531</v>
      </c>
      <c r="C856" s="26" t="s">
        <v>2719</v>
      </c>
      <c r="D856" s="26" t="s">
        <v>1279</v>
      </c>
      <c r="E856" s="26" t="s">
        <v>474</v>
      </c>
      <c r="F856" s="26" t="s">
        <v>76</v>
      </c>
      <c r="G856" s="26" t="s">
        <v>2720</v>
      </c>
      <c r="H856" s="60">
        <v>100000000</v>
      </c>
      <c r="I856" s="26" t="s">
        <v>51</v>
      </c>
      <c r="J856" s="26" t="s">
        <v>52</v>
      </c>
      <c r="K856" s="26">
        <v>4</v>
      </c>
      <c r="L856" s="26" t="s">
        <v>53</v>
      </c>
      <c r="M856" s="26" t="s">
        <v>54</v>
      </c>
      <c r="N856" s="26" t="s">
        <v>68</v>
      </c>
      <c r="O856" s="26">
        <v>1.83</v>
      </c>
      <c r="P856" s="26">
        <v>2.5</v>
      </c>
      <c r="Q856" s="40">
        <f>Table2[[#This Row],[Spread]]/Table2[[#This Row],[Expected Loss]]</f>
        <v>1.3661202185792349</v>
      </c>
      <c r="R856" s="26">
        <v>1</v>
      </c>
      <c r="S856" s="26">
        <v>0</v>
      </c>
      <c r="T856" s="26" t="s">
        <v>2721</v>
      </c>
      <c r="U856" s="26" t="s">
        <v>2722</v>
      </c>
      <c r="Y856" s="26">
        <f>IF(ISTEXT(_xlfn.XLOOKUP(A856,Checked_Deals!A:A,Checked_Deals!A:A,0)),1,0)</f>
        <v>0</v>
      </c>
    </row>
    <row r="857" spans="1:25" x14ac:dyDescent="0.25">
      <c r="A857" s="26" t="s">
        <v>2723</v>
      </c>
      <c r="B857" s="27">
        <v>44531</v>
      </c>
      <c r="C857" s="26" t="s">
        <v>2719</v>
      </c>
      <c r="D857" s="26" t="s">
        <v>1279</v>
      </c>
      <c r="E857" s="26" t="s">
        <v>474</v>
      </c>
      <c r="F857" s="26" t="s">
        <v>76</v>
      </c>
      <c r="G857" s="26" t="s">
        <v>2720</v>
      </c>
      <c r="H857" s="60">
        <v>53000000</v>
      </c>
      <c r="I857" s="26" t="s">
        <v>51</v>
      </c>
      <c r="J857" s="26" t="s">
        <v>52</v>
      </c>
      <c r="K857" s="26">
        <v>4</v>
      </c>
      <c r="L857" s="26" t="s">
        <v>53</v>
      </c>
      <c r="M857" s="26" t="s">
        <v>54</v>
      </c>
      <c r="N857" s="26" t="s">
        <v>68</v>
      </c>
      <c r="O857" s="26">
        <v>9</v>
      </c>
      <c r="P857" s="26">
        <v>11</v>
      </c>
      <c r="Q857" s="40">
        <f>Table2[[#This Row],[Spread]]/Table2[[#This Row],[Expected Loss]]</f>
        <v>1.2222222222222223</v>
      </c>
      <c r="R857" s="26">
        <v>1</v>
      </c>
      <c r="S857" s="26">
        <v>0</v>
      </c>
      <c r="T857" s="26" t="s">
        <v>2721</v>
      </c>
      <c r="U857" s="26" t="s">
        <v>2722</v>
      </c>
      <c r="Y857" s="26">
        <f>IF(ISTEXT(_xlfn.XLOOKUP(A857,Checked_Deals!A:A,Checked_Deals!A:A,0)),1,0)</f>
        <v>0</v>
      </c>
    </row>
    <row r="858" spans="1:25" x14ac:dyDescent="0.25">
      <c r="A858" s="26" t="s">
        <v>2724</v>
      </c>
      <c r="B858" s="27">
        <v>44531</v>
      </c>
      <c r="C858" s="26" t="s">
        <v>2235</v>
      </c>
      <c r="D858" s="26" t="s">
        <v>2236</v>
      </c>
      <c r="E858" s="26" t="s">
        <v>2000</v>
      </c>
      <c r="F858" s="26" t="s">
        <v>91</v>
      </c>
      <c r="G858" s="26" t="s">
        <v>254</v>
      </c>
      <c r="H858" s="40" t="s">
        <v>487</v>
      </c>
      <c r="I858" s="26" t="s">
        <v>51</v>
      </c>
      <c r="J858" s="26" t="s">
        <v>52</v>
      </c>
      <c r="K858" s="26" t="s">
        <v>54</v>
      </c>
      <c r="L858" s="26" t="s">
        <v>53</v>
      </c>
      <c r="M858" s="26" t="s">
        <v>54</v>
      </c>
      <c r="N858" s="26" t="s">
        <v>55</v>
      </c>
      <c r="O858" s="26">
        <v>0.19</v>
      </c>
      <c r="P858" s="26" t="s">
        <v>56</v>
      </c>
      <c r="Q858" s="40" t="e">
        <f>Table2[[#This Row],[Spread]]/Table2[[#This Row],[Expected Loss]]</f>
        <v>#VALUE!</v>
      </c>
      <c r="R858" s="26">
        <v>1</v>
      </c>
      <c r="S858" s="26">
        <v>0</v>
      </c>
      <c r="T858" s="26" t="s">
        <v>2725</v>
      </c>
      <c r="U858" s="26" t="s">
        <v>2726</v>
      </c>
      <c r="Y858" s="26">
        <f>IF(ISTEXT(_xlfn.XLOOKUP(A858,Checked_Deals!A:A,Checked_Deals!A:A,0)),1,0)</f>
        <v>0</v>
      </c>
    </row>
    <row r="859" spans="1:25" x14ac:dyDescent="0.25">
      <c r="A859" s="26" t="s">
        <v>2727</v>
      </c>
      <c r="B859" s="27">
        <v>44531</v>
      </c>
      <c r="C859" s="26" t="s">
        <v>2278</v>
      </c>
      <c r="D859" s="26" t="s">
        <v>2279</v>
      </c>
      <c r="E859" s="26" t="s">
        <v>2728</v>
      </c>
      <c r="F859" s="26" t="s">
        <v>76</v>
      </c>
      <c r="G859" s="26" t="s">
        <v>542</v>
      </c>
      <c r="H859" s="59">
        <v>275500000</v>
      </c>
      <c r="I859" s="26" t="s">
        <v>51</v>
      </c>
      <c r="J859" s="26" t="s">
        <v>52</v>
      </c>
      <c r="K859" s="26">
        <v>3</v>
      </c>
      <c r="L859" s="26" t="s">
        <v>53</v>
      </c>
      <c r="M859" s="26" t="s">
        <v>421</v>
      </c>
      <c r="N859" s="26" t="s">
        <v>55</v>
      </c>
      <c r="O859" s="26">
        <v>0.51</v>
      </c>
      <c r="P859" s="26">
        <v>2.5</v>
      </c>
      <c r="Q859" s="40">
        <f>Table2[[#This Row],[Spread]]/Table2[[#This Row],[Expected Loss]]</f>
        <v>4.9019607843137258</v>
      </c>
      <c r="R859" s="26">
        <v>1</v>
      </c>
      <c r="S859" s="26">
        <v>0</v>
      </c>
      <c r="T859" s="26" t="s">
        <v>2729</v>
      </c>
      <c r="U859" s="26" t="s">
        <v>2730</v>
      </c>
      <c r="Y859" s="26">
        <f>IF(ISTEXT(_xlfn.XLOOKUP(A859,Checked_Deals!A:A,Checked_Deals!A:A,0)),1,0)</f>
        <v>0</v>
      </c>
    </row>
    <row r="860" spans="1:25" x14ac:dyDescent="0.25">
      <c r="A860" s="26" t="s">
        <v>2731</v>
      </c>
      <c r="B860" s="27">
        <v>44531</v>
      </c>
      <c r="C860" s="26" t="s">
        <v>2732</v>
      </c>
      <c r="D860" s="26" t="s">
        <v>2733</v>
      </c>
      <c r="E860" s="26" t="s">
        <v>2734</v>
      </c>
      <c r="F860" s="26" t="s">
        <v>76</v>
      </c>
      <c r="G860" s="26" t="s">
        <v>324</v>
      </c>
      <c r="H860" s="59">
        <v>95000000</v>
      </c>
      <c r="I860" s="26" t="s">
        <v>51</v>
      </c>
      <c r="J860" s="26" t="s">
        <v>52</v>
      </c>
      <c r="K860" s="26" t="s">
        <v>54</v>
      </c>
      <c r="L860" s="26">
        <v>1.5589999999999999</v>
      </c>
      <c r="M860" s="26" t="s">
        <v>54</v>
      </c>
      <c r="N860" s="26" t="s">
        <v>55</v>
      </c>
      <c r="O860" s="26">
        <v>1.0940000000000001</v>
      </c>
      <c r="P860" s="26">
        <v>3.5</v>
      </c>
      <c r="Q860" s="40">
        <f>Table2[[#This Row],[Spread]]/Table2[[#This Row],[Expected Loss]]</f>
        <v>3.1992687385740401</v>
      </c>
      <c r="R860" s="26">
        <v>1</v>
      </c>
      <c r="S860" s="26">
        <v>0</v>
      </c>
      <c r="T860" s="26" t="s">
        <v>2735</v>
      </c>
      <c r="U860" s="26" t="s">
        <v>2736</v>
      </c>
      <c r="Y860" s="26">
        <f>IF(ISTEXT(_xlfn.XLOOKUP(A860,Checked_Deals!A:A,Checked_Deals!A:A,0)),1,0)</f>
        <v>0</v>
      </c>
    </row>
    <row r="861" spans="1:25" x14ac:dyDescent="0.25">
      <c r="A861" s="26" t="s">
        <v>2737</v>
      </c>
      <c r="B861" s="27">
        <v>44531</v>
      </c>
      <c r="C861" s="26" t="s">
        <v>2536</v>
      </c>
      <c r="D861" s="26" t="s">
        <v>2537</v>
      </c>
      <c r="E861" s="26" t="s">
        <v>2538</v>
      </c>
      <c r="F861" s="26" t="s">
        <v>76</v>
      </c>
      <c r="G861" s="26" t="s">
        <v>1890</v>
      </c>
      <c r="H861" s="59">
        <v>175000000</v>
      </c>
      <c r="I861" s="26" t="s">
        <v>113</v>
      </c>
      <c r="J861" s="26" t="s">
        <v>52</v>
      </c>
      <c r="K861" s="26">
        <v>3</v>
      </c>
      <c r="L861" s="26" t="s">
        <v>53</v>
      </c>
      <c r="M861" s="26" t="s">
        <v>54</v>
      </c>
      <c r="N861" s="26" t="s">
        <v>55</v>
      </c>
      <c r="O861" s="26">
        <v>3.32</v>
      </c>
      <c r="P861" s="26">
        <v>4.5</v>
      </c>
      <c r="Q861" s="40">
        <f>Table2[[#This Row],[Spread]]/Table2[[#This Row],[Expected Loss]]</f>
        <v>1.3554216867469879</v>
      </c>
      <c r="R861" s="26">
        <v>1</v>
      </c>
      <c r="S861" s="26">
        <v>0</v>
      </c>
      <c r="T861" s="26" t="s">
        <v>2738</v>
      </c>
      <c r="U861" s="26" t="s">
        <v>2739</v>
      </c>
      <c r="Y861" s="26">
        <f>IF(ISTEXT(_xlfn.XLOOKUP(A861,Checked_Deals!A:A,Checked_Deals!A:A,0)),1,0)</f>
        <v>0</v>
      </c>
    </row>
    <row r="862" spans="1:25" x14ac:dyDescent="0.25">
      <c r="A862" s="28" t="s">
        <v>2740</v>
      </c>
      <c r="B862" s="29">
        <v>44531</v>
      </c>
      <c r="C862" s="28" t="s">
        <v>1999</v>
      </c>
      <c r="D862" s="28" t="s">
        <v>372</v>
      </c>
      <c r="E862" s="28" t="s">
        <v>2000</v>
      </c>
      <c r="F862" s="28" t="s">
        <v>76</v>
      </c>
      <c r="G862" s="28" t="s">
        <v>2001</v>
      </c>
      <c r="H862" s="32" t="s">
        <v>65</v>
      </c>
      <c r="I862" s="28" t="s">
        <v>51</v>
      </c>
      <c r="J862" s="28" t="s">
        <v>52</v>
      </c>
      <c r="K862" s="28" t="s">
        <v>54</v>
      </c>
      <c r="L862" s="28" t="s">
        <v>53</v>
      </c>
      <c r="M862" s="28" t="s">
        <v>54</v>
      </c>
      <c r="N862" s="28" t="s">
        <v>68</v>
      </c>
      <c r="O862" s="28">
        <v>0.32</v>
      </c>
      <c r="P862" s="28">
        <v>13</v>
      </c>
      <c r="Q862" s="40">
        <f>Table2[[#This Row],[Spread]]/Table2[[#This Row],[Expected Loss]]</f>
        <v>40.625</v>
      </c>
      <c r="R862" s="28">
        <v>1</v>
      </c>
      <c r="S862" s="28">
        <v>0</v>
      </c>
      <c r="T862" s="28" t="s">
        <v>2741</v>
      </c>
      <c r="U862" s="28" t="s">
        <v>2742</v>
      </c>
      <c r="Y862" s="26">
        <f>IF(ISTEXT(_xlfn.XLOOKUP(A862,Checked_Deals!A:A,Checked_Deals!A:A,0)),1,0)</f>
        <v>0</v>
      </c>
    </row>
    <row r="863" spans="1:25" x14ac:dyDescent="0.25">
      <c r="A863" s="28" t="s">
        <v>2743</v>
      </c>
      <c r="B863" s="29">
        <v>44531</v>
      </c>
      <c r="C863" s="28" t="s">
        <v>1999</v>
      </c>
      <c r="D863" s="28" t="s">
        <v>372</v>
      </c>
      <c r="E863" s="28" t="s">
        <v>2000</v>
      </c>
      <c r="F863" s="28" t="s">
        <v>76</v>
      </c>
      <c r="G863" s="28" t="s">
        <v>2001</v>
      </c>
      <c r="H863" s="32" t="s">
        <v>65</v>
      </c>
      <c r="I863" s="28" t="s">
        <v>51</v>
      </c>
      <c r="J863" s="28" t="s">
        <v>52</v>
      </c>
      <c r="K863" s="28" t="s">
        <v>54</v>
      </c>
      <c r="L863" s="28" t="s">
        <v>53</v>
      </c>
      <c r="M863" s="28" t="s">
        <v>54</v>
      </c>
      <c r="N863" s="28" t="s">
        <v>68</v>
      </c>
      <c r="O863" s="28">
        <v>1.28</v>
      </c>
      <c r="P863" s="28" t="s">
        <v>56</v>
      </c>
      <c r="Q863" s="40" t="e">
        <f>Table2[[#This Row],[Spread]]/Table2[[#This Row],[Expected Loss]]</f>
        <v>#VALUE!</v>
      </c>
      <c r="R863" s="28">
        <v>1</v>
      </c>
      <c r="S863" s="28">
        <v>0</v>
      </c>
      <c r="T863" s="28" t="s">
        <v>2741</v>
      </c>
      <c r="U863" s="28" t="s">
        <v>2742</v>
      </c>
      <c r="Y863" s="26">
        <f>IF(ISTEXT(_xlfn.XLOOKUP(A863,Checked_Deals!A:A,Checked_Deals!A:A,0)),1,0)</f>
        <v>0</v>
      </c>
    </row>
    <row r="864" spans="1:25" x14ac:dyDescent="0.25">
      <c r="A864" s="28" t="s">
        <v>2744</v>
      </c>
      <c r="B864" s="29">
        <v>44531</v>
      </c>
      <c r="C864" s="28" t="s">
        <v>1999</v>
      </c>
      <c r="D864" s="28" t="s">
        <v>372</v>
      </c>
      <c r="E864" s="28" t="s">
        <v>2000</v>
      </c>
      <c r="F864" s="28" t="s">
        <v>76</v>
      </c>
      <c r="G864" s="28" t="s">
        <v>2001</v>
      </c>
      <c r="H864" s="32" t="s">
        <v>65</v>
      </c>
      <c r="I864" s="28" t="s">
        <v>51</v>
      </c>
      <c r="J864" s="28" t="s">
        <v>52</v>
      </c>
      <c r="K864" s="28" t="s">
        <v>54</v>
      </c>
      <c r="L864" s="28" t="s">
        <v>53</v>
      </c>
      <c r="M864" s="28" t="s">
        <v>54</v>
      </c>
      <c r="N864" s="28" t="s">
        <v>68</v>
      </c>
      <c r="O864" s="28" t="s">
        <v>56</v>
      </c>
      <c r="P864" s="28" t="s">
        <v>56</v>
      </c>
      <c r="Q864" s="40" t="e">
        <f>Table2[[#This Row],[Spread]]/Table2[[#This Row],[Expected Loss]]</f>
        <v>#VALUE!</v>
      </c>
      <c r="R864" s="28">
        <v>1</v>
      </c>
      <c r="S864" s="28">
        <v>0</v>
      </c>
      <c r="T864" s="28" t="s">
        <v>2741</v>
      </c>
      <c r="U864" s="28" t="s">
        <v>2742</v>
      </c>
      <c r="Y864" s="26">
        <f>IF(ISTEXT(_xlfn.XLOOKUP(A864,Checked_Deals!A:A,Checked_Deals!A:A,0)),1,0)</f>
        <v>0</v>
      </c>
    </row>
    <row r="865" spans="1:25" x14ac:dyDescent="0.25">
      <c r="A865" s="26" t="s">
        <v>2745</v>
      </c>
      <c r="B865" s="27">
        <v>44531</v>
      </c>
      <c r="C865" s="26" t="s">
        <v>1933</v>
      </c>
      <c r="D865" s="26" t="s">
        <v>211</v>
      </c>
      <c r="E865" s="26" t="s">
        <v>541</v>
      </c>
      <c r="F865" s="26" t="s">
        <v>76</v>
      </c>
      <c r="G865" s="26" t="s">
        <v>617</v>
      </c>
      <c r="H865" s="59">
        <v>150000000</v>
      </c>
      <c r="I865" s="26" t="s">
        <v>113</v>
      </c>
      <c r="J865" s="26" t="s">
        <v>52</v>
      </c>
      <c r="K865" s="26">
        <v>4</v>
      </c>
      <c r="L865" s="26">
        <v>4.29</v>
      </c>
      <c r="M865" s="26" t="s">
        <v>54</v>
      </c>
      <c r="N865" s="26" t="s">
        <v>55</v>
      </c>
      <c r="O865" s="26">
        <v>3.32</v>
      </c>
      <c r="P865" s="26">
        <v>5.75</v>
      </c>
      <c r="Q865" s="40">
        <f>Table2[[#This Row],[Spread]]/Table2[[#This Row],[Expected Loss]]</f>
        <v>1.7319277108433735</v>
      </c>
      <c r="R865" s="26">
        <v>1</v>
      </c>
      <c r="S865" s="26">
        <v>0</v>
      </c>
      <c r="T865" s="26" t="s">
        <v>2746</v>
      </c>
      <c r="U865" s="26" t="s">
        <v>2747</v>
      </c>
      <c r="Y865" s="26">
        <f>IF(ISTEXT(_xlfn.XLOOKUP(A865,Checked_Deals!A:A,Checked_Deals!A:A,0)),1,0)</f>
        <v>0</v>
      </c>
    </row>
    <row r="866" spans="1:25" x14ac:dyDescent="0.25">
      <c r="A866" s="26" t="s">
        <v>2748</v>
      </c>
      <c r="B866" s="27">
        <v>44531</v>
      </c>
      <c r="C866" s="26" t="s">
        <v>2260</v>
      </c>
      <c r="D866" s="26" t="s">
        <v>2261</v>
      </c>
      <c r="E866" s="26" t="s">
        <v>785</v>
      </c>
      <c r="F866" s="26" t="s">
        <v>76</v>
      </c>
      <c r="G866" s="26" t="s">
        <v>2749</v>
      </c>
      <c r="H866" s="59">
        <v>125000000</v>
      </c>
      <c r="I866" s="26" t="s">
        <v>51</v>
      </c>
      <c r="J866" s="26" t="s">
        <v>52</v>
      </c>
      <c r="K866" s="26" t="s">
        <v>54</v>
      </c>
      <c r="L866" s="26">
        <v>2.0699999999999998</v>
      </c>
      <c r="M866" s="26" t="s">
        <v>54</v>
      </c>
      <c r="N866" s="26" t="s">
        <v>55</v>
      </c>
      <c r="O866" s="26">
        <v>1.37</v>
      </c>
      <c r="P866" s="26">
        <v>4.75</v>
      </c>
      <c r="Q866" s="40">
        <f>Table2[[#This Row],[Spread]]/Table2[[#This Row],[Expected Loss]]</f>
        <v>3.4671532846715327</v>
      </c>
      <c r="R866" s="26">
        <v>1</v>
      </c>
      <c r="S866" s="26">
        <v>0</v>
      </c>
      <c r="T866" s="26" t="s">
        <v>2750</v>
      </c>
      <c r="U866" s="26" t="s">
        <v>2751</v>
      </c>
      <c r="Y866" s="26">
        <f>IF(ISTEXT(_xlfn.XLOOKUP(A866,Checked_Deals!A:A,Checked_Deals!A:A,0)),1,0)</f>
        <v>0</v>
      </c>
    </row>
    <row r="867" spans="1:25" x14ac:dyDescent="0.25">
      <c r="A867" s="26" t="s">
        <v>2752</v>
      </c>
      <c r="B867" s="27">
        <v>44531</v>
      </c>
      <c r="C867" s="26" t="s">
        <v>2753</v>
      </c>
      <c r="D867" s="26" t="s">
        <v>2754</v>
      </c>
      <c r="E867" s="26" t="s">
        <v>2755</v>
      </c>
      <c r="F867" s="26" t="s">
        <v>76</v>
      </c>
      <c r="G867" s="26" t="s">
        <v>2756</v>
      </c>
      <c r="H867" s="59">
        <v>100000000</v>
      </c>
      <c r="I867" s="26" t="s">
        <v>51</v>
      </c>
      <c r="J867" s="26" t="s">
        <v>52</v>
      </c>
      <c r="K867" s="26" t="s">
        <v>392</v>
      </c>
      <c r="L867" s="26">
        <v>1.88</v>
      </c>
      <c r="M867" s="26" t="s">
        <v>54</v>
      </c>
      <c r="N867" s="26" t="s">
        <v>68</v>
      </c>
      <c r="O867" s="26">
        <v>1.49</v>
      </c>
      <c r="P867" s="26">
        <v>4.75</v>
      </c>
      <c r="Q867" s="40">
        <f>Table2[[#This Row],[Spread]]/Table2[[#This Row],[Expected Loss]]</f>
        <v>3.1879194630872485</v>
      </c>
      <c r="R867" s="26">
        <v>1</v>
      </c>
      <c r="S867" s="26">
        <v>0</v>
      </c>
      <c r="T867" s="26" t="s">
        <v>2757</v>
      </c>
      <c r="U867" s="26" t="s">
        <v>2758</v>
      </c>
      <c r="Y867" s="26">
        <f>IF(ISTEXT(_xlfn.XLOOKUP(A867,Checked_Deals!A:A,Checked_Deals!A:A,0)),1,0)</f>
        <v>0</v>
      </c>
    </row>
    <row r="868" spans="1:25" x14ac:dyDescent="0.25">
      <c r="A868" s="26" t="s">
        <v>2759</v>
      </c>
      <c r="B868" s="27">
        <v>44531</v>
      </c>
      <c r="C868" s="26" t="s">
        <v>2753</v>
      </c>
      <c r="D868" s="26" t="s">
        <v>2754</v>
      </c>
      <c r="E868" s="26" t="s">
        <v>2755</v>
      </c>
      <c r="F868" s="26" t="s">
        <v>76</v>
      </c>
      <c r="G868" s="26" t="s">
        <v>2756</v>
      </c>
      <c r="H868" s="59">
        <v>60000000</v>
      </c>
      <c r="I868" s="26" t="s">
        <v>51</v>
      </c>
      <c r="J868" s="26" t="s">
        <v>52</v>
      </c>
      <c r="K868" s="26" t="s">
        <v>392</v>
      </c>
      <c r="L868" s="26">
        <v>1.34</v>
      </c>
      <c r="M868" s="26" t="s">
        <v>54</v>
      </c>
      <c r="N868" s="26" t="s">
        <v>68</v>
      </c>
      <c r="O868" s="26">
        <v>1.03</v>
      </c>
      <c r="P868" s="26">
        <v>15</v>
      </c>
      <c r="Q868" s="40">
        <f>Table2[[#This Row],[Spread]]/Table2[[#This Row],[Expected Loss]]</f>
        <v>14.563106796116504</v>
      </c>
      <c r="R868" s="26">
        <v>1</v>
      </c>
      <c r="S868" s="26">
        <v>0</v>
      </c>
      <c r="T868" s="26" t="s">
        <v>2757</v>
      </c>
      <c r="U868" s="26" t="s">
        <v>2758</v>
      </c>
      <c r="Y868" s="26">
        <f>IF(ISTEXT(_xlfn.XLOOKUP(A868,Checked_Deals!A:A,Checked_Deals!A:A,0)),1,0)</f>
        <v>0</v>
      </c>
    </row>
    <row r="869" spans="1:25" x14ac:dyDescent="0.25">
      <c r="A869" s="26" t="s">
        <v>2760</v>
      </c>
      <c r="B869" s="27">
        <v>44531</v>
      </c>
      <c r="C869" s="26" t="s">
        <v>1955</v>
      </c>
      <c r="D869" s="26" t="s">
        <v>1956</v>
      </c>
      <c r="E869" s="26" t="s">
        <v>474</v>
      </c>
      <c r="F869" s="26" t="s">
        <v>76</v>
      </c>
      <c r="G869" s="26" t="s">
        <v>2761</v>
      </c>
      <c r="H869" s="59">
        <v>100000000</v>
      </c>
      <c r="I869" s="26" t="s">
        <v>113</v>
      </c>
      <c r="J869" s="26" t="s">
        <v>52</v>
      </c>
      <c r="K869" s="26">
        <v>3</v>
      </c>
      <c r="L869" s="26">
        <v>14.27</v>
      </c>
      <c r="M869" s="26" t="s">
        <v>54</v>
      </c>
      <c r="N869" s="26" t="s">
        <v>55</v>
      </c>
      <c r="O869" s="26">
        <v>7.95</v>
      </c>
      <c r="P869" s="26">
        <v>19</v>
      </c>
      <c r="Q869" s="40">
        <f>Table2[[#This Row],[Spread]]/Table2[[#This Row],[Expected Loss]]</f>
        <v>2.3899371069182389</v>
      </c>
      <c r="R869" s="26">
        <v>1</v>
      </c>
      <c r="S869" s="26">
        <v>0</v>
      </c>
      <c r="T869" s="26" t="s">
        <v>2762</v>
      </c>
      <c r="U869" s="26" t="s">
        <v>2763</v>
      </c>
      <c r="Y869" s="26">
        <f>IF(ISTEXT(_xlfn.XLOOKUP(A869,Checked_Deals!A:A,Checked_Deals!A:A,0)),1,0)</f>
        <v>0</v>
      </c>
    </row>
    <row r="870" spans="1:25" x14ac:dyDescent="0.25">
      <c r="A870" s="26" t="s">
        <v>2764</v>
      </c>
      <c r="B870" s="27">
        <v>44531</v>
      </c>
      <c r="C870" s="26" t="s">
        <v>2765</v>
      </c>
      <c r="D870" s="26" t="s">
        <v>2766</v>
      </c>
      <c r="E870" s="26" t="s">
        <v>1273</v>
      </c>
      <c r="F870" s="26" t="s">
        <v>91</v>
      </c>
      <c r="G870" s="26" t="s">
        <v>2767</v>
      </c>
      <c r="H870" s="62">
        <v>75000000</v>
      </c>
      <c r="I870" s="26" t="s">
        <v>51</v>
      </c>
      <c r="J870" s="26" t="s">
        <v>52</v>
      </c>
      <c r="K870" s="26" t="s">
        <v>54</v>
      </c>
      <c r="L870" s="26" t="s">
        <v>53</v>
      </c>
      <c r="M870" s="26" t="s">
        <v>54</v>
      </c>
      <c r="N870" s="26" t="s">
        <v>55</v>
      </c>
      <c r="O870" s="26">
        <v>2.02</v>
      </c>
      <c r="P870" s="26">
        <v>3.25</v>
      </c>
      <c r="Q870" s="40">
        <f>Table2[[#This Row],[Spread]]/Table2[[#This Row],[Expected Loss]]</f>
        <v>1.608910891089109</v>
      </c>
      <c r="R870" s="26">
        <v>1</v>
      </c>
      <c r="S870" s="26">
        <v>0</v>
      </c>
      <c r="T870" s="26" t="s">
        <v>2768</v>
      </c>
      <c r="U870" s="26" t="s">
        <v>2769</v>
      </c>
      <c r="Y870" s="26">
        <f>IF(ISTEXT(_xlfn.XLOOKUP(A870,Checked_Deals!A:A,Checked_Deals!A:A,0)),1,0)</f>
        <v>0</v>
      </c>
    </row>
    <row r="871" spans="1:25" x14ac:dyDescent="0.25">
      <c r="A871" s="26" t="s">
        <v>2770</v>
      </c>
      <c r="B871" s="27">
        <v>44562</v>
      </c>
      <c r="C871" s="26" t="s">
        <v>1916</v>
      </c>
      <c r="D871" s="26" t="s">
        <v>2771</v>
      </c>
      <c r="E871" s="26" t="s">
        <v>54</v>
      </c>
      <c r="F871" s="26" t="s">
        <v>91</v>
      </c>
      <c r="G871" s="26" t="s">
        <v>2772</v>
      </c>
      <c r="H871" s="59">
        <v>25000000</v>
      </c>
      <c r="I871" s="26" t="s">
        <v>113</v>
      </c>
      <c r="J871" s="26" t="s">
        <v>52</v>
      </c>
      <c r="K871" s="26">
        <v>1</v>
      </c>
      <c r="L871" s="26" t="s">
        <v>53</v>
      </c>
      <c r="M871" s="26" t="s">
        <v>54</v>
      </c>
      <c r="N871" s="26" t="s">
        <v>55</v>
      </c>
      <c r="O871" s="26">
        <v>1</v>
      </c>
      <c r="P871" s="26" t="s">
        <v>56</v>
      </c>
      <c r="Q871" s="40" t="e">
        <f>Table2[[#This Row],[Spread]]/Table2[[#This Row],[Expected Loss]]</f>
        <v>#VALUE!</v>
      </c>
      <c r="R871" s="26">
        <v>1</v>
      </c>
      <c r="S871" s="26">
        <v>0</v>
      </c>
      <c r="T871" s="26" t="s">
        <v>2773</v>
      </c>
      <c r="U871" s="26" t="s">
        <v>2774</v>
      </c>
      <c r="Y871" s="26">
        <f>IF(ISTEXT(_xlfn.XLOOKUP(A871,Checked_Deals!A:A,Checked_Deals!A:A,0)),1,0)</f>
        <v>0</v>
      </c>
    </row>
    <row r="872" spans="1:25" x14ac:dyDescent="0.25">
      <c r="A872" s="26" t="s">
        <v>2775</v>
      </c>
      <c r="B872" s="27">
        <v>44562</v>
      </c>
      <c r="C872" s="26" t="s">
        <v>2776</v>
      </c>
      <c r="D872" s="26" t="s">
        <v>1298</v>
      </c>
      <c r="E872" s="26" t="s">
        <v>785</v>
      </c>
      <c r="F872" s="26" t="s">
        <v>76</v>
      </c>
      <c r="G872" s="26" t="s">
        <v>1299</v>
      </c>
      <c r="H872" s="59">
        <v>100000000</v>
      </c>
      <c r="I872" s="26" t="s">
        <v>113</v>
      </c>
      <c r="J872" s="26" t="s">
        <v>52</v>
      </c>
      <c r="K872" s="26">
        <v>3</v>
      </c>
      <c r="L872" s="26">
        <v>3.92</v>
      </c>
      <c r="M872" s="26" t="s">
        <v>54</v>
      </c>
      <c r="N872" s="26" t="s">
        <v>68</v>
      </c>
      <c r="O872" s="26">
        <v>3.63</v>
      </c>
      <c r="P872" s="26">
        <v>6.75</v>
      </c>
      <c r="Q872" s="40">
        <f>Table2[[#This Row],[Spread]]/Table2[[#This Row],[Expected Loss]]</f>
        <v>1.859504132231405</v>
      </c>
      <c r="R872" s="26">
        <v>1</v>
      </c>
      <c r="S872" s="26">
        <v>0</v>
      </c>
      <c r="T872" s="26" t="s">
        <v>2777</v>
      </c>
      <c r="U872" s="26" t="s">
        <v>2778</v>
      </c>
      <c r="Y872" s="26">
        <f>IF(ISTEXT(_xlfn.XLOOKUP(A872,Checked_Deals!A:A,Checked_Deals!A:A,0)),1,0)</f>
        <v>0</v>
      </c>
    </row>
    <row r="873" spans="1:25" x14ac:dyDescent="0.25">
      <c r="A873" s="26" t="s">
        <v>2779</v>
      </c>
      <c r="B873" s="27">
        <v>44562</v>
      </c>
      <c r="C873" s="26" t="s">
        <v>2776</v>
      </c>
      <c r="D873" s="26" t="s">
        <v>1298</v>
      </c>
      <c r="E873" s="26" t="s">
        <v>785</v>
      </c>
      <c r="F873" s="26" t="s">
        <v>76</v>
      </c>
      <c r="G873" s="26" t="s">
        <v>1299</v>
      </c>
      <c r="H873" s="59">
        <v>150000000</v>
      </c>
      <c r="I873" s="26" t="s">
        <v>113</v>
      </c>
      <c r="J873" s="26" t="s">
        <v>52</v>
      </c>
      <c r="K873" s="26">
        <v>3</v>
      </c>
      <c r="L873" s="26">
        <v>5.24</v>
      </c>
      <c r="M873" s="26" t="s">
        <v>54</v>
      </c>
      <c r="N873" s="26" t="s">
        <v>68</v>
      </c>
      <c r="O873" s="26">
        <v>4.5</v>
      </c>
      <c r="P873" s="26">
        <v>8.75</v>
      </c>
      <c r="Q873" s="40">
        <f>Table2[[#This Row],[Spread]]/Table2[[#This Row],[Expected Loss]]</f>
        <v>1.9444444444444444</v>
      </c>
      <c r="R873" s="26">
        <v>1</v>
      </c>
      <c r="S873" s="26">
        <v>0</v>
      </c>
      <c r="T873" s="26" t="s">
        <v>2777</v>
      </c>
      <c r="U873" s="26" t="s">
        <v>2778</v>
      </c>
      <c r="Y873" s="26">
        <f>IF(ISTEXT(_xlfn.XLOOKUP(A873,Checked_Deals!A:A,Checked_Deals!A:A,0)),1,0)</f>
        <v>0</v>
      </c>
    </row>
    <row r="874" spans="1:25" x14ac:dyDescent="0.25">
      <c r="A874" s="26" t="s">
        <v>2780</v>
      </c>
      <c r="B874" s="27">
        <v>44562</v>
      </c>
      <c r="C874" s="26" t="s">
        <v>2776</v>
      </c>
      <c r="D874" s="26" t="s">
        <v>1298</v>
      </c>
      <c r="E874" s="26" t="s">
        <v>785</v>
      </c>
      <c r="F874" s="26" t="s">
        <v>76</v>
      </c>
      <c r="G874" s="26" t="s">
        <v>1299</v>
      </c>
      <c r="H874" s="59">
        <v>100000000</v>
      </c>
      <c r="I874" s="26" t="s">
        <v>113</v>
      </c>
      <c r="J874" s="26" t="s">
        <v>52</v>
      </c>
      <c r="K874" s="26">
        <v>3</v>
      </c>
      <c r="L874" s="26">
        <v>6.4</v>
      </c>
      <c r="M874" s="26" t="s">
        <v>54</v>
      </c>
      <c r="N874" s="26" t="s">
        <v>68</v>
      </c>
      <c r="O874" s="26">
        <v>5.82</v>
      </c>
      <c r="P874" s="26">
        <v>11.75</v>
      </c>
      <c r="Q874" s="40">
        <f>Table2[[#This Row],[Spread]]/Table2[[#This Row],[Expected Loss]]</f>
        <v>2.0189003436426116</v>
      </c>
      <c r="R874" s="26">
        <v>1</v>
      </c>
      <c r="S874" s="26">
        <v>0</v>
      </c>
      <c r="T874" s="26" t="s">
        <v>2777</v>
      </c>
      <c r="U874" s="26" t="s">
        <v>2778</v>
      </c>
      <c r="Y874" s="26">
        <f>IF(ISTEXT(_xlfn.XLOOKUP(A874,Checked_Deals!A:A,Checked_Deals!A:A,0)),1,0)</f>
        <v>0</v>
      </c>
    </row>
    <row r="875" spans="1:25" x14ac:dyDescent="0.25">
      <c r="A875" s="26" t="s">
        <v>2781</v>
      </c>
      <c r="B875" s="27">
        <v>44562</v>
      </c>
      <c r="C875" s="26" t="s">
        <v>2776</v>
      </c>
      <c r="D875" s="26" t="s">
        <v>1298</v>
      </c>
      <c r="E875" s="26" t="s">
        <v>785</v>
      </c>
      <c r="F875" s="26" t="s">
        <v>76</v>
      </c>
      <c r="G875" s="26" t="s">
        <v>1299</v>
      </c>
      <c r="H875" s="59">
        <v>50000000</v>
      </c>
      <c r="I875" s="26" t="s">
        <v>113</v>
      </c>
      <c r="J875" s="26" t="s">
        <v>52</v>
      </c>
      <c r="K875" s="26">
        <v>3</v>
      </c>
      <c r="L875" s="26">
        <v>7.3</v>
      </c>
      <c r="M875" s="26" t="s">
        <v>54</v>
      </c>
      <c r="N875" s="26" t="s">
        <v>68</v>
      </c>
      <c r="O875" s="26">
        <v>6.84</v>
      </c>
      <c r="P875" s="26">
        <v>14.75</v>
      </c>
      <c r="Q875" s="40">
        <f>Table2[[#This Row],[Spread]]/Table2[[#This Row],[Expected Loss]]</f>
        <v>2.1564327485380117</v>
      </c>
      <c r="R875" s="26">
        <v>1</v>
      </c>
      <c r="S875" s="26">
        <v>0</v>
      </c>
      <c r="T875" s="26" t="s">
        <v>2777</v>
      </c>
      <c r="U875" s="26" t="s">
        <v>2778</v>
      </c>
      <c r="Y875" s="26">
        <f>IF(ISTEXT(_xlfn.XLOOKUP(A875,Checked_Deals!A:A,Checked_Deals!A:A,0)),1,0)</f>
        <v>0</v>
      </c>
    </row>
    <row r="876" spans="1:25" x14ac:dyDescent="0.25">
      <c r="A876" s="26" t="s">
        <v>2782</v>
      </c>
      <c r="B876" s="27">
        <v>44562</v>
      </c>
      <c r="C876" s="26" t="s">
        <v>1903</v>
      </c>
      <c r="D876" s="26" t="s">
        <v>54</v>
      </c>
      <c r="E876" s="26" t="s">
        <v>54</v>
      </c>
      <c r="F876" s="26" t="s">
        <v>54</v>
      </c>
      <c r="G876" s="26" t="s">
        <v>599</v>
      </c>
      <c r="H876" s="59">
        <v>24000000</v>
      </c>
      <c r="I876" s="26" t="s">
        <v>54</v>
      </c>
      <c r="J876" s="26" t="s">
        <v>52</v>
      </c>
      <c r="K876" s="26" t="s">
        <v>54</v>
      </c>
      <c r="L876" s="26" t="s">
        <v>53</v>
      </c>
      <c r="M876" s="26" t="s">
        <v>54</v>
      </c>
      <c r="N876" s="26" t="s">
        <v>55</v>
      </c>
      <c r="O876" s="26" t="s">
        <v>56</v>
      </c>
      <c r="P876" s="26" t="s">
        <v>56</v>
      </c>
      <c r="Q876" s="40" t="e">
        <f>Table2[[#This Row],[Spread]]/Table2[[#This Row],[Expected Loss]]</f>
        <v>#VALUE!</v>
      </c>
      <c r="R876" s="26">
        <v>1</v>
      </c>
      <c r="S876" s="26">
        <v>0</v>
      </c>
      <c r="T876" s="26" t="s">
        <v>2783</v>
      </c>
      <c r="U876" s="26" t="s">
        <v>2784</v>
      </c>
      <c r="Y876" s="26">
        <f>IF(ISTEXT(_xlfn.XLOOKUP(A876,Checked_Deals!A:A,Checked_Deals!A:A,0)),1,0)</f>
        <v>0</v>
      </c>
    </row>
    <row r="877" spans="1:25" x14ac:dyDescent="0.25">
      <c r="A877" s="26" t="s">
        <v>2785</v>
      </c>
      <c r="B877" s="27">
        <v>44562</v>
      </c>
      <c r="C877" s="26" t="s">
        <v>1903</v>
      </c>
      <c r="D877" s="26" t="s">
        <v>54</v>
      </c>
      <c r="E877" s="26" t="s">
        <v>54</v>
      </c>
      <c r="F877" s="26" t="s">
        <v>54</v>
      </c>
      <c r="G877" s="26" t="s">
        <v>542</v>
      </c>
      <c r="H877" s="59">
        <v>15000000</v>
      </c>
      <c r="I877" s="26" t="s">
        <v>54</v>
      </c>
      <c r="J877" s="26" t="s">
        <v>52</v>
      </c>
      <c r="K877" s="26" t="s">
        <v>54</v>
      </c>
      <c r="L877" s="26" t="s">
        <v>53</v>
      </c>
      <c r="M877" s="26" t="s">
        <v>54</v>
      </c>
      <c r="N877" s="26" t="s">
        <v>55</v>
      </c>
      <c r="O877" s="26" t="s">
        <v>56</v>
      </c>
      <c r="P877" s="26" t="s">
        <v>56</v>
      </c>
      <c r="Q877" s="40" t="e">
        <f>Table2[[#This Row],[Spread]]/Table2[[#This Row],[Expected Loss]]</f>
        <v>#VALUE!</v>
      </c>
      <c r="R877" s="26">
        <v>1</v>
      </c>
      <c r="S877" s="26">
        <v>0</v>
      </c>
      <c r="T877" s="26" t="s">
        <v>2786</v>
      </c>
      <c r="U877" s="26" t="s">
        <v>2787</v>
      </c>
      <c r="Y877" s="26">
        <f>IF(ISTEXT(_xlfn.XLOOKUP(A877,Checked_Deals!A:A,Checked_Deals!A:A,0)),1,0)</f>
        <v>0</v>
      </c>
    </row>
    <row r="878" spans="1:25" x14ac:dyDescent="0.25">
      <c r="A878" s="26" t="s">
        <v>2788</v>
      </c>
      <c r="B878" s="27">
        <v>44562</v>
      </c>
      <c r="C878" s="26" t="s">
        <v>1903</v>
      </c>
      <c r="D878" s="26" t="s">
        <v>54</v>
      </c>
      <c r="E878" s="26" t="s">
        <v>54</v>
      </c>
      <c r="F878" s="26" t="s">
        <v>54</v>
      </c>
      <c r="G878" s="26" t="s">
        <v>599</v>
      </c>
      <c r="H878" s="59">
        <v>5000000</v>
      </c>
      <c r="I878" s="26" t="s">
        <v>54</v>
      </c>
      <c r="J878" s="26" t="s">
        <v>52</v>
      </c>
      <c r="K878" s="26" t="s">
        <v>54</v>
      </c>
      <c r="L878" s="26" t="s">
        <v>53</v>
      </c>
      <c r="M878" s="26" t="s">
        <v>54</v>
      </c>
      <c r="N878" s="26" t="s">
        <v>55</v>
      </c>
      <c r="O878" s="26" t="s">
        <v>56</v>
      </c>
      <c r="P878" s="26" t="s">
        <v>56</v>
      </c>
      <c r="Q878" s="40" t="e">
        <f>Table2[[#This Row],[Spread]]/Table2[[#This Row],[Expected Loss]]</f>
        <v>#VALUE!</v>
      </c>
      <c r="R878" s="26">
        <v>1</v>
      </c>
      <c r="S878" s="26">
        <v>0</v>
      </c>
      <c r="T878" s="26" t="s">
        <v>2789</v>
      </c>
      <c r="U878" s="26" t="s">
        <v>2790</v>
      </c>
      <c r="Y878" s="26">
        <f>IF(ISTEXT(_xlfn.XLOOKUP(A878,Checked_Deals!A:A,Checked_Deals!A:A,0)),1,0)</f>
        <v>0</v>
      </c>
    </row>
    <row r="879" spans="1:25" x14ac:dyDescent="0.25">
      <c r="A879" s="26" t="s">
        <v>2791</v>
      </c>
      <c r="B879" s="27">
        <v>44562</v>
      </c>
      <c r="C879" s="26" t="s">
        <v>1903</v>
      </c>
      <c r="D879" s="26" t="s">
        <v>54</v>
      </c>
      <c r="E879" s="26" t="s">
        <v>54</v>
      </c>
      <c r="F879" s="26" t="s">
        <v>54</v>
      </c>
      <c r="G879" s="26" t="s">
        <v>599</v>
      </c>
      <c r="H879" s="59">
        <v>10000000</v>
      </c>
      <c r="I879" s="26" t="s">
        <v>54</v>
      </c>
      <c r="J879" s="26" t="s">
        <v>52</v>
      </c>
      <c r="K879" s="26" t="s">
        <v>54</v>
      </c>
      <c r="L879" s="26" t="s">
        <v>53</v>
      </c>
      <c r="M879" s="26" t="s">
        <v>54</v>
      </c>
      <c r="N879" s="26" t="s">
        <v>55</v>
      </c>
      <c r="O879" s="26" t="s">
        <v>56</v>
      </c>
      <c r="P879" s="26" t="s">
        <v>56</v>
      </c>
      <c r="Q879" s="40" t="e">
        <f>Table2[[#This Row],[Spread]]/Table2[[#This Row],[Expected Loss]]</f>
        <v>#VALUE!</v>
      </c>
      <c r="R879" s="26">
        <v>1</v>
      </c>
      <c r="S879" s="26">
        <v>0</v>
      </c>
      <c r="T879" s="26" t="s">
        <v>2792</v>
      </c>
      <c r="U879" s="26" t="s">
        <v>2793</v>
      </c>
      <c r="Y879" s="26">
        <f>IF(ISTEXT(_xlfn.XLOOKUP(A879,Checked_Deals!A:A,Checked_Deals!A:A,0)),1,0)</f>
        <v>0</v>
      </c>
    </row>
    <row r="880" spans="1:25" x14ac:dyDescent="0.25">
      <c r="A880" s="26" t="s">
        <v>2794</v>
      </c>
      <c r="B880" s="27">
        <v>44562</v>
      </c>
      <c r="C880" s="26" t="s">
        <v>1903</v>
      </c>
      <c r="D880" s="26" t="s">
        <v>54</v>
      </c>
      <c r="E880" s="26" t="s">
        <v>54</v>
      </c>
      <c r="F880" s="26" t="s">
        <v>54</v>
      </c>
      <c r="G880" s="26" t="s">
        <v>599</v>
      </c>
      <c r="H880" s="59">
        <v>10000000</v>
      </c>
      <c r="I880" s="26" t="s">
        <v>54</v>
      </c>
      <c r="J880" s="26" t="s">
        <v>52</v>
      </c>
      <c r="K880" s="26" t="s">
        <v>54</v>
      </c>
      <c r="L880" s="26" t="s">
        <v>53</v>
      </c>
      <c r="M880" s="26" t="s">
        <v>54</v>
      </c>
      <c r="N880" s="26" t="s">
        <v>55</v>
      </c>
      <c r="O880" s="26" t="s">
        <v>56</v>
      </c>
      <c r="P880" s="26" t="s">
        <v>56</v>
      </c>
      <c r="Q880" s="40" t="e">
        <f>Table2[[#This Row],[Spread]]/Table2[[#This Row],[Expected Loss]]</f>
        <v>#VALUE!</v>
      </c>
      <c r="R880" s="26">
        <v>1</v>
      </c>
      <c r="S880" s="26">
        <v>0</v>
      </c>
      <c r="T880" s="26" t="s">
        <v>2795</v>
      </c>
      <c r="U880" s="26" t="s">
        <v>2796</v>
      </c>
      <c r="Y880" s="26">
        <f>IF(ISTEXT(_xlfn.XLOOKUP(A880,Checked_Deals!A:A,Checked_Deals!A:A,0)),1,0)</f>
        <v>0</v>
      </c>
    </row>
    <row r="881" spans="1:25" x14ac:dyDescent="0.25">
      <c r="A881" s="26" t="s">
        <v>2797</v>
      </c>
      <c r="B881" s="27">
        <v>44562</v>
      </c>
      <c r="C881" s="26" t="s">
        <v>1903</v>
      </c>
      <c r="D881" s="26" t="s">
        <v>54</v>
      </c>
      <c r="E881" s="26" t="s">
        <v>54</v>
      </c>
      <c r="F881" s="26" t="s">
        <v>54</v>
      </c>
      <c r="G881" s="26" t="s">
        <v>599</v>
      </c>
      <c r="H881" s="59">
        <v>11500000</v>
      </c>
      <c r="I881" s="26" t="s">
        <v>54</v>
      </c>
      <c r="J881" s="26" t="s">
        <v>52</v>
      </c>
      <c r="K881" s="26" t="s">
        <v>54</v>
      </c>
      <c r="L881" s="26" t="s">
        <v>53</v>
      </c>
      <c r="M881" s="26" t="s">
        <v>54</v>
      </c>
      <c r="N881" s="26" t="s">
        <v>55</v>
      </c>
      <c r="O881" s="26" t="s">
        <v>56</v>
      </c>
      <c r="P881" s="26" t="s">
        <v>56</v>
      </c>
      <c r="Q881" s="40" t="e">
        <f>Table2[[#This Row],[Spread]]/Table2[[#This Row],[Expected Loss]]</f>
        <v>#VALUE!</v>
      </c>
      <c r="R881" s="26">
        <v>1</v>
      </c>
      <c r="S881" s="26">
        <v>0</v>
      </c>
      <c r="T881" s="26" t="s">
        <v>2798</v>
      </c>
      <c r="U881" s="26" t="s">
        <v>2799</v>
      </c>
      <c r="Y881" s="26">
        <f>IF(ISTEXT(_xlfn.XLOOKUP(A881,Checked_Deals!A:A,Checked_Deals!A:A,0)),1,0)</f>
        <v>0</v>
      </c>
    </row>
    <row r="882" spans="1:25" x14ac:dyDescent="0.25">
      <c r="A882" s="26" t="s">
        <v>2800</v>
      </c>
      <c r="B882" s="27">
        <v>44562</v>
      </c>
      <c r="C882" s="26" t="s">
        <v>1903</v>
      </c>
      <c r="D882" s="26" t="s">
        <v>54</v>
      </c>
      <c r="E882" s="26" t="s">
        <v>54</v>
      </c>
      <c r="F882" s="26" t="s">
        <v>54</v>
      </c>
      <c r="G882" s="26" t="s">
        <v>599</v>
      </c>
      <c r="H882" s="59">
        <v>8500000</v>
      </c>
      <c r="I882" s="26" t="s">
        <v>54</v>
      </c>
      <c r="J882" s="26" t="s">
        <v>52</v>
      </c>
      <c r="K882" s="26" t="s">
        <v>54</v>
      </c>
      <c r="L882" s="26" t="s">
        <v>53</v>
      </c>
      <c r="M882" s="26" t="s">
        <v>54</v>
      </c>
      <c r="N882" s="26" t="s">
        <v>55</v>
      </c>
      <c r="O882" s="26" t="s">
        <v>56</v>
      </c>
      <c r="P882" s="26" t="s">
        <v>56</v>
      </c>
      <c r="Q882" s="40" t="e">
        <f>Table2[[#This Row],[Spread]]/Table2[[#This Row],[Expected Loss]]</f>
        <v>#VALUE!</v>
      </c>
      <c r="R882" s="26">
        <v>1</v>
      </c>
      <c r="S882" s="26">
        <v>0</v>
      </c>
      <c r="T882" s="26" t="s">
        <v>2801</v>
      </c>
      <c r="U882" s="26" t="s">
        <v>2802</v>
      </c>
      <c r="Y882" s="26">
        <f>IF(ISTEXT(_xlfn.XLOOKUP(A882,Checked_Deals!A:A,Checked_Deals!A:A,0)),1,0)</f>
        <v>0</v>
      </c>
    </row>
    <row r="883" spans="1:25" x14ac:dyDescent="0.25">
      <c r="A883" s="26" t="s">
        <v>2803</v>
      </c>
      <c r="B883" s="27">
        <v>44562</v>
      </c>
      <c r="C883" s="26" t="s">
        <v>1903</v>
      </c>
      <c r="D883" s="26" t="s">
        <v>54</v>
      </c>
      <c r="E883" s="26" t="s">
        <v>54</v>
      </c>
      <c r="F883" s="26" t="s">
        <v>54</v>
      </c>
      <c r="G883" s="26" t="s">
        <v>599</v>
      </c>
      <c r="H883" s="59">
        <v>30000000</v>
      </c>
      <c r="I883" s="26" t="s">
        <v>54</v>
      </c>
      <c r="J883" s="26" t="s">
        <v>52</v>
      </c>
      <c r="K883" s="26" t="s">
        <v>54</v>
      </c>
      <c r="L883" s="26" t="s">
        <v>53</v>
      </c>
      <c r="M883" s="26" t="s">
        <v>54</v>
      </c>
      <c r="N883" s="26" t="s">
        <v>55</v>
      </c>
      <c r="O883" s="26" t="s">
        <v>56</v>
      </c>
      <c r="P883" s="26" t="s">
        <v>56</v>
      </c>
      <c r="Q883" s="40" t="e">
        <f>Table2[[#This Row],[Spread]]/Table2[[#This Row],[Expected Loss]]</f>
        <v>#VALUE!</v>
      </c>
      <c r="R883" s="26">
        <v>1</v>
      </c>
      <c r="S883" s="26">
        <v>0</v>
      </c>
      <c r="T883" s="26" t="s">
        <v>2804</v>
      </c>
      <c r="U883" s="26" t="s">
        <v>2805</v>
      </c>
      <c r="Y883" s="26">
        <f>IF(ISTEXT(_xlfn.XLOOKUP(A883,Checked_Deals!A:A,Checked_Deals!A:A,0)),1,0)</f>
        <v>0</v>
      </c>
    </row>
    <row r="884" spans="1:25" x14ac:dyDescent="0.25">
      <c r="A884" s="26" t="s">
        <v>2806</v>
      </c>
      <c r="B884" s="27">
        <v>44562</v>
      </c>
      <c r="C884" s="26" t="s">
        <v>1903</v>
      </c>
      <c r="D884" s="26" t="s">
        <v>54</v>
      </c>
      <c r="E884" s="26" t="s">
        <v>54</v>
      </c>
      <c r="F884" s="26" t="s">
        <v>54</v>
      </c>
      <c r="G884" s="26" t="s">
        <v>599</v>
      </c>
      <c r="H884" s="59">
        <v>4500000</v>
      </c>
      <c r="I884" s="26" t="s">
        <v>54</v>
      </c>
      <c r="J884" s="26" t="s">
        <v>52</v>
      </c>
      <c r="K884" s="26" t="s">
        <v>54</v>
      </c>
      <c r="L884" s="26" t="s">
        <v>53</v>
      </c>
      <c r="M884" s="26" t="s">
        <v>54</v>
      </c>
      <c r="N884" s="26" t="s">
        <v>55</v>
      </c>
      <c r="O884" s="26" t="s">
        <v>56</v>
      </c>
      <c r="P884" s="26" t="s">
        <v>56</v>
      </c>
      <c r="Q884" s="40" t="e">
        <f>Table2[[#This Row],[Spread]]/Table2[[#This Row],[Expected Loss]]</f>
        <v>#VALUE!</v>
      </c>
      <c r="R884" s="26">
        <v>1</v>
      </c>
      <c r="S884" s="26">
        <v>0</v>
      </c>
      <c r="T884" s="26" t="s">
        <v>2807</v>
      </c>
      <c r="U884" s="26" t="s">
        <v>2808</v>
      </c>
      <c r="Y884" s="26">
        <f>IF(ISTEXT(_xlfn.XLOOKUP(A884,Checked_Deals!A:A,Checked_Deals!A:A,0)),1,0)</f>
        <v>0</v>
      </c>
    </row>
    <row r="885" spans="1:25" x14ac:dyDescent="0.25">
      <c r="A885" s="26" t="s">
        <v>2809</v>
      </c>
      <c r="B885" s="27">
        <v>44562</v>
      </c>
      <c r="C885" s="26" t="s">
        <v>1903</v>
      </c>
      <c r="D885" s="26" t="s">
        <v>54</v>
      </c>
      <c r="E885" s="26" t="s">
        <v>54</v>
      </c>
      <c r="F885" s="26" t="s">
        <v>54</v>
      </c>
      <c r="G885" s="26" t="s">
        <v>599</v>
      </c>
      <c r="H885" s="59">
        <v>5000000</v>
      </c>
      <c r="I885" s="26" t="s">
        <v>54</v>
      </c>
      <c r="J885" s="26" t="s">
        <v>52</v>
      </c>
      <c r="K885" s="26" t="s">
        <v>54</v>
      </c>
      <c r="L885" s="26" t="s">
        <v>53</v>
      </c>
      <c r="M885" s="26" t="s">
        <v>54</v>
      </c>
      <c r="N885" s="26" t="s">
        <v>55</v>
      </c>
      <c r="O885" s="26" t="s">
        <v>56</v>
      </c>
      <c r="P885" s="26" t="s">
        <v>56</v>
      </c>
      <c r="Q885" s="40" t="e">
        <f>Table2[[#This Row],[Spread]]/Table2[[#This Row],[Expected Loss]]</f>
        <v>#VALUE!</v>
      </c>
      <c r="R885" s="26">
        <v>1</v>
      </c>
      <c r="S885" s="26">
        <v>0</v>
      </c>
      <c r="T885" s="26" t="s">
        <v>2789</v>
      </c>
      <c r="U885" s="26" t="s">
        <v>2810</v>
      </c>
      <c r="Y885" s="26">
        <f>IF(ISTEXT(_xlfn.XLOOKUP(A885,Checked_Deals!A:A,Checked_Deals!A:A,0)),1,0)</f>
        <v>0</v>
      </c>
    </row>
    <row r="886" spans="1:25" x14ac:dyDescent="0.25">
      <c r="A886" s="26" t="s">
        <v>2811</v>
      </c>
      <c r="B886" s="27">
        <v>44562</v>
      </c>
      <c r="C886" s="26" t="s">
        <v>2812</v>
      </c>
      <c r="D886" s="26" t="s">
        <v>61</v>
      </c>
      <c r="E886" s="26" t="s">
        <v>2359</v>
      </c>
      <c r="F886" s="26" t="s">
        <v>63</v>
      </c>
      <c r="G886" s="26" t="s">
        <v>64</v>
      </c>
      <c r="H886" s="59">
        <v>140000000</v>
      </c>
      <c r="I886" s="26" t="s">
        <v>331</v>
      </c>
      <c r="J886" s="26" t="s">
        <v>2813</v>
      </c>
      <c r="K886" s="26">
        <v>4</v>
      </c>
      <c r="L886" s="26" t="s">
        <v>53</v>
      </c>
      <c r="M886" s="26" t="s">
        <v>54</v>
      </c>
      <c r="N886" s="26" t="s">
        <v>68</v>
      </c>
      <c r="O886" s="26">
        <v>0.01</v>
      </c>
      <c r="P886" s="26">
        <v>2</v>
      </c>
      <c r="Q886" s="40">
        <f>Table2[[#This Row],[Spread]]/Table2[[#This Row],[Expected Loss]]</f>
        <v>200</v>
      </c>
      <c r="R886" s="26">
        <v>1</v>
      </c>
      <c r="S886" s="26">
        <v>0</v>
      </c>
      <c r="T886" s="26" t="s">
        <v>2814</v>
      </c>
      <c r="U886" s="26" t="s">
        <v>2815</v>
      </c>
      <c r="Y886" s="26">
        <f>IF(ISTEXT(_xlfn.XLOOKUP(A886,Checked_Deals!A:A,Checked_Deals!A:A,0)),1,0)</f>
        <v>0</v>
      </c>
    </row>
    <row r="887" spans="1:25" x14ac:dyDescent="0.25">
      <c r="A887" s="26" t="s">
        <v>2816</v>
      </c>
      <c r="B887" s="27">
        <v>44562</v>
      </c>
      <c r="C887" s="26" t="s">
        <v>2812</v>
      </c>
      <c r="D887" s="26" t="s">
        <v>61</v>
      </c>
      <c r="E887" s="26" t="s">
        <v>2359</v>
      </c>
      <c r="F887" s="26" t="s">
        <v>63</v>
      </c>
      <c r="G887" s="26" t="s">
        <v>64</v>
      </c>
      <c r="H887" s="59">
        <v>60000000</v>
      </c>
      <c r="I887" s="26" t="s">
        <v>331</v>
      </c>
      <c r="J887" s="26" t="s">
        <v>2813</v>
      </c>
      <c r="K887" s="26">
        <v>4</v>
      </c>
      <c r="L887" s="26" t="s">
        <v>53</v>
      </c>
      <c r="M887" s="26" t="s">
        <v>54</v>
      </c>
      <c r="N887" s="26" t="s">
        <v>68</v>
      </c>
      <c r="O887" s="26">
        <v>0.18</v>
      </c>
      <c r="P887" s="26">
        <v>2.75</v>
      </c>
      <c r="Q887" s="40">
        <f>Table2[[#This Row],[Spread]]/Table2[[#This Row],[Expected Loss]]</f>
        <v>15.277777777777779</v>
      </c>
      <c r="R887" s="26">
        <v>1</v>
      </c>
      <c r="S887" s="26">
        <v>0</v>
      </c>
      <c r="T887" s="26" t="s">
        <v>2814</v>
      </c>
      <c r="U887" s="26" t="s">
        <v>2815</v>
      </c>
      <c r="Y887" s="26">
        <f>IF(ISTEXT(_xlfn.XLOOKUP(A887,Checked_Deals!A:A,Checked_Deals!A:A,0)),1,0)</f>
        <v>0</v>
      </c>
    </row>
    <row r="888" spans="1:25" x14ac:dyDescent="0.25">
      <c r="A888" s="26" t="s">
        <v>2817</v>
      </c>
      <c r="B888" s="27">
        <v>44562</v>
      </c>
      <c r="C888" s="26" t="s">
        <v>2818</v>
      </c>
      <c r="D888" s="26" t="s">
        <v>1252</v>
      </c>
      <c r="E888" s="26" t="s">
        <v>54</v>
      </c>
      <c r="F888" s="26" t="s">
        <v>54</v>
      </c>
      <c r="G888" s="26" t="s">
        <v>764</v>
      </c>
      <c r="H888" s="59">
        <v>63400000</v>
      </c>
      <c r="I888" s="26" t="s">
        <v>51</v>
      </c>
      <c r="J888" s="26" t="s">
        <v>2215</v>
      </c>
      <c r="K888" s="26" t="s">
        <v>54</v>
      </c>
      <c r="L888" s="26" t="s">
        <v>53</v>
      </c>
      <c r="M888" s="26" t="s">
        <v>54</v>
      </c>
      <c r="N888" s="26" t="s">
        <v>68</v>
      </c>
      <c r="O888" s="26" t="s">
        <v>56</v>
      </c>
      <c r="P888" s="26">
        <v>1.75</v>
      </c>
      <c r="Q888" s="40" t="e">
        <f>Table2[[#This Row],[Spread]]/Table2[[#This Row],[Expected Loss]]</f>
        <v>#VALUE!</v>
      </c>
      <c r="R888" s="26">
        <v>1</v>
      </c>
      <c r="S888" s="26">
        <v>0</v>
      </c>
      <c r="T888" s="26" t="s">
        <v>2819</v>
      </c>
      <c r="U888" s="26" t="s">
        <v>2820</v>
      </c>
      <c r="Y888" s="26">
        <f>IF(ISTEXT(_xlfn.XLOOKUP(A888,Checked_Deals!A:A,Checked_Deals!A:A,0)),1,0)</f>
        <v>0</v>
      </c>
    </row>
    <row r="889" spans="1:25" x14ac:dyDescent="0.25">
      <c r="A889" s="26" t="s">
        <v>2821</v>
      </c>
      <c r="B889" s="27">
        <v>44562</v>
      </c>
      <c r="C889" s="26" t="s">
        <v>2818</v>
      </c>
      <c r="D889" s="26" t="s">
        <v>1252</v>
      </c>
      <c r="E889" s="26" t="s">
        <v>54</v>
      </c>
      <c r="F889" s="26" t="s">
        <v>54</v>
      </c>
      <c r="G889" s="26" t="s">
        <v>764</v>
      </c>
      <c r="H889" s="59">
        <v>126700000</v>
      </c>
      <c r="I889" s="26" t="s">
        <v>51</v>
      </c>
      <c r="J889" s="26" t="s">
        <v>2215</v>
      </c>
      <c r="K889" s="26" t="s">
        <v>54</v>
      </c>
      <c r="L889" s="26" t="s">
        <v>53</v>
      </c>
      <c r="M889" s="26" t="s">
        <v>54</v>
      </c>
      <c r="N889" s="26" t="s">
        <v>68</v>
      </c>
      <c r="O889" s="26" t="s">
        <v>56</v>
      </c>
      <c r="P889" s="26">
        <v>2.15</v>
      </c>
      <c r="Q889" s="40" t="e">
        <f>Table2[[#This Row],[Spread]]/Table2[[#This Row],[Expected Loss]]</f>
        <v>#VALUE!</v>
      </c>
      <c r="R889" s="26">
        <v>1</v>
      </c>
      <c r="S889" s="26">
        <v>0</v>
      </c>
      <c r="T889" s="26" t="s">
        <v>2819</v>
      </c>
      <c r="U889" s="26" t="s">
        <v>2820</v>
      </c>
      <c r="Y889" s="26">
        <f>IF(ISTEXT(_xlfn.XLOOKUP(A889,Checked_Deals!A:A,Checked_Deals!A:A,0)),1,0)</f>
        <v>0</v>
      </c>
    </row>
    <row r="890" spans="1:25" x14ac:dyDescent="0.25">
      <c r="A890" s="26" t="s">
        <v>2822</v>
      </c>
      <c r="B890" s="27">
        <v>44562</v>
      </c>
      <c r="C890" s="26" t="s">
        <v>2818</v>
      </c>
      <c r="D890" s="26" t="s">
        <v>1252</v>
      </c>
      <c r="E890" s="26" t="s">
        <v>54</v>
      </c>
      <c r="F890" s="26" t="s">
        <v>54</v>
      </c>
      <c r="G890" s="26" t="s">
        <v>764</v>
      </c>
      <c r="H890" s="59">
        <v>15800000</v>
      </c>
      <c r="I890" s="26" t="s">
        <v>51</v>
      </c>
      <c r="J890" s="26" t="s">
        <v>2215</v>
      </c>
      <c r="K890" s="26" t="s">
        <v>54</v>
      </c>
      <c r="L890" s="26" t="s">
        <v>53</v>
      </c>
      <c r="M890" s="26" t="s">
        <v>54</v>
      </c>
      <c r="N890" s="26" t="s">
        <v>68</v>
      </c>
      <c r="O890" s="26" t="s">
        <v>56</v>
      </c>
      <c r="P890" s="26">
        <v>3.7</v>
      </c>
      <c r="Q890" s="40" t="e">
        <f>Table2[[#This Row],[Spread]]/Table2[[#This Row],[Expected Loss]]</f>
        <v>#VALUE!</v>
      </c>
      <c r="R890" s="26">
        <v>1</v>
      </c>
      <c r="S890" s="26">
        <v>0</v>
      </c>
      <c r="T890" s="26" t="s">
        <v>2819</v>
      </c>
      <c r="U890" s="26" t="s">
        <v>2820</v>
      </c>
      <c r="Y890" s="26">
        <f>IF(ISTEXT(_xlfn.XLOOKUP(A890,Checked_Deals!A:A,Checked_Deals!A:A,0)),1,0)</f>
        <v>0</v>
      </c>
    </row>
    <row r="891" spans="1:25" x14ac:dyDescent="0.25">
      <c r="A891" s="26" t="s">
        <v>2823</v>
      </c>
      <c r="B891" s="27">
        <v>44562</v>
      </c>
      <c r="C891" s="26" t="s">
        <v>2818</v>
      </c>
      <c r="D891" s="26" t="s">
        <v>1252</v>
      </c>
      <c r="E891" s="26" t="s">
        <v>54</v>
      </c>
      <c r="F891" s="26" t="s">
        <v>54</v>
      </c>
      <c r="G891" s="26" t="s">
        <v>764</v>
      </c>
      <c r="H891" s="59">
        <v>63400000</v>
      </c>
      <c r="I891" s="26" t="s">
        <v>51</v>
      </c>
      <c r="J891" s="26" t="s">
        <v>2215</v>
      </c>
      <c r="K891" s="26" t="s">
        <v>54</v>
      </c>
      <c r="L891" s="26" t="s">
        <v>53</v>
      </c>
      <c r="M891" s="26" t="s">
        <v>54</v>
      </c>
      <c r="N891" s="26" t="s">
        <v>68</v>
      </c>
      <c r="O891" s="26" t="s">
        <v>56</v>
      </c>
      <c r="P891" s="26">
        <v>4.5999999999999996</v>
      </c>
      <c r="Q891" s="40" t="e">
        <f>Table2[[#This Row],[Spread]]/Table2[[#This Row],[Expected Loss]]</f>
        <v>#VALUE!</v>
      </c>
      <c r="R891" s="26">
        <v>1</v>
      </c>
      <c r="S891" s="26">
        <v>0</v>
      </c>
      <c r="T891" s="26" t="s">
        <v>2819</v>
      </c>
      <c r="U891" s="26" t="s">
        <v>2820</v>
      </c>
      <c r="Y891" s="26">
        <f>IF(ISTEXT(_xlfn.XLOOKUP(A891,Checked_Deals!A:A,Checked_Deals!A:A,0)),1,0)</f>
        <v>0</v>
      </c>
    </row>
    <row r="892" spans="1:25" x14ac:dyDescent="0.25">
      <c r="A892" s="26" t="s">
        <v>2824</v>
      </c>
      <c r="B892" s="27">
        <v>44562</v>
      </c>
      <c r="C892" s="26" t="s">
        <v>2818</v>
      </c>
      <c r="D892" s="26" t="s">
        <v>1252</v>
      </c>
      <c r="E892" s="26" t="s">
        <v>54</v>
      </c>
      <c r="F892" s="26" t="s">
        <v>54</v>
      </c>
      <c r="G892" s="26" t="s">
        <v>764</v>
      </c>
      <c r="H892" s="59">
        <v>12700000</v>
      </c>
      <c r="I892" s="26" t="s">
        <v>51</v>
      </c>
      <c r="J892" s="26" t="s">
        <v>2215</v>
      </c>
      <c r="K892" s="26" t="s">
        <v>54</v>
      </c>
      <c r="L892" s="26" t="s">
        <v>53</v>
      </c>
      <c r="M892" s="26" t="s">
        <v>54</v>
      </c>
      <c r="N892" s="26" t="s">
        <v>68</v>
      </c>
      <c r="O892" s="26" t="s">
        <v>56</v>
      </c>
      <c r="P892" s="26">
        <v>5.5</v>
      </c>
      <c r="Q892" s="40" t="e">
        <f>Table2[[#This Row],[Spread]]/Table2[[#This Row],[Expected Loss]]</f>
        <v>#VALUE!</v>
      </c>
      <c r="R892" s="26">
        <v>1</v>
      </c>
      <c r="S892" s="26">
        <v>0</v>
      </c>
      <c r="T892" s="26" t="s">
        <v>2819</v>
      </c>
      <c r="U892" s="26" t="s">
        <v>2820</v>
      </c>
      <c r="Y892" s="26">
        <f>IF(ISTEXT(_xlfn.XLOOKUP(A892,Checked_Deals!A:A,Checked_Deals!A:A,0)),1,0)</f>
        <v>0</v>
      </c>
    </row>
    <row r="893" spans="1:25" x14ac:dyDescent="0.25">
      <c r="A893" s="26" t="s">
        <v>2825</v>
      </c>
      <c r="B893" s="27">
        <v>44593</v>
      </c>
      <c r="C893" s="26" t="s">
        <v>2124</v>
      </c>
      <c r="D893" s="26" t="s">
        <v>924</v>
      </c>
      <c r="E893" s="26" t="s">
        <v>785</v>
      </c>
      <c r="F893" s="26" t="s">
        <v>76</v>
      </c>
      <c r="G893" s="26" t="s">
        <v>913</v>
      </c>
      <c r="H893" s="59">
        <v>60000000</v>
      </c>
      <c r="I893" s="26" t="s">
        <v>113</v>
      </c>
      <c r="J893" s="26" t="s">
        <v>52</v>
      </c>
      <c r="K893" s="26" t="s">
        <v>54</v>
      </c>
      <c r="L893" s="26" t="s">
        <v>53</v>
      </c>
      <c r="M893" s="26" t="s">
        <v>54</v>
      </c>
      <c r="N893" s="26" t="s">
        <v>68</v>
      </c>
      <c r="O893" s="26">
        <v>4.91</v>
      </c>
      <c r="P893" s="26">
        <v>9.75</v>
      </c>
      <c r="Q893" s="40">
        <f>Table2[[#This Row],[Spread]]/Table2[[#This Row],[Expected Loss]]</f>
        <v>1.985743380855397</v>
      </c>
      <c r="R893" s="26">
        <v>1</v>
      </c>
      <c r="S893" s="26">
        <v>0</v>
      </c>
      <c r="T893" s="26" t="s">
        <v>2826</v>
      </c>
      <c r="U893" s="26" t="s">
        <v>2827</v>
      </c>
      <c r="Y893" s="26">
        <f>IF(ISTEXT(_xlfn.XLOOKUP(A893,Checked_Deals!A:A,Checked_Deals!A:A,0)),1,0)</f>
        <v>0</v>
      </c>
    </row>
    <row r="894" spans="1:25" x14ac:dyDescent="0.25">
      <c r="A894" s="26" t="s">
        <v>2828</v>
      </c>
      <c r="B894" s="27">
        <v>44593</v>
      </c>
      <c r="C894" s="26" t="s">
        <v>2124</v>
      </c>
      <c r="D894" s="26" t="s">
        <v>924</v>
      </c>
      <c r="E894" s="26" t="s">
        <v>785</v>
      </c>
      <c r="F894" s="26" t="s">
        <v>76</v>
      </c>
      <c r="G894" s="26" t="s">
        <v>913</v>
      </c>
      <c r="H894" s="59">
        <v>65000000</v>
      </c>
      <c r="I894" s="26" t="s">
        <v>113</v>
      </c>
      <c r="J894" s="26" t="s">
        <v>52</v>
      </c>
      <c r="K894" s="26" t="s">
        <v>54</v>
      </c>
      <c r="L894" s="26" t="s">
        <v>53</v>
      </c>
      <c r="M894" s="26" t="s">
        <v>54</v>
      </c>
      <c r="N894" s="26" t="s">
        <v>68</v>
      </c>
      <c r="O894" s="26">
        <v>7.02</v>
      </c>
      <c r="P894" s="26">
        <v>15.25</v>
      </c>
      <c r="Q894" s="40">
        <f>Table2[[#This Row],[Spread]]/Table2[[#This Row],[Expected Loss]]</f>
        <v>2.1723646723646723</v>
      </c>
      <c r="R894" s="26">
        <v>1</v>
      </c>
      <c r="S894" s="26">
        <v>0</v>
      </c>
      <c r="T894" s="26" t="s">
        <v>2826</v>
      </c>
      <c r="U894" s="26" t="s">
        <v>2827</v>
      </c>
      <c r="Y894" s="26">
        <f>IF(ISTEXT(_xlfn.XLOOKUP(A894,Checked_Deals!A:A,Checked_Deals!A:A,0)),1,0)</f>
        <v>0</v>
      </c>
    </row>
    <row r="895" spans="1:25" x14ac:dyDescent="0.25">
      <c r="A895" s="26" t="s">
        <v>2829</v>
      </c>
      <c r="B895" s="27">
        <v>44593</v>
      </c>
      <c r="C895" s="26" t="s">
        <v>2005</v>
      </c>
      <c r="D895" s="26" t="s">
        <v>1527</v>
      </c>
      <c r="E895" s="26" t="s">
        <v>446</v>
      </c>
      <c r="F895" s="26" t="s">
        <v>1528</v>
      </c>
      <c r="G895" s="26" t="s">
        <v>1529</v>
      </c>
      <c r="H895" s="59">
        <v>325000000</v>
      </c>
      <c r="I895" s="26" t="s">
        <v>51</v>
      </c>
      <c r="J895" s="26" t="s">
        <v>52</v>
      </c>
      <c r="K895" s="26" t="s">
        <v>54</v>
      </c>
      <c r="L895" s="26" t="s">
        <v>53</v>
      </c>
      <c r="M895" s="26" t="s">
        <v>2830</v>
      </c>
      <c r="N895" s="26" t="s">
        <v>68</v>
      </c>
      <c r="O895" s="26">
        <v>4.25</v>
      </c>
      <c r="P895" s="26">
        <v>11.25</v>
      </c>
      <c r="Q895" s="40">
        <f>Table2[[#This Row],[Spread]]/Table2[[#This Row],[Expected Loss]]</f>
        <v>2.6470588235294117</v>
      </c>
      <c r="R895" s="26">
        <v>1</v>
      </c>
      <c r="S895" s="26">
        <v>0</v>
      </c>
      <c r="T895" s="26" t="s">
        <v>2831</v>
      </c>
      <c r="U895" s="26" t="s">
        <v>2832</v>
      </c>
      <c r="Y895" s="26">
        <f>IF(ISTEXT(_xlfn.XLOOKUP(A895,Checked_Deals!A:A,Checked_Deals!A:A,0)),1,0)</f>
        <v>0</v>
      </c>
    </row>
    <row r="896" spans="1:25" x14ac:dyDescent="0.25">
      <c r="A896" s="26" t="s">
        <v>2833</v>
      </c>
      <c r="B896" s="27">
        <v>44593</v>
      </c>
      <c r="C896" s="26" t="s">
        <v>2005</v>
      </c>
      <c r="D896" s="26" t="s">
        <v>1527</v>
      </c>
      <c r="E896" s="26" t="s">
        <v>446</v>
      </c>
      <c r="F896" s="26" t="s">
        <v>1528</v>
      </c>
      <c r="G896" s="26" t="s">
        <v>1529</v>
      </c>
      <c r="H896" s="59">
        <v>100000000</v>
      </c>
      <c r="I896" s="26" t="s">
        <v>51</v>
      </c>
      <c r="J896" s="26" t="s">
        <v>52</v>
      </c>
      <c r="K896" s="26" t="s">
        <v>54</v>
      </c>
      <c r="L896" s="26" t="s">
        <v>53</v>
      </c>
      <c r="M896" s="26" t="s">
        <v>54</v>
      </c>
      <c r="N896" s="26" t="s">
        <v>68</v>
      </c>
      <c r="O896" s="26">
        <v>7.17</v>
      </c>
      <c r="P896" s="26">
        <v>13.75</v>
      </c>
      <c r="Q896" s="40">
        <f>Table2[[#This Row],[Spread]]/Table2[[#This Row],[Expected Loss]]</f>
        <v>1.9177126917712692</v>
      </c>
      <c r="R896" s="26">
        <v>1</v>
      </c>
      <c r="S896" s="26">
        <v>0</v>
      </c>
      <c r="T896" s="26" t="s">
        <v>2831</v>
      </c>
      <c r="U896" s="26" t="s">
        <v>2832</v>
      </c>
      <c r="Y896" s="26">
        <f>IF(ISTEXT(_xlfn.XLOOKUP(A896,Checked_Deals!A:A,Checked_Deals!A:A,0)),1,0)</f>
        <v>0</v>
      </c>
    </row>
    <row r="897" spans="1:25" x14ac:dyDescent="0.25">
      <c r="A897" s="26" t="s">
        <v>2834</v>
      </c>
      <c r="B897" s="27">
        <v>44593</v>
      </c>
      <c r="C897" s="26" t="s">
        <v>2005</v>
      </c>
      <c r="D897" s="26" t="s">
        <v>1527</v>
      </c>
      <c r="E897" s="26" t="s">
        <v>446</v>
      </c>
      <c r="F897" s="26" t="s">
        <v>1528</v>
      </c>
      <c r="G897" s="26" t="s">
        <v>1529</v>
      </c>
      <c r="H897" s="59">
        <v>25000000</v>
      </c>
      <c r="I897" s="26" t="s">
        <v>51</v>
      </c>
      <c r="J897" s="26" t="s">
        <v>52</v>
      </c>
      <c r="K897" s="26" t="s">
        <v>54</v>
      </c>
      <c r="L897" s="26" t="s">
        <v>53</v>
      </c>
      <c r="M897" s="26" t="s">
        <v>54</v>
      </c>
      <c r="N897" s="26" t="s">
        <v>68</v>
      </c>
      <c r="O897" s="26" t="s">
        <v>56</v>
      </c>
      <c r="P897" s="26">
        <v>17.75</v>
      </c>
      <c r="Q897" s="40" t="e">
        <f>Table2[[#This Row],[Spread]]/Table2[[#This Row],[Expected Loss]]</f>
        <v>#VALUE!</v>
      </c>
      <c r="R897" s="26">
        <v>1</v>
      </c>
      <c r="S897" s="26">
        <v>0</v>
      </c>
      <c r="T897" s="26" t="s">
        <v>2831</v>
      </c>
      <c r="U897" s="26" t="s">
        <v>2832</v>
      </c>
      <c r="Y897" s="26">
        <f>IF(ISTEXT(_xlfn.XLOOKUP(A897,Checked_Deals!A:A,Checked_Deals!A:A,0)),1,0)</f>
        <v>0</v>
      </c>
    </row>
    <row r="898" spans="1:25" x14ac:dyDescent="0.25">
      <c r="A898" s="26" t="s">
        <v>2835</v>
      </c>
      <c r="B898" s="27">
        <v>44621</v>
      </c>
      <c r="C898" s="26" t="s">
        <v>1811</v>
      </c>
      <c r="D898" s="26" t="s">
        <v>54</v>
      </c>
      <c r="E898" s="26" t="s">
        <v>54</v>
      </c>
      <c r="F898" s="26" t="s">
        <v>54</v>
      </c>
      <c r="G898" s="26" t="s">
        <v>966</v>
      </c>
      <c r="H898" s="59">
        <v>75000000</v>
      </c>
      <c r="I898" s="26" t="s">
        <v>54</v>
      </c>
      <c r="J898" s="26" t="s">
        <v>52</v>
      </c>
      <c r="K898" s="26" t="s">
        <v>54</v>
      </c>
      <c r="L898" s="26" t="s">
        <v>53</v>
      </c>
      <c r="M898" s="26" t="s">
        <v>54</v>
      </c>
      <c r="N898" s="26" t="s">
        <v>55</v>
      </c>
      <c r="O898" s="26" t="s">
        <v>56</v>
      </c>
      <c r="P898" s="26" t="s">
        <v>56</v>
      </c>
      <c r="Q898" s="40" t="e">
        <f>Table2[[#This Row],[Spread]]/Table2[[#This Row],[Expected Loss]]</f>
        <v>#VALUE!</v>
      </c>
      <c r="R898" s="26">
        <v>1</v>
      </c>
      <c r="S898" s="26">
        <v>0</v>
      </c>
      <c r="T898" s="26" t="s">
        <v>2836</v>
      </c>
      <c r="U898" s="26" t="s">
        <v>2837</v>
      </c>
      <c r="Y898" s="26">
        <f>IF(ISTEXT(_xlfn.XLOOKUP(A898,Checked_Deals!A:A,Checked_Deals!A:A,0)),1,0)</f>
        <v>0</v>
      </c>
    </row>
    <row r="899" spans="1:25" x14ac:dyDescent="0.25">
      <c r="A899" s="26" t="s">
        <v>2838</v>
      </c>
      <c r="B899" s="27">
        <v>44621</v>
      </c>
      <c r="C899" s="26" t="s">
        <v>2839</v>
      </c>
      <c r="D899" s="26" t="s">
        <v>1652</v>
      </c>
      <c r="E899" s="26" t="s">
        <v>736</v>
      </c>
      <c r="F899" s="26" t="s">
        <v>2840</v>
      </c>
      <c r="G899" s="26" t="s">
        <v>1653</v>
      </c>
      <c r="H899" s="59">
        <v>131000000</v>
      </c>
      <c r="I899" s="26" t="s">
        <v>51</v>
      </c>
      <c r="J899" s="26" t="s">
        <v>52</v>
      </c>
      <c r="K899" s="26">
        <v>2.92</v>
      </c>
      <c r="L899" s="26">
        <v>2.59</v>
      </c>
      <c r="M899" s="26" t="s">
        <v>54</v>
      </c>
      <c r="N899" s="26" t="s">
        <v>55</v>
      </c>
      <c r="O899" s="26">
        <v>2.38</v>
      </c>
      <c r="P899" s="26">
        <v>5.9</v>
      </c>
      <c r="Q899" s="40">
        <f>Table2[[#This Row],[Spread]]/Table2[[#This Row],[Expected Loss]]</f>
        <v>2.4789915966386555</v>
      </c>
      <c r="R899" s="26">
        <v>1</v>
      </c>
      <c r="S899" s="26">
        <v>0</v>
      </c>
      <c r="T899" s="26" t="s">
        <v>2841</v>
      </c>
      <c r="U899" s="26" t="s">
        <v>2842</v>
      </c>
      <c r="Y899" s="26">
        <f>IF(ISTEXT(_xlfn.XLOOKUP(A899,Checked_Deals!A:A,Checked_Deals!A:A,0)),1,0)</f>
        <v>0</v>
      </c>
    </row>
    <row r="900" spans="1:25" x14ac:dyDescent="0.25">
      <c r="A900" s="26" t="s">
        <v>2843</v>
      </c>
      <c r="B900" s="27">
        <v>44621</v>
      </c>
      <c r="C900" s="26" t="s">
        <v>1999</v>
      </c>
      <c r="D900" s="26" t="s">
        <v>372</v>
      </c>
      <c r="E900" s="26" t="s">
        <v>2844</v>
      </c>
      <c r="F900" s="26" t="s">
        <v>76</v>
      </c>
      <c r="G900" s="26" t="s">
        <v>2845</v>
      </c>
      <c r="H900" s="59">
        <v>135000000</v>
      </c>
      <c r="I900" s="26" t="s">
        <v>51</v>
      </c>
      <c r="J900" s="26" t="s">
        <v>52</v>
      </c>
      <c r="K900" s="26">
        <v>3</v>
      </c>
      <c r="L900" s="26" t="s">
        <v>53</v>
      </c>
      <c r="M900" s="26" t="s">
        <v>54</v>
      </c>
      <c r="N900" s="26" t="s">
        <v>55</v>
      </c>
      <c r="O900" s="26">
        <v>2.0299999999999998</v>
      </c>
      <c r="P900" s="26">
        <v>5.75</v>
      </c>
      <c r="Q900" s="40">
        <f>Table2[[#This Row],[Spread]]/Table2[[#This Row],[Expected Loss]]</f>
        <v>2.8325123152709364</v>
      </c>
      <c r="R900" s="26">
        <v>1</v>
      </c>
      <c r="S900" s="26">
        <v>0</v>
      </c>
      <c r="T900" s="26" t="s">
        <v>2846</v>
      </c>
      <c r="U900" s="26" t="s">
        <v>2847</v>
      </c>
      <c r="Y900" s="26">
        <f>IF(ISTEXT(_xlfn.XLOOKUP(A900,Checked_Deals!A:A,Checked_Deals!A:A,0)),1,0)</f>
        <v>0</v>
      </c>
    </row>
    <row r="901" spans="1:25" x14ac:dyDescent="0.25">
      <c r="A901" s="26" t="s">
        <v>2848</v>
      </c>
      <c r="B901" s="27">
        <v>44621</v>
      </c>
      <c r="C901" s="26" t="s">
        <v>1933</v>
      </c>
      <c r="D901" s="26" t="s">
        <v>211</v>
      </c>
      <c r="E901" s="26" t="s">
        <v>541</v>
      </c>
      <c r="F901" s="26" t="s">
        <v>76</v>
      </c>
      <c r="G901" s="26" t="s">
        <v>617</v>
      </c>
      <c r="H901" s="59">
        <v>175000000</v>
      </c>
      <c r="I901" s="26" t="s">
        <v>113</v>
      </c>
      <c r="J901" s="26" t="s">
        <v>52</v>
      </c>
      <c r="K901" s="26">
        <v>3</v>
      </c>
      <c r="L901" s="26">
        <v>2.7</v>
      </c>
      <c r="M901" s="26" t="s">
        <v>54</v>
      </c>
      <c r="N901" s="26" t="s">
        <v>68</v>
      </c>
      <c r="O901" s="26">
        <v>2.11</v>
      </c>
      <c r="P901" s="26">
        <v>5.25</v>
      </c>
      <c r="Q901" s="40">
        <f>Table2[[#This Row],[Spread]]/Table2[[#This Row],[Expected Loss]]</f>
        <v>2.4881516587677726</v>
      </c>
      <c r="R901" s="26">
        <v>1</v>
      </c>
      <c r="S901" s="26">
        <v>0</v>
      </c>
      <c r="T901" s="26" t="s">
        <v>2849</v>
      </c>
      <c r="U901" s="26" t="s">
        <v>2850</v>
      </c>
      <c r="Y901" s="26">
        <f>IF(ISTEXT(_xlfn.XLOOKUP(A901,Checked_Deals!A:A,Checked_Deals!A:A,0)),1,0)</f>
        <v>0</v>
      </c>
    </row>
    <row r="902" spans="1:25" x14ac:dyDescent="0.25">
      <c r="A902" s="26" t="s">
        <v>2851</v>
      </c>
      <c r="B902" s="27">
        <v>44621</v>
      </c>
      <c r="C902" s="26" t="s">
        <v>1933</v>
      </c>
      <c r="D902" s="26" t="s">
        <v>211</v>
      </c>
      <c r="E902" s="26" t="s">
        <v>541</v>
      </c>
      <c r="F902" s="26" t="s">
        <v>76</v>
      </c>
      <c r="G902" s="26" t="s">
        <v>617</v>
      </c>
      <c r="H902" s="59">
        <v>150000000</v>
      </c>
      <c r="I902" s="26" t="s">
        <v>113</v>
      </c>
      <c r="J902" s="26" t="s">
        <v>52</v>
      </c>
      <c r="K902" s="26">
        <v>3</v>
      </c>
      <c r="L902" s="26">
        <v>5.25</v>
      </c>
      <c r="M902" s="26" t="s">
        <v>54</v>
      </c>
      <c r="N902" s="26" t="s">
        <v>68</v>
      </c>
      <c r="O902" s="26">
        <v>3.79</v>
      </c>
      <c r="P902" s="26">
        <v>7.75</v>
      </c>
      <c r="Q902" s="40">
        <f>Table2[[#This Row],[Spread]]/Table2[[#This Row],[Expected Loss]]</f>
        <v>2.0448548812664908</v>
      </c>
      <c r="R902" s="26">
        <v>1</v>
      </c>
      <c r="S902" s="26">
        <v>0</v>
      </c>
      <c r="T902" s="26" t="s">
        <v>2849</v>
      </c>
      <c r="U902" s="26" t="s">
        <v>2850</v>
      </c>
      <c r="Y902" s="26">
        <f>IF(ISTEXT(_xlfn.XLOOKUP(A902,Checked_Deals!A:A,Checked_Deals!A:A,0)),1,0)</f>
        <v>0</v>
      </c>
    </row>
    <row r="903" spans="1:25" x14ac:dyDescent="0.25">
      <c r="A903" s="26" t="s">
        <v>2852</v>
      </c>
      <c r="B903" s="27">
        <v>44621</v>
      </c>
      <c r="C903" s="26" t="s">
        <v>2385</v>
      </c>
      <c r="D903" s="26" t="s">
        <v>1658</v>
      </c>
      <c r="E903" s="26" t="s">
        <v>1659</v>
      </c>
      <c r="F903" s="26" t="s">
        <v>91</v>
      </c>
      <c r="G903" s="26" t="s">
        <v>1660</v>
      </c>
      <c r="H903" s="59">
        <v>330000000</v>
      </c>
      <c r="I903" s="26" t="s">
        <v>51</v>
      </c>
      <c r="J903" s="26" t="s">
        <v>52</v>
      </c>
      <c r="K903" s="26">
        <v>3</v>
      </c>
      <c r="L903" s="26">
        <v>1.97</v>
      </c>
      <c r="M903" s="26" t="s">
        <v>54</v>
      </c>
      <c r="N903" s="26" t="s">
        <v>55</v>
      </c>
      <c r="O903" s="26">
        <v>1.54</v>
      </c>
      <c r="P903" s="26">
        <v>5</v>
      </c>
      <c r="Q903" s="40">
        <f>Table2[[#This Row],[Spread]]/Table2[[#This Row],[Expected Loss]]</f>
        <v>3.2467532467532467</v>
      </c>
      <c r="R903" s="26">
        <v>1</v>
      </c>
      <c r="S903" s="26">
        <v>0</v>
      </c>
      <c r="T903" s="26" t="s">
        <v>2853</v>
      </c>
      <c r="U903" s="26" t="s">
        <v>2854</v>
      </c>
      <c r="Y903" s="26">
        <f>IF(ISTEXT(_xlfn.XLOOKUP(A903,Checked_Deals!A:A,Checked_Deals!A:A,0)),1,0)</f>
        <v>0</v>
      </c>
    </row>
    <row r="904" spans="1:25" x14ac:dyDescent="0.25">
      <c r="A904" s="26" t="s">
        <v>2855</v>
      </c>
      <c r="B904" s="27">
        <v>44621</v>
      </c>
      <c r="C904" s="26" t="s">
        <v>1821</v>
      </c>
      <c r="D904" s="26" t="s">
        <v>54</v>
      </c>
      <c r="E904" s="26" t="s">
        <v>54</v>
      </c>
      <c r="F904" s="26" t="s">
        <v>54</v>
      </c>
      <c r="G904" s="26" t="s">
        <v>2856</v>
      </c>
      <c r="H904" s="59">
        <v>16200000</v>
      </c>
      <c r="I904" s="26" t="s">
        <v>104</v>
      </c>
      <c r="J904" s="26" t="s">
        <v>52</v>
      </c>
      <c r="K904" s="26" t="s">
        <v>54</v>
      </c>
      <c r="L904" s="26" t="s">
        <v>53</v>
      </c>
      <c r="M904" s="26" t="s">
        <v>54</v>
      </c>
      <c r="N904" s="26" t="s">
        <v>55</v>
      </c>
      <c r="O904" s="26" t="s">
        <v>56</v>
      </c>
      <c r="P904" s="26" t="s">
        <v>56</v>
      </c>
      <c r="Q904" s="40" t="e">
        <f>Table2[[#This Row],[Spread]]/Table2[[#This Row],[Expected Loss]]</f>
        <v>#VALUE!</v>
      </c>
      <c r="R904" s="26">
        <v>1</v>
      </c>
      <c r="S904" s="26">
        <v>0</v>
      </c>
      <c r="T904" s="26" t="s">
        <v>2857</v>
      </c>
      <c r="U904" s="26" t="s">
        <v>2858</v>
      </c>
      <c r="Y904" s="26">
        <f>IF(ISTEXT(_xlfn.XLOOKUP(A904,Checked_Deals!A:A,Checked_Deals!A:A,0)),1,0)</f>
        <v>0</v>
      </c>
    </row>
    <row r="905" spans="1:25" x14ac:dyDescent="0.25">
      <c r="A905" s="26" t="s">
        <v>2859</v>
      </c>
      <c r="B905" s="27">
        <v>44621</v>
      </c>
      <c r="C905" s="26" t="s">
        <v>2060</v>
      </c>
      <c r="D905" s="26" t="s">
        <v>89</v>
      </c>
      <c r="E905" s="26" t="s">
        <v>54</v>
      </c>
      <c r="F905" s="26" t="s">
        <v>54</v>
      </c>
      <c r="G905" s="26" t="s">
        <v>2860</v>
      </c>
      <c r="H905" s="59">
        <v>300000000</v>
      </c>
      <c r="I905" s="26" t="s">
        <v>51</v>
      </c>
      <c r="J905" s="26" t="s">
        <v>52</v>
      </c>
      <c r="K905" s="26">
        <v>3</v>
      </c>
      <c r="L905" s="26" t="s">
        <v>53</v>
      </c>
      <c r="M905" s="26" t="s">
        <v>54</v>
      </c>
      <c r="N905" s="26" t="s">
        <v>55</v>
      </c>
      <c r="O905" s="26" t="s">
        <v>56</v>
      </c>
      <c r="P905" s="26" t="s">
        <v>56</v>
      </c>
      <c r="Q905" s="40" t="e">
        <f>Table2[[#This Row],[Spread]]/Table2[[#This Row],[Expected Loss]]</f>
        <v>#VALUE!</v>
      </c>
      <c r="R905" s="26">
        <v>1</v>
      </c>
      <c r="S905" s="26">
        <v>0</v>
      </c>
      <c r="T905" s="26" t="s">
        <v>2861</v>
      </c>
      <c r="U905" s="26" t="s">
        <v>2862</v>
      </c>
      <c r="Y905" s="26">
        <f>IF(ISTEXT(_xlfn.XLOOKUP(A905,Checked_Deals!A:A,Checked_Deals!A:A,0)),1,0)</f>
        <v>0</v>
      </c>
    </row>
    <row r="906" spans="1:25" s="15" customFormat="1" x14ac:dyDescent="0.25">
      <c r="A906" s="33" t="s">
        <v>2863</v>
      </c>
      <c r="B906" s="34">
        <v>44621</v>
      </c>
      <c r="C906" s="33" t="s">
        <v>2864</v>
      </c>
      <c r="D906" s="33" t="s">
        <v>1372</v>
      </c>
      <c r="E906" s="33" t="s">
        <v>785</v>
      </c>
      <c r="F906" s="33" t="s">
        <v>76</v>
      </c>
      <c r="G906" s="33" t="s">
        <v>2046</v>
      </c>
      <c r="H906" s="37">
        <v>100000000</v>
      </c>
      <c r="I906" s="33" t="s">
        <v>51</v>
      </c>
      <c r="J906" s="33" t="s">
        <v>52</v>
      </c>
      <c r="K906" s="33" t="s">
        <v>54</v>
      </c>
      <c r="L906" s="33" t="s">
        <v>53</v>
      </c>
      <c r="M906" s="33" t="s">
        <v>54</v>
      </c>
      <c r="N906" s="33" t="s">
        <v>68</v>
      </c>
      <c r="O906" s="33">
        <v>0.38</v>
      </c>
      <c r="P906" s="33">
        <v>2</v>
      </c>
      <c r="Q906" s="40">
        <f>Table2[[#This Row],[Spread]]/Table2[[#This Row],[Expected Loss]]</f>
        <v>5.2631578947368425</v>
      </c>
      <c r="R906" s="33">
        <v>1</v>
      </c>
      <c r="S906" s="33">
        <v>0</v>
      </c>
      <c r="T906" s="33" t="s">
        <v>2865</v>
      </c>
      <c r="U906" s="33" t="s">
        <v>2866</v>
      </c>
      <c r="Y906" s="30">
        <f>IF(ISTEXT(_xlfn.XLOOKUP(A906,Checked_Deals!A:A,Checked_Deals!A:A,0)),1,0)</f>
        <v>1</v>
      </c>
    </row>
    <row r="907" spans="1:25" s="15" customFormat="1" x14ac:dyDescent="0.25">
      <c r="A907" s="33" t="s">
        <v>2867</v>
      </c>
      <c r="B907" s="34">
        <v>44621</v>
      </c>
      <c r="C907" s="33" t="s">
        <v>2864</v>
      </c>
      <c r="D907" s="33" t="s">
        <v>1372</v>
      </c>
      <c r="E907" s="33" t="s">
        <v>785</v>
      </c>
      <c r="F907" s="33" t="s">
        <v>76</v>
      </c>
      <c r="G907" s="33" t="s">
        <v>2046</v>
      </c>
      <c r="H907" s="37">
        <v>120000000</v>
      </c>
      <c r="I907" s="33" t="s">
        <v>51</v>
      </c>
      <c r="J907" s="33" t="s">
        <v>52</v>
      </c>
      <c r="K907" s="33" t="s">
        <v>54</v>
      </c>
      <c r="L907" s="33" t="s">
        <v>53</v>
      </c>
      <c r="M907" s="33" t="s">
        <v>54</v>
      </c>
      <c r="N907" s="33" t="s">
        <v>68</v>
      </c>
      <c r="O907" s="33">
        <v>1.37</v>
      </c>
      <c r="P907" s="33">
        <v>2.75</v>
      </c>
      <c r="Q907" s="40">
        <f>Table2[[#This Row],[Spread]]/Table2[[#This Row],[Expected Loss]]</f>
        <v>2.0072992700729926</v>
      </c>
      <c r="R907" s="33">
        <v>1</v>
      </c>
      <c r="S907" s="33">
        <v>0</v>
      </c>
      <c r="T907" s="33" t="s">
        <v>2865</v>
      </c>
      <c r="U907" s="33" t="s">
        <v>2866</v>
      </c>
      <c r="Y907" s="30">
        <f>IF(ISTEXT(_xlfn.XLOOKUP(A907,Checked_Deals!A:A,Checked_Deals!A:A,0)),1,0)</f>
        <v>1</v>
      </c>
    </row>
    <row r="908" spans="1:25" x14ac:dyDescent="0.25">
      <c r="A908" s="26" t="s">
        <v>2868</v>
      </c>
      <c r="B908" s="27">
        <v>44621</v>
      </c>
      <c r="C908" s="26" t="s">
        <v>2869</v>
      </c>
      <c r="D908" s="26" t="s">
        <v>2870</v>
      </c>
      <c r="E908" s="26" t="s">
        <v>785</v>
      </c>
      <c r="F908" s="26" t="s">
        <v>76</v>
      </c>
      <c r="G908" s="26" t="s">
        <v>2871</v>
      </c>
      <c r="H908" s="59">
        <v>115000000</v>
      </c>
      <c r="I908" s="26" t="s">
        <v>113</v>
      </c>
      <c r="J908" s="26" t="s">
        <v>52</v>
      </c>
      <c r="K908" s="26">
        <v>3</v>
      </c>
      <c r="L908" s="26">
        <v>3.37</v>
      </c>
      <c r="M908" s="26" t="s">
        <v>54</v>
      </c>
      <c r="N908" s="26" t="s">
        <v>55</v>
      </c>
      <c r="O908" s="26">
        <v>1.52</v>
      </c>
      <c r="P908" s="26">
        <v>6.75</v>
      </c>
      <c r="Q908" s="40">
        <f>Table2[[#This Row],[Spread]]/Table2[[#This Row],[Expected Loss]]</f>
        <v>4.4407894736842106</v>
      </c>
      <c r="R908" s="26">
        <v>1</v>
      </c>
      <c r="S908" s="26">
        <v>0</v>
      </c>
      <c r="T908" s="26" t="s">
        <v>2872</v>
      </c>
      <c r="U908" s="26" t="s">
        <v>2873</v>
      </c>
      <c r="Y908" s="26">
        <f>IF(ISTEXT(_xlfn.XLOOKUP(A908,Checked_Deals!A:A,Checked_Deals!A:A,0)),1,0)</f>
        <v>0</v>
      </c>
    </row>
    <row r="909" spans="1:25" x14ac:dyDescent="0.25">
      <c r="A909" s="26" t="s">
        <v>2874</v>
      </c>
      <c r="B909" s="27">
        <v>44621</v>
      </c>
      <c r="C909" s="26" t="s">
        <v>2875</v>
      </c>
      <c r="D909" s="26" t="s">
        <v>110</v>
      </c>
      <c r="E909" s="26" t="s">
        <v>1383</v>
      </c>
      <c r="F909" s="26" t="s">
        <v>76</v>
      </c>
      <c r="G909" s="26" t="s">
        <v>2714</v>
      </c>
      <c r="H909" s="59">
        <v>250000000</v>
      </c>
      <c r="I909" s="26" t="s">
        <v>51</v>
      </c>
      <c r="J909" s="26" t="s">
        <v>52</v>
      </c>
      <c r="K909" s="26" t="s">
        <v>54</v>
      </c>
      <c r="L909" s="26" t="s">
        <v>53</v>
      </c>
      <c r="M909" s="26" t="s">
        <v>54</v>
      </c>
      <c r="N909" s="26" t="s">
        <v>68</v>
      </c>
      <c r="O909" s="26" t="s">
        <v>56</v>
      </c>
      <c r="P909" s="26" t="s">
        <v>56</v>
      </c>
      <c r="Q909" s="40" t="e">
        <f>Table2[[#This Row],[Spread]]/Table2[[#This Row],[Expected Loss]]</f>
        <v>#VALUE!</v>
      </c>
      <c r="R909" s="26">
        <v>1</v>
      </c>
      <c r="S909" s="26">
        <v>0</v>
      </c>
      <c r="T909" s="26" t="s">
        <v>2876</v>
      </c>
      <c r="U909" s="26" t="s">
        <v>2877</v>
      </c>
      <c r="Y909" s="26">
        <f>IF(ISTEXT(_xlfn.XLOOKUP(A909,Checked_Deals!A:A,Checked_Deals!A:A,0)),1,0)</f>
        <v>0</v>
      </c>
    </row>
    <row r="910" spans="1:25" x14ac:dyDescent="0.25">
      <c r="A910" s="26" t="s">
        <v>2878</v>
      </c>
      <c r="B910" s="27">
        <v>44621</v>
      </c>
      <c r="C910" s="26" t="s">
        <v>2875</v>
      </c>
      <c r="D910" s="26" t="s">
        <v>110</v>
      </c>
      <c r="E910" s="26" t="s">
        <v>1383</v>
      </c>
      <c r="F910" s="26" t="s">
        <v>76</v>
      </c>
      <c r="G910" s="26" t="s">
        <v>2714</v>
      </c>
      <c r="H910" s="59">
        <v>50000000</v>
      </c>
      <c r="I910" s="26" t="s">
        <v>51</v>
      </c>
      <c r="J910" s="26" t="s">
        <v>52</v>
      </c>
      <c r="K910" s="26" t="s">
        <v>54</v>
      </c>
      <c r="L910" s="26">
        <v>0.99</v>
      </c>
      <c r="M910" s="26" t="s">
        <v>54</v>
      </c>
      <c r="N910" s="26" t="s">
        <v>68</v>
      </c>
      <c r="O910" s="26">
        <v>0.86070000000000002</v>
      </c>
      <c r="P910" s="26">
        <v>3.5</v>
      </c>
      <c r="Q910" s="40">
        <f>Table2[[#This Row],[Spread]]/Table2[[#This Row],[Expected Loss]]</f>
        <v>4.066457534564889</v>
      </c>
      <c r="R910" s="26">
        <v>1</v>
      </c>
      <c r="S910" s="26">
        <v>0</v>
      </c>
      <c r="T910" s="26" t="s">
        <v>2876</v>
      </c>
      <c r="U910" s="26" t="s">
        <v>2877</v>
      </c>
      <c r="Y910" s="26">
        <f>IF(ISTEXT(_xlfn.XLOOKUP(A910,Checked_Deals!A:A,Checked_Deals!A:A,0)),1,0)</f>
        <v>0</v>
      </c>
    </row>
    <row r="911" spans="1:25" x14ac:dyDescent="0.25">
      <c r="A911" s="26" t="s">
        <v>2879</v>
      </c>
      <c r="B911" s="27">
        <v>44621</v>
      </c>
      <c r="C911" s="26" t="s">
        <v>2875</v>
      </c>
      <c r="D911" s="26" t="s">
        <v>110</v>
      </c>
      <c r="E911" s="26" t="s">
        <v>1383</v>
      </c>
      <c r="F911" s="26" t="s">
        <v>76</v>
      </c>
      <c r="G911" s="26" t="s">
        <v>2714</v>
      </c>
      <c r="H911" s="59">
        <v>50000000</v>
      </c>
      <c r="I911" s="26" t="s">
        <v>51</v>
      </c>
      <c r="J911" s="26" t="s">
        <v>52</v>
      </c>
      <c r="K911" s="26" t="s">
        <v>54</v>
      </c>
      <c r="L911" s="26">
        <v>0.93</v>
      </c>
      <c r="M911" s="26" t="s">
        <v>54</v>
      </c>
      <c r="N911" s="26" t="s">
        <v>68</v>
      </c>
      <c r="O911" s="26">
        <v>0.71750000000000003</v>
      </c>
      <c r="P911" s="26">
        <v>10.75</v>
      </c>
      <c r="Q911" s="40">
        <f>Table2[[#This Row],[Spread]]/Table2[[#This Row],[Expected Loss]]</f>
        <v>14.982578397212542</v>
      </c>
      <c r="R911" s="26">
        <v>1</v>
      </c>
      <c r="S911" s="26">
        <v>0</v>
      </c>
      <c r="T911" s="26" t="s">
        <v>2876</v>
      </c>
      <c r="U911" s="26" t="s">
        <v>2877</v>
      </c>
      <c r="Y911" s="26">
        <f>IF(ISTEXT(_xlfn.XLOOKUP(A911,Checked_Deals!A:A,Checked_Deals!A:A,0)),1,0)</f>
        <v>0</v>
      </c>
    </row>
    <row r="912" spans="1:25" x14ac:dyDescent="0.25">
      <c r="A912" s="26" t="s">
        <v>2880</v>
      </c>
      <c r="B912" s="27">
        <v>44621</v>
      </c>
      <c r="C912" s="26" t="s">
        <v>2875</v>
      </c>
      <c r="D912" s="26" t="s">
        <v>110</v>
      </c>
      <c r="E912" s="26" t="s">
        <v>1383</v>
      </c>
      <c r="F912" s="26" t="s">
        <v>76</v>
      </c>
      <c r="G912" s="26" t="s">
        <v>2714</v>
      </c>
      <c r="H912" s="59">
        <v>200000000</v>
      </c>
      <c r="I912" s="26" t="s">
        <v>51</v>
      </c>
      <c r="J912" s="26" t="s">
        <v>52</v>
      </c>
      <c r="K912" s="26" t="s">
        <v>54</v>
      </c>
      <c r="L912" s="26">
        <v>0.9</v>
      </c>
      <c r="M912" s="26" t="s">
        <v>54</v>
      </c>
      <c r="N912" s="26" t="s">
        <v>68</v>
      </c>
      <c r="O912" s="26">
        <v>0.62549999999999994</v>
      </c>
      <c r="P912" s="26">
        <v>11.75</v>
      </c>
      <c r="Q912" s="40">
        <f>Table2[[#This Row],[Spread]]/Table2[[#This Row],[Expected Loss]]</f>
        <v>18.784972022382096</v>
      </c>
      <c r="R912" s="26">
        <v>1</v>
      </c>
      <c r="S912" s="26">
        <v>0</v>
      </c>
      <c r="T912" s="26" t="s">
        <v>2876</v>
      </c>
      <c r="U912" s="26" t="s">
        <v>2877</v>
      </c>
      <c r="Y912" s="26">
        <f>IF(ISTEXT(_xlfn.XLOOKUP(A912,Checked_Deals!A:A,Checked_Deals!A:A,0)),1,0)</f>
        <v>0</v>
      </c>
    </row>
    <row r="913" spans="1:25" x14ac:dyDescent="0.25">
      <c r="A913" s="26" t="s">
        <v>2881</v>
      </c>
      <c r="B913" s="27">
        <v>44652</v>
      </c>
      <c r="C913" s="26" t="s">
        <v>2882</v>
      </c>
      <c r="D913" s="26" t="s">
        <v>638</v>
      </c>
      <c r="E913" s="26" t="s">
        <v>2883</v>
      </c>
      <c r="F913" s="26" t="s">
        <v>76</v>
      </c>
      <c r="G913" s="26" t="s">
        <v>2884</v>
      </c>
      <c r="H913" s="40" t="s">
        <v>2428</v>
      </c>
      <c r="I913" s="26" t="s">
        <v>51</v>
      </c>
      <c r="J913" s="26" t="s">
        <v>52</v>
      </c>
      <c r="K913" s="26" t="s">
        <v>392</v>
      </c>
      <c r="L913" s="26">
        <v>1.33</v>
      </c>
      <c r="M913" s="26" t="s">
        <v>54</v>
      </c>
      <c r="N913" s="26" t="s">
        <v>68</v>
      </c>
      <c r="O913" s="26">
        <v>0.96</v>
      </c>
      <c r="P913" s="26" t="s">
        <v>56</v>
      </c>
      <c r="Q913" s="40" t="e">
        <f>Table2[[#This Row],[Spread]]/Table2[[#This Row],[Expected Loss]]</f>
        <v>#VALUE!</v>
      </c>
      <c r="R913" s="26">
        <v>1</v>
      </c>
      <c r="S913" s="26">
        <v>0</v>
      </c>
      <c r="T913" s="26" t="s">
        <v>2885</v>
      </c>
      <c r="U913" s="26" t="s">
        <v>2886</v>
      </c>
      <c r="Y913" s="26">
        <f>IF(ISTEXT(_xlfn.XLOOKUP(A913,Checked_Deals!A:A,Checked_Deals!A:A,0)),1,0)</f>
        <v>0</v>
      </c>
    </row>
    <row r="914" spans="1:25" x14ac:dyDescent="0.25">
      <c r="A914" s="26" t="s">
        <v>2887</v>
      </c>
      <c r="B914" s="27">
        <v>44652</v>
      </c>
      <c r="C914" s="26" t="s">
        <v>2882</v>
      </c>
      <c r="D914" s="26" t="s">
        <v>638</v>
      </c>
      <c r="E914" s="26" t="s">
        <v>2883</v>
      </c>
      <c r="F914" s="26" t="s">
        <v>76</v>
      </c>
      <c r="G914" s="26" t="s">
        <v>2884</v>
      </c>
      <c r="H914" s="40" t="s">
        <v>2428</v>
      </c>
      <c r="I914" s="26" t="s">
        <v>51</v>
      </c>
      <c r="J914" s="26" t="s">
        <v>52</v>
      </c>
      <c r="K914" s="26" t="s">
        <v>392</v>
      </c>
      <c r="L914" s="26">
        <v>2.75</v>
      </c>
      <c r="M914" s="26" t="s">
        <v>54</v>
      </c>
      <c r="N914" s="26" t="s">
        <v>68</v>
      </c>
      <c r="O914" s="26">
        <v>1.77</v>
      </c>
      <c r="P914" s="26" t="s">
        <v>56</v>
      </c>
      <c r="Q914" s="40" t="e">
        <f>Table2[[#This Row],[Spread]]/Table2[[#This Row],[Expected Loss]]</f>
        <v>#VALUE!</v>
      </c>
      <c r="R914" s="26">
        <v>1</v>
      </c>
      <c r="S914" s="26">
        <v>0</v>
      </c>
      <c r="T914" s="26" t="s">
        <v>2885</v>
      </c>
      <c r="U914" s="26" t="s">
        <v>2886</v>
      </c>
      <c r="Y914" s="26">
        <f>IF(ISTEXT(_xlfn.XLOOKUP(A914,Checked_Deals!A:A,Checked_Deals!A:A,0)),1,0)</f>
        <v>0</v>
      </c>
    </row>
    <row r="915" spans="1:25" x14ac:dyDescent="0.25">
      <c r="A915" s="26" t="s">
        <v>2888</v>
      </c>
      <c r="B915" s="27">
        <v>44652</v>
      </c>
      <c r="C915" s="26" t="s">
        <v>1933</v>
      </c>
      <c r="D915" s="26" t="s">
        <v>211</v>
      </c>
      <c r="E915" s="26" t="s">
        <v>541</v>
      </c>
      <c r="F915" s="26" t="s">
        <v>54</v>
      </c>
      <c r="G915" s="26" t="s">
        <v>2889</v>
      </c>
      <c r="H915" s="59">
        <v>150000000</v>
      </c>
      <c r="I915" s="26" t="s">
        <v>51</v>
      </c>
      <c r="J915" s="26" t="s">
        <v>52</v>
      </c>
      <c r="K915" s="26" t="s">
        <v>54</v>
      </c>
      <c r="L915" s="26" t="s">
        <v>53</v>
      </c>
      <c r="M915" s="26" t="s">
        <v>54</v>
      </c>
      <c r="N915" s="26" t="s">
        <v>55</v>
      </c>
      <c r="O915" s="26" t="s">
        <v>56</v>
      </c>
      <c r="P915" s="26" t="s">
        <v>56</v>
      </c>
      <c r="Q915" s="40" t="e">
        <f>Table2[[#This Row],[Spread]]/Table2[[#This Row],[Expected Loss]]</f>
        <v>#VALUE!</v>
      </c>
      <c r="R915" s="26">
        <v>1</v>
      </c>
      <c r="S915" s="26">
        <v>0</v>
      </c>
      <c r="T915" s="26" t="s">
        <v>2890</v>
      </c>
      <c r="U915" s="26" t="s">
        <v>2891</v>
      </c>
      <c r="Y915" s="26">
        <f>IF(ISTEXT(_xlfn.XLOOKUP(A915,Checked_Deals!A:A,Checked_Deals!A:A,0)),1,0)</f>
        <v>0</v>
      </c>
    </row>
    <row r="916" spans="1:25" x14ac:dyDescent="0.25">
      <c r="A916" s="26" t="s">
        <v>2892</v>
      </c>
      <c r="B916" s="27">
        <v>44652</v>
      </c>
      <c r="C916" s="26" t="s">
        <v>2893</v>
      </c>
      <c r="D916" s="26" t="s">
        <v>2894</v>
      </c>
      <c r="E916" s="26" t="s">
        <v>2895</v>
      </c>
      <c r="F916" s="26" t="s">
        <v>76</v>
      </c>
      <c r="G916" s="26" t="s">
        <v>1169</v>
      </c>
      <c r="H916" s="59">
        <v>175000000</v>
      </c>
      <c r="I916" s="26" t="s">
        <v>51</v>
      </c>
      <c r="J916" s="26" t="s">
        <v>52</v>
      </c>
      <c r="K916" s="26" t="s">
        <v>54</v>
      </c>
      <c r="L916" s="26">
        <v>2.71</v>
      </c>
      <c r="M916" s="26" t="s">
        <v>54</v>
      </c>
      <c r="N916" s="26" t="s">
        <v>55</v>
      </c>
      <c r="O916" s="26">
        <v>1.97</v>
      </c>
      <c r="P916" s="26">
        <v>9.5</v>
      </c>
      <c r="Q916" s="40">
        <f>Table2[[#This Row],[Spread]]/Table2[[#This Row],[Expected Loss]]</f>
        <v>4.8223350253807107</v>
      </c>
      <c r="R916" s="26">
        <v>1</v>
      </c>
      <c r="S916" s="26">
        <v>0</v>
      </c>
      <c r="T916" s="26" t="s">
        <v>2896</v>
      </c>
      <c r="U916" s="26" t="s">
        <v>2897</v>
      </c>
      <c r="Y916" s="26">
        <f>IF(ISTEXT(_xlfn.XLOOKUP(A916,Checked_Deals!A:A,Checked_Deals!A:A,0)),1,0)</f>
        <v>0</v>
      </c>
    </row>
    <row r="917" spans="1:25" x14ac:dyDescent="0.25">
      <c r="A917" s="26" t="s">
        <v>2898</v>
      </c>
      <c r="B917" s="27">
        <v>44652</v>
      </c>
      <c r="C917" s="26" t="s">
        <v>2899</v>
      </c>
      <c r="D917" s="26" t="s">
        <v>396</v>
      </c>
      <c r="E917" s="26" t="s">
        <v>785</v>
      </c>
      <c r="F917" s="26" t="s">
        <v>76</v>
      </c>
      <c r="G917" s="26" t="s">
        <v>2900</v>
      </c>
      <c r="H917" s="59">
        <v>100000000</v>
      </c>
      <c r="I917" s="26" t="s">
        <v>51</v>
      </c>
      <c r="J917" s="26" t="s">
        <v>52</v>
      </c>
      <c r="K917" s="26" t="s">
        <v>54</v>
      </c>
      <c r="L917" s="26">
        <v>1.95</v>
      </c>
      <c r="M917" s="26" t="s">
        <v>54</v>
      </c>
      <c r="N917" s="26" t="s">
        <v>55</v>
      </c>
      <c r="O917" s="26">
        <v>1.57</v>
      </c>
      <c r="P917" s="26">
        <v>5.0999999999999996</v>
      </c>
      <c r="Q917" s="40">
        <f>Table2[[#This Row],[Spread]]/Table2[[#This Row],[Expected Loss]]</f>
        <v>3.2484076433121016</v>
      </c>
      <c r="R917" s="26">
        <v>1</v>
      </c>
      <c r="S917" s="26">
        <v>0</v>
      </c>
      <c r="T917" s="26" t="s">
        <v>2901</v>
      </c>
      <c r="U917" s="26" t="s">
        <v>2902</v>
      </c>
      <c r="Y917" s="26">
        <f>IF(ISTEXT(_xlfn.XLOOKUP(A917,Checked_Deals!A:A,Checked_Deals!A:A,0)),1,0)</f>
        <v>0</v>
      </c>
    </row>
    <row r="918" spans="1:25" x14ac:dyDescent="0.25">
      <c r="A918" s="28" t="s">
        <v>2903</v>
      </c>
      <c r="B918" s="29">
        <v>44652</v>
      </c>
      <c r="C918" s="28" t="s">
        <v>2904</v>
      </c>
      <c r="D918" s="28" t="s">
        <v>1562</v>
      </c>
      <c r="E918" s="28" t="s">
        <v>54</v>
      </c>
      <c r="F918" s="28" t="s">
        <v>54</v>
      </c>
      <c r="G918" s="28" t="s">
        <v>764</v>
      </c>
      <c r="H918" s="32" t="s">
        <v>65</v>
      </c>
      <c r="I918" s="28" t="s">
        <v>51</v>
      </c>
      <c r="J918" s="28" t="s">
        <v>2215</v>
      </c>
      <c r="K918" s="28" t="s">
        <v>54</v>
      </c>
      <c r="L918" s="28" t="s">
        <v>53</v>
      </c>
      <c r="M918" s="28" t="s">
        <v>54</v>
      </c>
      <c r="N918" s="28" t="s">
        <v>68</v>
      </c>
      <c r="O918" s="28" t="s">
        <v>56</v>
      </c>
      <c r="P918" s="28" t="s">
        <v>56</v>
      </c>
      <c r="Q918" s="40" t="e">
        <f>Table2[[#This Row],[Spread]]/Table2[[#This Row],[Expected Loss]]</f>
        <v>#VALUE!</v>
      </c>
      <c r="R918" s="28">
        <v>1</v>
      </c>
      <c r="S918" s="28">
        <v>0</v>
      </c>
      <c r="T918" s="28" t="s">
        <v>2905</v>
      </c>
      <c r="U918" s="28" t="s">
        <v>2906</v>
      </c>
      <c r="Y918" s="26">
        <f>IF(ISTEXT(_xlfn.XLOOKUP(A918,Checked_Deals!A:A,Checked_Deals!A:A,0)),1,0)</f>
        <v>0</v>
      </c>
    </row>
    <row r="919" spans="1:25" x14ac:dyDescent="0.25">
      <c r="A919" s="28" t="s">
        <v>2907</v>
      </c>
      <c r="B919" s="29">
        <v>44652</v>
      </c>
      <c r="C919" s="28" t="s">
        <v>2904</v>
      </c>
      <c r="D919" s="28" t="s">
        <v>1562</v>
      </c>
      <c r="E919" s="28" t="s">
        <v>54</v>
      </c>
      <c r="F919" s="28" t="s">
        <v>54</v>
      </c>
      <c r="G919" s="28" t="s">
        <v>764</v>
      </c>
      <c r="H919" s="32" t="s">
        <v>65</v>
      </c>
      <c r="I919" s="28" t="s">
        <v>51</v>
      </c>
      <c r="J919" s="28" t="s">
        <v>2215</v>
      </c>
      <c r="K919" s="28" t="s">
        <v>54</v>
      </c>
      <c r="L919" s="28" t="s">
        <v>53</v>
      </c>
      <c r="M919" s="28" t="s">
        <v>54</v>
      </c>
      <c r="N919" s="28" t="s">
        <v>68</v>
      </c>
      <c r="O919" s="28" t="s">
        <v>56</v>
      </c>
      <c r="P919" s="28" t="s">
        <v>56</v>
      </c>
      <c r="Q919" s="40" t="e">
        <f>Table2[[#This Row],[Spread]]/Table2[[#This Row],[Expected Loss]]</f>
        <v>#VALUE!</v>
      </c>
      <c r="R919" s="28">
        <v>1</v>
      </c>
      <c r="S919" s="28">
        <v>0</v>
      </c>
      <c r="T919" s="28" t="s">
        <v>2905</v>
      </c>
      <c r="U919" s="28" t="s">
        <v>2906</v>
      </c>
      <c r="Y919" s="26">
        <f>IF(ISTEXT(_xlfn.XLOOKUP(A919,Checked_Deals!A:A,Checked_Deals!A:A,0)),1,0)</f>
        <v>0</v>
      </c>
    </row>
    <row r="920" spans="1:25" x14ac:dyDescent="0.25">
      <c r="A920" s="28" t="s">
        <v>2908</v>
      </c>
      <c r="B920" s="29">
        <v>44652</v>
      </c>
      <c r="C920" s="28" t="s">
        <v>2904</v>
      </c>
      <c r="D920" s="28" t="s">
        <v>1562</v>
      </c>
      <c r="E920" s="28" t="s">
        <v>54</v>
      </c>
      <c r="F920" s="28" t="s">
        <v>54</v>
      </c>
      <c r="G920" s="28" t="s">
        <v>764</v>
      </c>
      <c r="H920" s="32" t="s">
        <v>65</v>
      </c>
      <c r="I920" s="28" t="s">
        <v>51</v>
      </c>
      <c r="J920" s="28" t="s">
        <v>2215</v>
      </c>
      <c r="K920" s="28" t="s">
        <v>54</v>
      </c>
      <c r="L920" s="28" t="s">
        <v>53</v>
      </c>
      <c r="M920" s="28" t="s">
        <v>54</v>
      </c>
      <c r="N920" s="28" t="s">
        <v>68</v>
      </c>
      <c r="O920" s="28" t="s">
        <v>56</v>
      </c>
      <c r="P920" s="28" t="s">
        <v>56</v>
      </c>
      <c r="Q920" s="40" t="e">
        <f>Table2[[#This Row],[Spread]]/Table2[[#This Row],[Expected Loss]]</f>
        <v>#VALUE!</v>
      </c>
      <c r="R920" s="28">
        <v>1</v>
      </c>
      <c r="S920" s="28">
        <v>0</v>
      </c>
      <c r="T920" s="28" t="s">
        <v>2905</v>
      </c>
      <c r="U920" s="28" t="s">
        <v>2906</v>
      </c>
      <c r="Y920" s="26">
        <f>IF(ISTEXT(_xlfn.XLOOKUP(A920,Checked_Deals!A:A,Checked_Deals!A:A,0)),1,0)</f>
        <v>0</v>
      </c>
    </row>
    <row r="921" spans="1:25" x14ac:dyDescent="0.25">
      <c r="A921" s="28" t="s">
        <v>2909</v>
      </c>
      <c r="B921" s="29">
        <v>44652</v>
      </c>
      <c r="C921" s="28" t="s">
        <v>2904</v>
      </c>
      <c r="D921" s="28" t="s">
        <v>1562</v>
      </c>
      <c r="E921" s="28" t="s">
        <v>54</v>
      </c>
      <c r="F921" s="28" t="s">
        <v>54</v>
      </c>
      <c r="G921" s="28" t="s">
        <v>764</v>
      </c>
      <c r="H921" s="32" t="s">
        <v>65</v>
      </c>
      <c r="I921" s="28" t="s">
        <v>51</v>
      </c>
      <c r="J921" s="28" t="s">
        <v>2215</v>
      </c>
      <c r="K921" s="28" t="s">
        <v>54</v>
      </c>
      <c r="L921" s="28" t="s">
        <v>53</v>
      </c>
      <c r="M921" s="28" t="s">
        <v>54</v>
      </c>
      <c r="N921" s="28" t="s">
        <v>68</v>
      </c>
      <c r="O921" s="28" t="s">
        <v>56</v>
      </c>
      <c r="P921" s="28" t="s">
        <v>56</v>
      </c>
      <c r="Q921" s="40" t="e">
        <f>Table2[[#This Row],[Spread]]/Table2[[#This Row],[Expected Loss]]</f>
        <v>#VALUE!</v>
      </c>
      <c r="R921" s="28">
        <v>1</v>
      </c>
      <c r="S921" s="28">
        <v>0</v>
      </c>
      <c r="T921" s="28" t="s">
        <v>2905</v>
      </c>
      <c r="U921" s="28" t="s">
        <v>2906</v>
      </c>
      <c r="Y921" s="26">
        <f>IF(ISTEXT(_xlfn.XLOOKUP(A921,Checked_Deals!A:A,Checked_Deals!A:A,0)),1,0)</f>
        <v>0</v>
      </c>
    </row>
    <row r="922" spans="1:25" x14ac:dyDescent="0.25">
      <c r="A922" s="28" t="s">
        <v>2910</v>
      </c>
      <c r="B922" s="29">
        <v>44652</v>
      </c>
      <c r="C922" s="28" t="s">
        <v>2904</v>
      </c>
      <c r="D922" s="28" t="s">
        <v>1562</v>
      </c>
      <c r="E922" s="28" t="s">
        <v>54</v>
      </c>
      <c r="F922" s="28" t="s">
        <v>54</v>
      </c>
      <c r="G922" s="28" t="s">
        <v>764</v>
      </c>
      <c r="H922" s="32" t="s">
        <v>65</v>
      </c>
      <c r="I922" s="28" t="s">
        <v>51</v>
      </c>
      <c r="J922" s="28" t="s">
        <v>2215</v>
      </c>
      <c r="K922" s="28" t="s">
        <v>54</v>
      </c>
      <c r="L922" s="28" t="s">
        <v>53</v>
      </c>
      <c r="M922" s="28" t="s">
        <v>54</v>
      </c>
      <c r="N922" s="28" t="s">
        <v>68</v>
      </c>
      <c r="O922" s="28" t="s">
        <v>56</v>
      </c>
      <c r="P922" s="28" t="s">
        <v>56</v>
      </c>
      <c r="Q922" s="40" t="e">
        <f>Table2[[#This Row],[Spread]]/Table2[[#This Row],[Expected Loss]]</f>
        <v>#VALUE!</v>
      </c>
      <c r="R922" s="28">
        <v>1</v>
      </c>
      <c r="S922" s="28">
        <v>0</v>
      </c>
      <c r="T922" s="28" t="s">
        <v>2905</v>
      </c>
      <c r="U922" s="28" t="s">
        <v>2906</v>
      </c>
      <c r="Y922" s="26">
        <f>IF(ISTEXT(_xlfn.XLOOKUP(A922,Checked_Deals!A:A,Checked_Deals!A:A,0)),1,0)</f>
        <v>0</v>
      </c>
    </row>
    <row r="923" spans="1:25" x14ac:dyDescent="0.25">
      <c r="A923" s="26" t="s">
        <v>2911</v>
      </c>
      <c r="B923" s="27">
        <v>44652</v>
      </c>
      <c r="C923" s="26" t="s">
        <v>2480</v>
      </c>
      <c r="D923" s="26" t="s">
        <v>2481</v>
      </c>
      <c r="E923" s="26" t="s">
        <v>1659</v>
      </c>
      <c r="F923" s="26" t="s">
        <v>76</v>
      </c>
      <c r="G923" s="26" t="s">
        <v>617</v>
      </c>
      <c r="H923" s="59">
        <v>65000000</v>
      </c>
      <c r="I923" s="26" t="s">
        <v>113</v>
      </c>
      <c r="J923" s="26" t="s">
        <v>52</v>
      </c>
      <c r="K923" s="26" t="s">
        <v>54</v>
      </c>
      <c r="L923" s="26" t="s">
        <v>53</v>
      </c>
      <c r="M923" s="26" t="s">
        <v>148</v>
      </c>
      <c r="N923" s="26" t="s">
        <v>55</v>
      </c>
      <c r="O923" s="26">
        <v>5.97</v>
      </c>
      <c r="P923" s="26">
        <v>14.5</v>
      </c>
      <c r="Q923" s="40">
        <f>Table2[[#This Row],[Spread]]/Table2[[#This Row],[Expected Loss]]</f>
        <v>2.4288107202680069</v>
      </c>
      <c r="R923" s="26">
        <v>1</v>
      </c>
      <c r="S923" s="26">
        <v>0</v>
      </c>
      <c r="T923" s="26" t="s">
        <v>2912</v>
      </c>
      <c r="U923" s="26" t="s">
        <v>2913</v>
      </c>
      <c r="Y923" s="26">
        <f>IF(ISTEXT(_xlfn.XLOOKUP(A923,Checked_Deals!A:A,Checked_Deals!A:A,0)),1,0)</f>
        <v>0</v>
      </c>
    </row>
    <row r="924" spans="1:25" x14ac:dyDescent="0.25">
      <c r="A924" s="26" t="s">
        <v>2914</v>
      </c>
      <c r="B924" s="27">
        <v>44682</v>
      </c>
      <c r="C924" s="26" t="s">
        <v>2915</v>
      </c>
      <c r="D924" s="26" t="s">
        <v>2916</v>
      </c>
      <c r="E924" s="26" t="s">
        <v>2895</v>
      </c>
      <c r="F924" s="26" t="s">
        <v>76</v>
      </c>
      <c r="G924" s="26" t="s">
        <v>2917</v>
      </c>
      <c r="H924" s="59">
        <v>150000000</v>
      </c>
      <c r="I924" s="26" t="s">
        <v>51</v>
      </c>
      <c r="J924" s="26" t="s">
        <v>52</v>
      </c>
      <c r="K924" s="26" t="s">
        <v>54</v>
      </c>
      <c r="L924" s="26">
        <v>2.73</v>
      </c>
      <c r="M924" s="26" t="s">
        <v>54</v>
      </c>
      <c r="N924" s="26" t="s">
        <v>55</v>
      </c>
      <c r="O924" s="26">
        <v>1.68</v>
      </c>
      <c r="P924" s="26">
        <v>8.5</v>
      </c>
      <c r="Q924" s="40">
        <f>Table2[[#This Row],[Spread]]/Table2[[#This Row],[Expected Loss]]</f>
        <v>5.0595238095238093</v>
      </c>
      <c r="R924" s="26">
        <v>1</v>
      </c>
      <c r="S924" s="26">
        <v>0</v>
      </c>
      <c r="T924" s="26" t="s">
        <v>2918</v>
      </c>
      <c r="U924" s="26" t="s">
        <v>2919</v>
      </c>
      <c r="Y924" s="26">
        <f>IF(ISTEXT(_xlfn.XLOOKUP(A924,Checked_Deals!A:A,Checked_Deals!A:A,0)),1,0)</f>
        <v>0</v>
      </c>
    </row>
    <row r="925" spans="1:25" x14ac:dyDescent="0.25">
      <c r="A925" s="26" t="s">
        <v>2920</v>
      </c>
      <c r="B925" s="27">
        <v>44682</v>
      </c>
      <c r="C925" s="26" t="s">
        <v>2921</v>
      </c>
      <c r="D925" s="26" t="s">
        <v>154</v>
      </c>
      <c r="E925" s="26" t="s">
        <v>1114</v>
      </c>
      <c r="F925" s="26" t="s">
        <v>76</v>
      </c>
      <c r="G925" s="26" t="s">
        <v>1578</v>
      </c>
      <c r="H925" s="59">
        <v>125000000</v>
      </c>
      <c r="I925" s="26" t="s">
        <v>51</v>
      </c>
      <c r="J925" s="26" t="s">
        <v>2922</v>
      </c>
      <c r="K925" s="26">
        <v>1</v>
      </c>
      <c r="L925" s="26" t="s">
        <v>53</v>
      </c>
      <c r="M925" s="26" t="s">
        <v>54</v>
      </c>
      <c r="N925" s="26" t="s">
        <v>68</v>
      </c>
      <c r="O925" s="26">
        <v>8.24</v>
      </c>
      <c r="P925" s="26">
        <v>82.5</v>
      </c>
      <c r="Q925" s="40">
        <f>Table2[[#This Row],[Spread]]/Table2[[#This Row],[Expected Loss]]</f>
        <v>10.012135922330097</v>
      </c>
      <c r="R925" s="26">
        <v>1</v>
      </c>
      <c r="S925" s="26">
        <v>0</v>
      </c>
      <c r="T925" s="26" t="s">
        <v>2923</v>
      </c>
      <c r="U925" s="26" t="s">
        <v>2924</v>
      </c>
      <c r="Y925" s="26">
        <f>IF(ISTEXT(_xlfn.XLOOKUP(A925,Checked_Deals!A:A,Checked_Deals!A:A,0)),1,0)</f>
        <v>0</v>
      </c>
    </row>
    <row r="926" spans="1:25" x14ac:dyDescent="0.25">
      <c r="A926" s="26" t="s">
        <v>2925</v>
      </c>
      <c r="B926" s="27">
        <v>44682</v>
      </c>
      <c r="C926" s="26" t="s">
        <v>2921</v>
      </c>
      <c r="D926" s="26" t="s">
        <v>154</v>
      </c>
      <c r="E926" s="26" t="s">
        <v>1114</v>
      </c>
      <c r="F926" s="26" t="s">
        <v>76</v>
      </c>
      <c r="G926" s="26" t="s">
        <v>1578</v>
      </c>
      <c r="H926" s="59">
        <v>60000000</v>
      </c>
      <c r="I926" s="26" t="s">
        <v>51</v>
      </c>
      <c r="J926" s="26" t="s">
        <v>2922</v>
      </c>
      <c r="K926" s="26">
        <v>1</v>
      </c>
      <c r="L926" s="26" t="s">
        <v>53</v>
      </c>
      <c r="M926" s="26" t="s">
        <v>54</v>
      </c>
      <c r="N926" s="26" t="s">
        <v>68</v>
      </c>
      <c r="O926" s="26">
        <v>4.83</v>
      </c>
      <c r="P926" s="26">
        <v>12.5</v>
      </c>
      <c r="Q926" s="40">
        <f>Table2[[#This Row],[Spread]]/Table2[[#This Row],[Expected Loss]]</f>
        <v>2.5879917184265011</v>
      </c>
      <c r="R926" s="26">
        <v>1</v>
      </c>
      <c r="S926" s="26">
        <v>0</v>
      </c>
      <c r="T926" s="26" t="s">
        <v>2923</v>
      </c>
      <c r="U926" s="26" t="s">
        <v>2924</v>
      </c>
      <c r="Y926" s="26">
        <f>IF(ISTEXT(_xlfn.XLOOKUP(A926,Checked_Deals!A:A,Checked_Deals!A:A,0)),1,0)</f>
        <v>0</v>
      </c>
    </row>
    <row r="927" spans="1:25" x14ac:dyDescent="0.25">
      <c r="A927" s="26" t="s">
        <v>2926</v>
      </c>
      <c r="B927" s="27">
        <v>44682</v>
      </c>
      <c r="C927" s="26" t="s">
        <v>2921</v>
      </c>
      <c r="D927" s="26" t="s">
        <v>154</v>
      </c>
      <c r="E927" s="26" t="s">
        <v>1114</v>
      </c>
      <c r="F927" s="26" t="s">
        <v>76</v>
      </c>
      <c r="G927" s="26" t="s">
        <v>1578</v>
      </c>
      <c r="H927" s="59">
        <v>150000000</v>
      </c>
      <c r="I927" s="26" t="s">
        <v>51</v>
      </c>
      <c r="J927" s="26" t="s">
        <v>2922</v>
      </c>
      <c r="K927" s="26">
        <v>1</v>
      </c>
      <c r="L927" s="26" t="s">
        <v>53</v>
      </c>
      <c r="M927" s="26" t="s">
        <v>54</v>
      </c>
      <c r="N927" s="26" t="s">
        <v>68</v>
      </c>
      <c r="O927" s="26">
        <v>2.33</v>
      </c>
      <c r="P927" s="26">
        <v>7.5</v>
      </c>
      <c r="Q927" s="40">
        <f>Table2[[#This Row],[Spread]]/Table2[[#This Row],[Expected Loss]]</f>
        <v>3.2188841201716736</v>
      </c>
      <c r="R927" s="26">
        <v>1</v>
      </c>
      <c r="S927" s="26">
        <v>0</v>
      </c>
      <c r="T927" s="26" t="s">
        <v>2923</v>
      </c>
      <c r="U927" s="26" t="s">
        <v>2924</v>
      </c>
      <c r="Y927" s="26">
        <f>IF(ISTEXT(_xlfn.XLOOKUP(A927,Checked_Deals!A:A,Checked_Deals!A:A,0)),1,0)</f>
        <v>0</v>
      </c>
    </row>
    <row r="928" spans="1:25" x14ac:dyDescent="0.25">
      <c r="A928" s="26" t="s">
        <v>2927</v>
      </c>
      <c r="B928" s="27">
        <v>44682</v>
      </c>
      <c r="C928" s="26" t="s">
        <v>2921</v>
      </c>
      <c r="D928" s="26" t="s">
        <v>154</v>
      </c>
      <c r="E928" s="26" t="s">
        <v>1114</v>
      </c>
      <c r="F928" s="26" t="s">
        <v>76</v>
      </c>
      <c r="G928" s="26" t="s">
        <v>1578</v>
      </c>
      <c r="H928" s="59">
        <v>35000000</v>
      </c>
      <c r="I928" s="26" t="s">
        <v>51</v>
      </c>
      <c r="J928" s="26" t="s">
        <v>2922</v>
      </c>
      <c r="K928" s="26">
        <v>1</v>
      </c>
      <c r="L928" s="26" t="s">
        <v>53</v>
      </c>
      <c r="M928" s="26" t="s">
        <v>54</v>
      </c>
      <c r="N928" s="26" t="s">
        <v>68</v>
      </c>
      <c r="O928" s="26">
        <v>1.19</v>
      </c>
      <c r="P928" s="26">
        <v>5.25</v>
      </c>
      <c r="Q928" s="40">
        <f>Table2[[#This Row],[Spread]]/Table2[[#This Row],[Expected Loss]]</f>
        <v>4.4117647058823533</v>
      </c>
      <c r="R928" s="26">
        <v>1</v>
      </c>
      <c r="S928" s="26">
        <v>0</v>
      </c>
      <c r="T928" s="26" t="s">
        <v>2923</v>
      </c>
      <c r="U928" s="26" t="s">
        <v>2924</v>
      </c>
      <c r="Y928" s="26">
        <f>IF(ISTEXT(_xlfn.XLOOKUP(A928,Checked_Deals!A:A,Checked_Deals!A:A,0)),1,0)</f>
        <v>0</v>
      </c>
    </row>
    <row r="929" spans="1:25" x14ac:dyDescent="0.25">
      <c r="A929" s="26" t="s">
        <v>2928</v>
      </c>
      <c r="B929" s="27">
        <v>44682</v>
      </c>
      <c r="C929" s="26" t="s">
        <v>2921</v>
      </c>
      <c r="D929" s="26" t="s">
        <v>154</v>
      </c>
      <c r="E929" s="26" t="s">
        <v>1114</v>
      </c>
      <c r="F929" s="26" t="s">
        <v>76</v>
      </c>
      <c r="G929" s="26" t="s">
        <v>1578</v>
      </c>
      <c r="H929" s="59">
        <v>60000000</v>
      </c>
      <c r="I929" s="26" t="s">
        <v>51</v>
      </c>
      <c r="J929" s="26" t="s">
        <v>2922</v>
      </c>
      <c r="K929" s="26">
        <v>1</v>
      </c>
      <c r="L929" s="26" t="s">
        <v>53</v>
      </c>
      <c r="M929" s="26" t="s">
        <v>54</v>
      </c>
      <c r="N929" s="26" t="s">
        <v>68</v>
      </c>
      <c r="O929" s="26">
        <v>0.61</v>
      </c>
      <c r="P929" s="26">
        <v>4</v>
      </c>
      <c r="Q929" s="40">
        <f>Table2[[#This Row],[Spread]]/Table2[[#This Row],[Expected Loss]]</f>
        <v>6.557377049180328</v>
      </c>
      <c r="R929" s="26">
        <v>1</v>
      </c>
      <c r="S929" s="26">
        <v>0</v>
      </c>
      <c r="T929" s="26" t="s">
        <v>2923</v>
      </c>
      <c r="U929" s="26" t="s">
        <v>2924</v>
      </c>
      <c r="Y929" s="26">
        <f>IF(ISTEXT(_xlfn.XLOOKUP(A929,Checked_Deals!A:A,Checked_Deals!A:A,0)),1,0)</f>
        <v>0</v>
      </c>
    </row>
    <row r="930" spans="1:25" x14ac:dyDescent="0.25">
      <c r="A930" s="26" t="s">
        <v>2929</v>
      </c>
      <c r="B930" s="27">
        <v>44682</v>
      </c>
      <c r="C930" s="26" t="s">
        <v>2930</v>
      </c>
      <c r="D930" s="26" t="s">
        <v>1458</v>
      </c>
      <c r="E930" s="26" t="s">
        <v>785</v>
      </c>
      <c r="F930" s="26" t="s">
        <v>76</v>
      </c>
      <c r="G930" s="26" t="s">
        <v>2931</v>
      </c>
      <c r="H930" s="59">
        <v>40000000</v>
      </c>
      <c r="I930" s="26" t="s">
        <v>113</v>
      </c>
      <c r="J930" s="26" t="s">
        <v>52</v>
      </c>
      <c r="K930" s="26">
        <v>3</v>
      </c>
      <c r="L930" s="26">
        <v>2.2999999999999998</v>
      </c>
      <c r="M930" s="26" t="s">
        <v>54</v>
      </c>
      <c r="N930" s="26" t="s">
        <v>68</v>
      </c>
      <c r="O930" s="26">
        <v>2.0099999999999998</v>
      </c>
      <c r="P930" s="26" t="s">
        <v>56</v>
      </c>
      <c r="Q930" s="40" t="e">
        <f>Table2[[#This Row],[Spread]]/Table2[[#This Row],[Expected Loss]]</f>
        <v>#VALUE!</v>
      </c>
      <c r="R930" s="26">
        <v>1</v>
      </c>
      <c r="S930" s="26">
        <v>0</v>
      </c>
      <c r="T930" s="26" t="s">
        <v>2932</v>
      </c>
      <c r="U930" s="26" t="s">
        <v>2933</v>
      </c>
      <c r="Y930" s="26">
        <f>IF(ISTEXT(_xlfn.XLOOKUP(A930,Checked_Deals!A:A,Checked_Deals!A:A,0)),1,0)</f>
        <v>0</v>
      </c>
    </row>
    <row r="931" spans="1:25" x14ac:dyDescent="0.25">
      <c r="A931" s="26" t="s">
        <v>2934</v>
      </c>
      <c r="B931" s="27">
        <v>44682</v>
      </c>
      <c r="C931" s="26" t="s">
        <v>2930</v>
      </c>
      <c r="D931" s="26" t="s">
        <v>1458</v>
      </c>
      <c r="E931" s="26" t="s">
        <v>785</v>
      </c>
      <c r="F931" s="26" t="s">
        <v>76</v>
      </c>
      <c r="G931" s="26" t="s">
        <v>2931</v>
      </c>
      <c r="H931" s="59">
        <v>75000000</v>
      </c>
      <c r="I931" s="26" t="s">
        <v>113</v>
      </c>
      <c r="J931" s="26" t="s">
        <v>52</v>
      </c>
      <c r="K931" s="26">
        <v>3</v>
      </c>
      <c r="L931" s="26">
        <v>8.27</v>
      </c>
      <c r="M931" s="26" t="s">
        <v>54</v>
      </c>
      <c r="N931" s="26" t="s">
        <v>68</v>
      </c>
      <c r="O931" s="26">
        <v>6.85</v>
      </c>
      <c r="P931" s="26" t="s">
        <v>56</v>
      </c>
      <c r="Q931" s="40" t="e">
        <f>Table2[[#This Row],[Spread]]/Table2[[#This Row],[Expected Loss]]</f>
        <v>#VALUE!</v>
      </c>
      <c r="R931" s="26">
        <v>1</v>
      </c>
      <c r="S931" s="26">
        <v>0</v>
      </c>
      <c r="T931" s="26" t="s">
        <v>2932</v>
      </c>
      <c r="U931" s="26" t="s">
        <v>2933</v>
      </c>
      <c r="Y931" s="26">
        <f>IF(ISTEXT(_xlfn.XLOOKUP(A931,Checked_Deals!A:A,Checked_Deals!A:A,0)),1,0)</f>
        <v>0</v>
      </c>
    </row>
    <row r="932" spans="1:25" x14ac:dyDescent="0.25">
      <c r="A932" s="26" t="s">
        <v>2935</v>
      </c>
      <c r="B932" s="27">
        <v>44682</v>
      </c>
      <c r="C932" s="26" t="s">
        <v>2930</v>
      </c>
      <c r="D932" s="26" t="s">
        <v>1458</v>
      </c>
      <c r="E932" s="26" t="s">
        <v>785</v>
      </c>
      <c r="F932" s="26" t="s">
        <v>76</v>
      </c>
      <c r="G932" s="26" t="s">
        <v>2931</v>
      </c>
      <c r="H932" s="59">
        <v>50000000</v>
      </c>
      <c r="I932" s="26" t="s">
        <v>113</v>
      </c>
      <c r="J932" s="26" t="s">
        <v>52</v>
      </c>
      <c r="K932" s="26">
        <v>3</v>
      </c>
      <c r="L932" s="26">
        <v>5.3</v>
      </c>
      <c r="M932" s="26" t="s">
        <v>54</v>
      </c>
      <c r="N932" s="26" t="s">
        <v>68</v>
      </c>
      <c r="O932" s="26">
        <v>3.57</v>
      </c>
      <c r="P932" s="26">
        <v>7.75</v>
      </c>
      <c r="Q932" s="40">
        <f>Table2[[#This Row],[Spread]]/Table2[[#This Row],[Expected Loss]]</f>
        <v>2.1708683473389359</v>
      </c>
      <c r="R932" s="26">
        <v>1</v>
      </c>
      <c r="S932" s="26">
        <v>0</v>
      </c>
      <c r="T932" s="26" t="s">
        <v>2932</v>
      </c>
      <c r="U932" s="26" t="s">
        <v>2933</v>
      </c>
      <c r="Y932" s="26">
        <f>IF(ISTEXT(_xlfn.XLOOKUP(A932,Checked_Deals!A:A,Checked_Deals!A:A,0)),1,0)</f>
        <v>0</v>
      </c>
    </row>
    <row r="933" spans="1:25" x14ac:dyDescent="0.25">
      <c r="A933" s="28" t="s">
        <v>2936</v>
      </c>
      <c r="B933" s="29">
        <v>44682</v>
      </c>
      <c r="C933" s="28" t="s">
        <v>2937</v>
      </c>
      <c r="D933" s="28" t="s">
        <v>1096</v>
      </c>
      <c r="E933" s="28" t="s">
        <v>474</v>
      </c>
      <c r="F933" s="28" t="s">
        <v>76</v>
      </c>
      <c r="G933" s="28" t="s">
        <v>439</v>
      </c>
      <c r="H933" s="32" t="s">
        <v>65</v>
      </c>
      <c r="I933" s="28" t="s">
        <v>51</v>
      </c>
      <c r="J933" s="28" t="s">
        <v>52</v>
      </c>
      <c r="K933" s="28" t="s">
        <v>54</v>
      </c>
      <c r="L933" s="28" t="s">
        <v>53</v>
      </c>
      <c r="M933" s="28" t="s">
        <v>54</v>
      </c>
      <c r="N933" s="28" t="s">
        <v>68</v>
      </c>
      <c r="O933" s="28">
        <v>1.37</v>
      </c>
      <c r="P933" s="28">
        <v>7</v>
      </c>
      <c r="Q933" s="40">
        <f>Table2[[#This Row],[Spread]]/Table2[[#This Row],[Expected Loss]]</f>
        <v>5.10948905109489</v>
      </c>
      <c r="R933" s="28">
        <v>1</v>
      </c>
      <c r="S933" s="28">
        <v>0</v>
      </c>
      <c r="T933" s="28" t="s">
        <v>2938</v>
      </c>
      <c r="U933" s="28" t="s">
        <v>2939</v>
      </c>
      <c r="Y933" s="26">
        <f>IF(ISTEXT(_xlfn.XLOOKUP(A933,Checked_Deals!A:A,Checked_Deals!A:A,0)),1,0)</f>
        <v>0</v>
      </c>
    </row>
    <row r="934" spans="1:25" x14ac:dyDescent="0.25">
      <c r="A934" s="28" t="s">
        <v>2940</v>
      </c>
      <c r="B934" s="29">
        <v>44682</v>
      </c>
      <c r="C934" s="28" t="s">
        <v>2937</v>
      </c>
      <c r="D934" s="28" t="s">
        <v>1096</v>
      </c>
      <c r="E934" s="28" t="s">
        <v>474</v>
      </c>
      <c r="F934" s="28" t="s">
        <v>76</v>
      </c>
      <c r="G934" s="28" t="s">
        <v>439</v>
      </c>
      <c r="H934" s="32" t="s">
        <v>65</v>
      </c>
      <c r="I934" s="28" t="s">
        <v>51</v>
      </c>
      <c r="J934" s="28" t="s">
        <v>52</v>
      </c>
      <c r="K934" s="28" t="s">
        <v>54</v>
      </c>
      <c r="L934" s="28" t="s">
        <v>53</v>
      </c>
      <c r="M934" s="28" t="s">
        <v>54</v>
      </c>
      <c r="N934" s="28" t="s">
        <v>68</v>
      </c>
      <c r="O934" s="28">
        <v>1.62</v>
      </c>
      <c r="P934" s="28" t="s">
        <v>56</v>
      </c>
      <c r="Q934" s="40" t="e">
        <f>Table2[[#This Row],[Spread]]/Table2[[#This Row],[Expected Loss]]</f>
        <v>#VALUE!</v>
      </c>
      <c r="R934" s="28">
        <v>1</v>
      </c>
      <c r="S934" s="28">
        <v>0</v>
      </c>
      <c r="T934" s="28" t="s">
        <v>2938</v>
      </c>
      <c r="U934" s="28" t="s">
        <v>2939</v>
      </c>
      <c r="Y934" s="26">
        <f>IF(ISTEXT(_xlfn.XLOOKUP(A934,Checked_Deals!A:A,Checked_Deals!A:A,0)),1,0)</f>
        <v>0</v>
      </c>
    </row>
    <row r="935" spans="1:25" x14ac:dyDescent="0.25">
      <c r="A935" s="26" t="s">
        <v>2941</v>
      </c>
      <c r="B935" s="27">
        <v>44682</v>
      </c>
      <c r="C935" s="26" t="s">
        <v>2942</v>
      </c>
      <c r="D935" s="26" t="s">
        <v>2414</v>
      </c>
      <c r="E935" s="26" t="s">
        <v>2415</v>
      </c>
      <c r="F935" s="26" t="s">
        <v>91</v>
      </c>
      <c r="G935" s="26" t="s">
        <v>2860</v>
      </c>
      <c r="H935" s="59">
        <v>200000000</v>
      </c>
      <c r="I935" s="26" t="s">
        <v>51</v>
      </c>
      <c r="J935" s="26" t="s">
        <v>52</v>
      </c>
      <c r="K935" s="26">
        <v>3</v>
      </c>
      <c r="L935" s="26" t="s">
        <v>53</v>
      </c>
      <c r="M935" s="26" t="s">
        <v>54</v>
      </c>
      <c r="N935" s="26" t="s">
        <v>68</v>
      </c>
      <c r="O935" s="26">
        <v>1.23</v>
      </c>
      <c r="P935" s="26">
        <v>5</v>
      </c>
      <c r="Q935" s="40">
        <f>Table2[[#This Row],[Spread]]/Table2[[#This Row],[Expected Loss]]</f>
        <v>4.0650406504065044</v>
      </c>
      <c r="R935" s="26">
        <v>1</v>
      </c>
      <c r="S935" s="26">
        <v>0</v>
      </c>
      <c r="T935" s="26" t="s">
        <v>2943</v>
      </c>
      <c r="U935" s="26" t="s">
        <v>2944</v>
      </c>
      <c r="Y935" s="26">
        <f>IF(ISTEXT(_xlfn.XLOOKUP(A935,Checked_Deals!A:A,Checked_Deals!A:A,0)),1,0)</f>
        <v>0</v>
      </c>
    </row>
    <row r="936" spans="1:25" x14ac:dyDescent="0.25">
      <c r="A936" s="26" t="s">
        <v>2945</v>
      </c>
      <c r="B936" s="27">
        <v>44682</v>
      </c>
      <c r="C936" s="26" t="s">
        <v>2942</v>
      </c>
      <c r="D936" s="26" t="s">
        <v>2414</v>
      </c>
      <c r="E936" s="26" t="s">
        <v>2415</v>
      </c>
      <c r="F936" s="26" t="s">
        <v>91</v>
      </c>
      <c r="G936" s="26" t="s">
        <v>2860</v>
      </c>
      <c r="H936" s="59">
        <v>75000000</v>
      </c>
      <c r="I936" s="26" t="s">
        <v>51</v>
      </c>
      <c r="J936" s="26" t="s">
        <v>52</v>
      </c>
      <c r="K936" s="26">
        <v>3</v>
      </c>
      <c r="L936" s="26" t="s">
        <v>53</v>
      </c>
      <c r="M936" s="26" t="s">
        <v>54</v>
      </c>
      <c r="N936" s="26" t="s">
        <v>68</v>
      </c>
      <c r="O936" s="26">
        <v>3.77</v>
      </c>
      <c r="P936" s="26">
        <v>8.25</v>
      </c>
      <c r="Q936" s="40">
        <f>Table2[[#This Row],[Spread]]/Table2[[#This Row],[Expected Loss]]</f>
        <v>2.1883289124668437</v>
      </c>
      <c r="R936" s="26">
        <v>1</v>
      </c>
      <c r="S936" s="26">
        <v>0</v>
      </c>
      <c r="T936" s="26" t="s">
        <v>2943</v>
      </c>
      <c r="U936" s="26" t="s">
        <v>2944</v>
      </c>
      <c r="Y936" s="26">
        <f>IF(ISTEXT(_xlfn.XLOOKUP(A936,Checked_Deals!A:A,Checked_Deals!A:A,0)),1,0)</f>
        <v>0</v>
      </c>
    </row>
    <row r="937" spans="1:25" x14ac:dyDescent="0.25">
      <c r="A937" s="26" t="s">
        <v>2946</v>
      </c>
      <c r="B937" s="27">
        <v>44682</v>
      </c>
      <c r="C937" s="26" t="s">
        <v>2150</v>
      </c>
      <c r="D937" s="26" t="s">
        <v>1644</v>
      </c>
      <c r="E937" s="26" t="s">
        <v>2947</v>
      </c>
      <c r="F937" s="26" t="s">
        <v>76</v>
      </c>
      <c r="G937" s="26" t="s">
        <v>2152</v>
      </c>
      <c r="H937" s="40" t="s">
        <v>487</v>
      </c>
      <c r="I937" s="26" t="s">
        <v>51</v>
      </c>
      <c r="J937" s="26" t="s">
        <v>52</v>
      </c>
      <c r="K937" s="26" t="s">
        <v>54</v>
      </c>
      <c r="L937" s="26" t="s">
        <v>53</v>
      </c>
      <c r="M937" s="26" t="s">
        <v>54</v>
      </c>
      <c r="N937" s="26" t="s">
        <v>55</v>
      </c>
      <c r="O937" s="26">
        <v>1.5</v>
      </c>
      <c r="P937" s="26" t="s">
        <v>56</v>
      </c>
      <c r="Q937" s="40" t="e">
        <f>Table2[[#This Row],[Spread]]/Table2[[#This Row],[Expected Loss]]</f>
        <v>#VALUE!</v>
      </c>
      <c r="R937" s="26">
        <v>1</v>
      </c>
      <c r="S937" s="26">
        <v>0</v>
      </c>
      <c r="T937" s="26" t="s">
        <v>2948</v>
      </c>
      <c r="U937" s="26" t="s">
        <v>2949</v>
      </c>
      <c r="Y937" s="26">
        <f>IF(ISTEXT(_xlfn.XLOOKUP(A937,Checked_Deals!A:A,Checked_Deals!A:A,0)),1,0)</f>
        <v>0</v>
      </c>
    </row>
    <row r="938" spans="1:25" x14ac:dyDescent="0.25">
      <c r="A938" s="26" t="s">
        <v>2950</v>
      </c>
      <c r="B938" s="27">
        <v>44682</v>
      </c>
      <c r="C938" s="26" t="s">
        <v>1916</v>
      </c>
      <c r="D938" s="26" t="s">
        <v>54</v>
      </c>
      <c r="E938" s="26" t="s">
        <v>54</v>
      </c>
      <c r="F938" s="26" t="s">
        <v>54</v>
      </c>
      <c r="G938" s="26" t="s">
        <v>966</v>
      </c>
      <c r="H938" s="59">
        <v>100000000</v>
      </c>
      <c r="I938" s="26" t="s">
        <v>54</v>
      </c>
      <c r="J938" s="26" t="s">
        <v>52</v>
      </c>
      <c r="K938" s="26">
        <v>3</v>
      </c>
      <c r="L938" s="26" t="s">
        <v>53</v>
      </c>
      <c r="M938" s="26" t="s">
        <v>54</v>
      </c>
      <c r="N938" s="26" t="s">
        <v>55</v>
      </c>
      <c r="O938" s="26" t="s">
        <v>56</v>
      </c>
      <c r="P938" s="26" t="s">
        <v>56</v>
      </c>
      <c r="Q938" s="40" t="e">
        <f>Table2[[#This Row],[Spread]]/Table2[[#This Row],[Expected Loss]]</f>
        <v>#VALUE!</v>
      </c>
      <c r="R938" s="26">
        <v>1</v>
      </c>
      <c r="S938" s="26">
        <v>0</v>
      </c>
      <c r="T938" s="26" t="s">
        <v>2951</v>
      </c>
      <c r="U938" s="26" t="s">
        <v>2952</v>
      </c>
      <c r="Y938" s="26">
        <f>IF(ISTEXT(_xlfn.XLOOKUP(A938,Checked_Deals!A:A,Checked_Deals!A:A,0)),1,0)</f>
        <v>0</v>
      </c>
    </row>
    <row r="939" spans="1:25" x14ac:dyDescent="0.25">
      <c r="A939" s="26" t="s">
        <v>2953</v>
      </c>
      <c r="B939" s="27">
        <v>44682</v>
      </c>
      <c r="C939" s="26" t="s">
        <v>2954</v>
      </c>
      <c r="D939" s="26" t="s">
        <v>132</v>
      </c>
      <c r="E939" s="26" t="s">
        <v>1273</v>
      </c>
      <c r="F939" s="26" t="s">
        <v>76</v>
      </c>
      <c r="G939" s="26" t="s">
        <v>693</v>
      </c>
      <c r="H939" s="59">
        <v>575000000</v>
      </c>
      <c r="I939" s="26" t="s">
        <v>51</v>
      </c>
      <c r="J939" s="26" t="s">
        <v>2955</v>
      </c>
      <c r="K939" s="26">
        <v>4</v>
      </c>
      <c r="L939" s="26">
        <v>1.3480000000000001</v>
      </c>
      <c r="M939" s="26" t="s">
        <v>54</v>
      </c>
      <c r="N939" s="26" t="s">
        <v>55</v>
      </c>
      <c r="O939" s="26">
        <v>1.127</v>
      </c>
      <c r="P939" s="26">
        <v>4.25</v>
      </c>
      <c r="Q939" s="40">
        <f>Table2[[#This Row],[Spread]]/Table2[[#This Row],[Expected Loss]]</f>
        <v>3.7710736468500445</v>
      </c>
      <c r="R939" s="26">
        <v>1</v>
      </c>
      <c r="S939" s="26">
        <v>0</v>
      </c>
      <c r="T939" s="26" t="s">
        <v>2956</v>
      </c>
      <c r="U939" s="26" t="s">
        <v>2957</v>
      </c>
      <c r="Y939" s="26">
        <f>IF(ISTEXT(_xlfn.XLOOKUP(A939,Checked_Deals!A:A,Checked_Deals!A:A,0)),1,0)</f>
        <v>0</v>
      </c>
    </row>
    <row r="940" spans="1:25" x14ac:dyDescent="0.25">
      <c r="A940" s="26" t="s">
        <v>2958</v>
      </c>
      <c r="B940" s="27">
        <v>44682</v>
      </c>
      <c r="C940" s="26" t="s">
        <v>2083</v>
      </c>
      <c r="D940" s="26" t="s">
        <v>83</v>
      </c>
      <c r="E940" s="26" t="s">
        <v>2494</v>
      </c>
      <c r="F940" s="26" t="s">
        <v>76</v>
      </c>
      <c r="G940" s="26" t="s">
        <v>439</v>
      </c>
      <c r="H940" s="59">
        <v>200000000</v>
      </c>
      <c r="I940" s="26" t="s">
        <v>51</v>
      </c>
      <c r="J940" s="26" t="s">
        <v>52</v>
      </c>
      <c r="K940" s="26" t="s">
        <v>54</v>
      </c>
      <c r="L940" s="26">
        <v>1.07</v>
      </c>
      <c r="M940" s="26" t="s">
        <v>2959</v>
      </c>
      <c r="N940" s="26" t="s">
        <v>55</v>
      </c>
      <c r="O940" s="26">
        <v>0.83</v>
      </c>
      <c r="P940" s="26">
        <v>7.75</v>
      </c>
      <c r="Q940" s="40">
        <f>Table2[[#This Row],[Spread]]/Table2[[#This Row],[Expected Loss]]</f>
        <v>9.3373493975903621</v>
      </c>
      <c r="R940" s="26">
        <v>1</v>
      </c>
      <c r="S940" s="26">
        <v>0</v>
      </c>
      <c r="T940" s="26" t="s">
        <v>2960</v>
      </c>
      <c r="U940" s="26" t="s">
        <v>2961</v>
      </c>
      <c r="Y940" s="26">
        <f>IF(ISTEXT(_xlfn.XLOOKUP(A940,Checked_Deals!A:A,Checked_Deals!A:A,0)),1,0)</f>
        <v>0</v>
      </c>
    </row>
    <row r="941" spans="1:25" x14ac:dyDescent="0.25">
      <c r="A941" s="26" t="s">
        <v>2962</v>
      </c>
      <c r="B941" s="27">
        <v>44682</v>
      </c>
      <c r="C941" s="26" t="s">
        <v>2963</v>
      </c>
      <c r="D941" s="26" t="s">
        <v>2964</v>
      </c>
      <c r="E941" s="26" t="s">
        <v>2965</v>
      </c>
      <c r="F941" s="26" t="s">
        <v>76</v>
      </c>
      <c r="G941" s="26" t="s">
        <v>2966</v>
      </c>
      <c r="H941" s="40" t="s">
        <v>487</v>
      </c>
      <c r="I941" s="26" t="s">
        <v>51</v>
      </c>
      <c r="J941" s="26" t="s">
        <v>52</v>
      </c>
      <c r="K941" s="26">
        <v>2</v>
      </c>
      <c r="L941" s="26" t="s">
        <v>53</v>
      </c>
      <c r="M941" s="26" t="s">
        <v>54</v>
      </c>
      <c r="N941" s="26" t="s">
        <v>55</v>
      </c>
      <c r="O941" s="26">
        <v>2.38</v>
      </c>
      <c r="P941" s="26">
        <v>20</v>
      </c>
      <c r="Q941" s="40">
        <f>Table2[[#This Row],[Spread]]/Table2[[#This Row],[Expected Loss]]</f>
        <v>8.4033613445378155</v>
      </c>
      <c r="R941" s="26">
        <v>1</v>
      </c>
      <c r="S941" s="26">
        <v>0</v>
      </c>
      <c r="T941" s="26" t="s">
        <v>2967</v>
      </c>
      <c r="U941" s="26" t="s">
        <v>2968</v>
      </c>
      <c r="Y941" s="26">
        <f>IF(ISTEXT(_xlfn.XLOOKUP(A941,Checked_Deals!A:A,Checked_Deals!A:A,0)),1,0)</f>
        <v>0</v>
      </c>
    </row>
    <row r="942" spans="1:25" x14ac:dyDescent="0.25">
      <c r="A942" s="26" t="s">
        <v>2969</v>
      </c>
      <c r="B942" s="27">
        <v>44682</v>
      </c>
      <c r="C942" s="26" t="s">
        <v>2970</v>
      </c>
      <c r="D942" s="26" t="s">
        <v>2065</v>
      </c>
      <c r="E942" s="26" t="s">
        <v>2971</v>
      </c>
      <c r="F942" s="26" t="s">
        <v>76</v>
      </c>
      <c r="G942" s="26" t="s">
        <v>1957</v>
      </c>
      <c r="H942" s="59">
        <v>240000000</v>
      </c>
      <c r="I942" s="26" t="s">
        <v>113</v>
      </c>
      <c r="J942" s="26" t="s">
        <v>52</v>
      </c>
      <c r="K942" s="26">
        <v>2</v>
      </c>
      <c r="L942" s="26">
        <v>3.8</v>
      </c>
      <c r="M942" s="26" t="s">
        <v>54</v>
      </c>
      <c r="N942" s="26" t="s">
        <v>55</v>
      </c>
      <c r="O942" s="26">
        <v>3.17</v>
      </c>
      <c r="P942" s="26">
        <v>9.5</v>
      </c>
      <c r="Q942" s="40">
        <f>Table2[[#This Row],[Spread]]/Table2[[#This Row],[Expected Loss]]</f>
        <v>2.9968454258675079</v>
      </c>
      <c r="R942" s="26">
        <v>1</v>
      </c>
      <c r="S942" s="26">
        <v>0</v>
      </c>
      <c r="T942" s="26" t="s">
        <v>2972</v>
      </c>
      <c r="U942" s="26" t="s">
        <v>2973</v>
      </c>
      <c r="Y942" s="26">
        <f>IF(ISTEXT(_xlfn.XLOOKUP(A942,Checked_Deals!A:A,Checked_Deals!A:A,0)),1,0)</f>
        <v>0</v>
      </c>
    </row>
    <row r="943" spans="1:25" x14ac:dyDescent="0.25">
      <c r="A943" s="26" t="s">
        <v>2974</v>
      </c>
      <c r="B943" s="27">
        <v>44682</v>
      </c>
      <c r="C943" s="26" t="s">
        <v>2875</v>
      </c>
      <c r="D943" s="26" t="s">
        <v>110</v>
      </c>
      <c r="E943" s="26" t="s">
        <v>1383</v>
      </c>
      <c r="F943" s="26" t="s">
        <v>76</v>
      </c>
      <c r="G943" s="26" t="s">
        <v>1157</v>
      </c>
      <c r="H943" s="59">
        <v>150000000</v>
      </c>
      <c r="I943" s="26" t="s">
        <v>51</v>
      </c>
      <c r="J943" s="26" t="s">
        <v>52</v>
      </c>
      <c r="K943" s="26">
        <v>3</v>
      </c>
      <c r="L943" s="26" t="s">
        <v>53</v>
      </c>
      <c r="M943" s="26" t="s">
        <v>54</v>
      </c>
      <c r="N943" s="26" t="s">
        <v>68</v>
      </c>
      <c r="O943" s="26">
        <v>0.67</v>
      </c>
      <c r="P943" s="26">
        <v>6.5</v>
      </c>
      <c r="Q943" s="40">
        <f>Table2[[#This Row],[Spread]]/Table2[[#This Row],[Expected Loss]]</f>
        <v>9.7014925373134329</v>
      </c>
      <c r="R943" s="26">
        <v>1</v>
      </c>
      <c r="S943" s="26">
        <v>0</v>
      </c>
      <c r="T943" s="26" t="s">
        <v>2975</v>
      </c>
      <c r="U943" s="26" t="s">
        <v>2976</v>
      </c>
      <c r="Y943" s="26">
        <f>IF(ISTEXT(_xlfn.XLOOKUP(A943,Checked_Deals!A:A,Checked_Deals!A:A,0)),1,0)</f>
        <v>0</v>
      </c>
    </row>
    <row r="944" spans="1:25" x14ac:dyDescent="0.25">
      <c r="A944" s="26" t="s">
        <v>2977</v>
      </c>
      <c r="B944" s="27">
        <v>44682</v>
      </c>
      <c r="C944" s="26" t="s">
        <v>2875</v>
      </c>
      <c r="D944" s="26" t="s">
        <v>110</v>
      </c>
      <c r="E944" s="26" t="s">
        <v>1383</v>
      </c>
      <c r="F944" s="26" t="s">
        <v>76</v>
      </c>
      <c r="G944" s="26" t="s">
        <v>1157</v>
      </c>
      <c r="H944" s="59">
        <v>100000000</v>
      </c>
      <c r="I944" s="26" t="s">
        <v>51</v>
      </c>
      <c r="J944" s="26" t="s">
        <v>52</v>
      </c>
      <c r="K944" s="26">
        <v>3</v>
      </c>
      <c r="L944" s="26" t="s">
        <v>53</v>
      </c>
      <c r="M944" s="26" t="s">
        <v>54</v>
      </c>
      <c r="N944" s="26" t="s">
        <v>68</v>
      </c>
      <c r="O944" s="26">
        <v>1.79</v>
      </c>
      <c r="P944" s="26">
        <v>8.75</v>
      </c>
      <c r="Q944" s="40">
        <f>Table2[[#This Row],[Spread]]/Table2[[#This Row],[Expected Loss]]</f>
        <v>4.8882681564245809</v>
      </c>
      <c r="R944" s="26">
        <v>1</v>
      </c>
      <c r="S944" s="26">
        <v>0</v>
      </c>
      <c r="T944" s="26" t="s">
        <v>2975</v>
      </c>
      <c r="U944" s="26" t="s">
        <v>2976</v>
      </c>
      <c r="Y944" s="26">
        <f>IF(ISTEXT(_xlfn.XLOOKUP(A944,Checked_Deals!A:A,Checked_Deals!A:A,0)),1,0)</f>
        <v>0</v>
      </c>
    </row>
    <row r="945" spans="1:25" x14ac:dyDescent="0.25">
      <c r="A945" s="26" t="s">
        <v>2978</v>
      </c>
      <c r="B945" s="27">
        <v>44682</v>
      </c>
      <c r="C945" s="26" t="s">
        <v>2875</v>
      </c>
      <c r="D945" s="26" t="s">
        <v>110</v>
      </c>
      <c r="E945" s="26" t="s">
        <v>1383</v>
      </c>
      <c r="F945" s="26" t="s">
        <v>76</v>
      </c>
      <c r="G945" s="26" t="s">
        <v>1157</v>
      </c>
      <c r="H945" s="59">
        <v>37500000</v>
      </c>
      <c r="I945" s="26" t="s">
        <v>51</v>
      </c>
      <c r="J945" s="26" t="s">
        <v>52</v>
      </c>
      <c r="K945" s="26">
        <v>3</v>
      </c>
      <c r="L945" s="26" t="s">
        <v>53</v>
      </c>
      <c r="M945" s="26" t="s">
        <v>54</v>
      </c>
      <c r="N945" s="26" t="s">
        <v>68</v>
      </c>
      <c r="O945" s="26">
        <v>7.43</v>
      </c>
      <c r="P945" s="26">
        <v>17.43</v>
      </c>
      <c r="Q945" s="40">
        <f>Table2[[#This Row],[Spread]]/Table2[[#This Row],[Expected Loss]]</f>
        <v>2.3458950201884252</v>
      </c>
      <c r="R945" s="26">
        <v>1</v>
      </c>
      <c r="S945" s="26">
        <v>0</v>
      </c>
      <c r="T945" s="26" t="s">
        <v>2975</v>
      </c>
      <c r="U945" s="26" t="s">
        <v>2976</v>
      </c>
      <c r="Y945" s="26">
        <f>IF(ISTEXT(_xlfn.XLOOKUP(A945,Checked_Deals!A:A,Checked_Deals!A:A,0)),1,0)</f>
        <v>0</v>
      </c>
    </row>
    <row r="946" spans="1:25" x14ac:dyDescent="0.25">
      <c r="A946" s="26" t="s">
        <v>2979</v>
      </c>
      <c r="B946" s="27">
        <v>44682</v>
      </c>
      <c r="C946" s="26" t="s">
        <v>2520</v>
      </c>
      <c r="D946" s="26" t="s">
        <v>473</v>
      </c>
      <c r="E946" s="26" t="s">
        <v>2844</v>
      </c>
      <c r="F946" s="26" t="s">
        <v>76</v>
      </c>
      <c r="G946" s="26" t="s">
        <v>1161</v>
      </c>
      <c r="H946" s="59">
        <v>200000000</v>
      </c>
      <c r="I946" s="26" t="s">
        <v>51</v>
      </c>
      <c r="J946" s="26" t="s">
        <v>52</v>
      </c>
      <c r="K946" s="26" t="s">
        <v>54</v>
      </c>
      <c r="L946" s="26" t="s">
        <v>53</v>
      </c>
      <c r="M946" s="26" t="s">
        <v>54</v>
      </c>
      <c r="N946" s="26" t="s">
        <v>55</v>
      </c>
      <c r="O946" s="26">
        <v>2.5099999999999998</v>
      </c>
      <c r="P946" s="26">
        <v>7.25</v>
      </c>
      <c r="Q946" s="40">
        <f>Table2[[#This Row],[Spread]]/Table2[[#This Row],[Expected Loss]]</f>
        <v>2.8884462151394423</v>
      </c>
      <c r="R946" s="26">
        <v>1</v>
      </c>
      <c r="S946" s="26">
        <v>0</v>
      </c>
      <c r="T946" s="26" t="s">
        <v>2980</v>
      </c>
      <c r="U946" s="26" t="s">
        <v>2981</v>
      </c>
      <c r="Y946" s="26">
        <f>IF(ISTEXT(_xlfn.XLOOKUP(A946,Checked_Deals!A:A,Checked_Deals!A:A,0)),1,0)</f>
        <v>0</v>
      </c>
    </row>
    <row r="947" spans="1:25" x14ac:dyDescent="0.25">
      <c r="A947" s="26" t="s">
        <v>2982</v>
      </c>
      <c r="B947" s="27">
        <v>44713</v>
      </c>
      <c r="C947" s="26" t="s">
        <v>1811</v>
      </c>
      <c r="D947" s="26" t="s">
        <v>54</v>
      </c>
      <c r="E947" s="26" t="s">
        <v>54</v>
      </c>
      <c r="F947" s="26" t="s">
        <v>54</v>
      </c>
      <c r="G947" s="26" t="s">
        <v>966</v>
      </c>
      <c r="H947" s="59">
        <v>8730000</v>
      </c>
      <c r="I947" s="26" t="s">
        <v>54</v>
      </c>
      <c r="J947" s="26" t="s">
        <v>52</v>
      </c>
      <c r="K947" s="26" t="s">
        <v>54</v>
      </c>
      <c r="L947" s="26" t="s">
        <v>53</v>
      </c>
      <c r="M947" s="26" t="s">
        <v>54</v>
      </c>
      <c r="N947" s="26" t="s">
        <v>55</v>
      </c>
      <c r="O947" s="26" t="s">
        <v>56</v>
      </c>
      <c r="P947" s="26" t="s">
        <v>56</v>
      </c>
      <c r="Q947" s="40" t="e">
        <f>Table2[[#This Row],[Spread]]/Table2[[#This Row],[Expected Loss]]</f>
        <v>#VALUE!</v>
      </c>
      <c r="R947" s="26">
        <v>1</v>
      </c>
      <c r="S947" s="26">
        <v>0</v>
      </c>
      <c r="T947" s="26" t="s">
        <v>2983</v>
      </c>
      <c r="U947" s="26" t="s">
        <v>2984</v>
      </c>
      <c r="Y947" s="26">
        <f>IF(ISTEXT(_xlfn.XLOOKUP(A947,Checked_Deals!A:A,Checked_Deals!A:A,0)),1,0)</f>
        <v>0</v>
      </c>
    </row>
    <row r="948" spans="1:25" x14ac:dyDescent="0.25">
      <c r="A948" s="26" t="s">
        <v>2985</v>
      </c>
      <c r="B948" s="27">
        <v>44713</v>
      </c>
      <c r="C948" s="26" t="s">
        <v>2986</v>
      </c>
      <c r="D948" s="26" t="s">
        <v>2987</v>
      </c>
      <c r="E948" s="26" t="s">
        <v>2988</v>
      </c>
      <c r="F948" s="26" t="s">
        <v>76</v>
      </c>
      <c r="G948" s="26" t="s">
        <v>447</v>
      </c>
      <c r="H948" s="59">
        <v>150000000</v>
      </c>
      <c r="I948" s="26" t="s">
        <v>113</v>
      </c>
      <c r="J948" s="26" t="s">
        <v>52</v>
      </c>
      <c r="K948" s="26" t="s">
        <v>54</v>
      </c>
      <c r="L948" s="26" t="s">
        <v>53</v>
      </c>
      <c r="M948" s="26" t="s">
        <v>54</v>
      </c>
      <c r="N948" s="26" t="s">
        <v>55</v>
      </c>
      <c r="O948" s="26">
        <v>3.22</v>
      </c>
      <c r="P948" s="26">
        <v>6.9</v>
      </c>
      <c r="Q948" s="40">
        <f>Table2[[#This Row],[Spread]]/Table2[[#This Row],[Expected Loss]]</f>
        <v>2.1428571428571428</v>
      </c>
      <c r="R948" s="26">
        <v>1</v>
      </c>
      <c r="S948" s="26">
        <v>0</v>
      </c>
      <c r="T948" s="26" t="s">
        <v>2989</v>
      </c>
      <c r="U948" s="26" t="s">
        <v>2990</v>
      </c>
      <c r="Y948" s="26">
        <f>IF(ISTEXT(_xlfn.XLOOKUP(A948,Checked_Deals!A:A,Checked_Deals!A:A,0)),1,0)</f>
        <v>0</v>
      </c>
    </row>
    <row r="949" spans="1:25" x14ac:dyDescent="0.25">
      <c r="A949" s="26" t="s">
        <v>2991</v>
      </c>
      <c r="B949" s="27">
        <v>44713</v>
      </c>
      <c r="C949" s="26" t="s">
        <v>2992</v>
      </c>
      <c r="D949" s="26" t="s">
        <v>2993</v>
      </c>
      <c r="E949" s="26" t="s">
        <v>446</v>
      </c>
      <c r="F949" s="26" t="s">
        <v>76</v>
      </c>
      <c r="G949" s="26" t="s">
        <v>2994</v>
      </c>
      <c r="H949" s="59">
        <v>65000000</v>
      </c>
      <c r="I949" s="26" t="s">
        <v>51</v>
      </c>
      <c r="J949" s="26" t="s">
        <v>52</v>
      </c>
      <c r="K949" s="26">
        <v>3</v>
      </c>
      <c r="L949" s="26">
        <v>2.3199999999999998</v>
      </c>
      <c r="M949" s="26" t="s">
        <v>54</v>
      </c>
      <c r="N949" s="26" t="s">
        <v>55</v>
      </c>
      <c r="O949" s="26">
        <v>1.1599999999999999</v>
      </c>
      <c r="P949" s="26">
        <v>9.75</v>
      </c>
      <c r="Q949" s="40">
        <f>Table2[[#This Row],[Spread]]/Table2[[#This Row],[Expected Loss]]</f>
        <v>8.4051724137931032</v>
      </c>
      <c r="R949" s="26">
        <v>1</v>
      </c>
      <c r="S949" s="26">
        <v>0</v>
      </c>
      <c r="T949" s="26" t="s">
        <v>2995</v>
      </c>
      <c r="U949" s="26" t="s">
        <v>2996</v>
      </c>
      <c r="Y949" s="26">
        <f>IF(ISTEXT(_xlfn.XLOOKUP(A949,Checked_Deals!A:A,Checked_Deals!A:A,0)),1,0)</f>
        <v>0</v>
      </c>
    </row>
    <row r="950" spans="1:25" x14ac:dyDescent="0.25">
      <c r="A950" s="26" t="s">
        <v>2997</v>
      </c>
      <c r="B950" s="27">
        <v>44713</v>
      </c>
      <c r="C950" s="26" t="s">
        <v>2963</v>
      </c>
      <c r="D950" s="26" t="s">
        <v>2998</v>
      </c>
      <c r="E950" s="26" t="s">
        <v>2965</v>
      </c>
      <c r="F950" s="26" t="s">
        <v>76</v>
      </c>
      <c r="G950" s="26" t="s">
        <v>2999</v>
      </c>
      <c r="H950" s="40" t="s">
        <v>2428</v>
      </c>
      <c r="I950" s="26" t="s">
        <v>51</v>
      </c>
      <c r="J950" s="26" t="s">
        <v>52</v>
      </c>
      <c r="K950" s="26">
        <v>2</v>
      </c>
      <c r="L950" s="26" t="s">
        <v>53</v>
      </c>
      <c r="M950" s="26" t="s">
        <v>54</v>
      </c>
      <c r="N950" s="26" t="s">
        <v>68</v>
      </c>
      <c r="O950" s="26">
        <v>4.6399999999999997</v>
      </c>
      <c r="P950" s="26">
        <v>14.5</v>
      </c>
      <c r="Q950" s="40">
        <f>Table2[[#This Row],[Spread]]/Table2[[#This Row],[Expected Loss]]</f>
        <v>3.125</v>
      </c>
      <c r="R950" s="26">
        <v>1</v>
      </c>
      <c r="S950" s="26">
        <v>0</v>
      </c>
      <c r="T950" s="26" t="s">
        <v>3000</v>
      </c>
      <c r="U950" s="26" t="s">
        <v>3001</v>
      </c>
      <c r="Y950" s="26">
        <f>IF(ISTEXT(_xlfn.XLOOKUP(A950,Checked_Deals!A:A,Checked_Deals!A:A,0)),1,0)</f>
        <v>0</v>
      </c>
    </row>
    <row r="951" spans="1:25" x14ac:dyDescent="0.25">
      <c r="A951" s="26" t="s">
        <v>3002</v>
      </c>
      <c r="B951" s="27">
        <v>44713</v>
      </c>
      <c r="C951" s="26" t="s">
        <v>2963</v>
      </c>
      <c r="D951" s="26" t="s">
        <v>2998</v>
      </c>
      <c r="E951" s="26" t="s">
        <v>2965</v>
      </c>
      <c r="F951" s="26" t="s">
        <v>76</v>
      </c>
      <c r="G951" s="26" t="s">
        <v>2999</v>
      </c>
      <c r="H951" s="40" t="s">
        <v>2428</v>
      </c>
      <c r="I951" s="26" t="s">
        <v>51</v>
      </c>
      <c r="J951" s="26" t="s">
        <v>52</v>
      </c>
      <c r="K951" s="26">
        <v>2</v>
      </c>
      <c r="L951" s="26" t="s">
        <v>53</v>
      </c>
      <c r="M951" s="26" t="s">
        <v>54</v>
      </c>
      <c r="N951" s="26" t="s">
        <v>68</v>
      </c>
      <c r="O951" s="26">
        <v>3.89</v>
      </c>
      <c r="P951" s="26">
        <v>20</v>
      </c>
      <c r="Q951" s="40">
        <f>Table2[[#This Row],[Spread]]/Table2[[#This Row],[Expected Loss]]</f>
        <v>5.1413881748071981</v>
      </c>
      <c r="R951" s="26">
        <v>1</v>
      </c>
      <c r="S951" s="26">
        <v>0</v>
      </c>
      <c r="T951" s="26" t="s">
        <v>3000</v>
      </c>
      <c r="U951" s="26" t="s">
        <v>3001</v>
      </c>
      <c r="Y951" s="26">
        <f>IF(ISTEXT(_xlfn.XLOOKUP(A951,Checked_Deals!A:A,Checked_Deals!A:A,0)),1,0)</f>
        <v>0</v>
      </c>
    </row>
    <row r="952" spans="1:25" x14ac:dyDescent="0.25">
      <c r="A952" s="26" t="s">
        <v>3003</v>
      </c>
      <c r="B952" s="27">
        <v>44713</v>
      </c>
      <c r="C952" s="26" t="s">
        <v>3004</v>
      </c>
      <c r="D952" s="26" t="s">
        <v>120</v>
      </c>
      <c r="E952" s="26" t="s">
        <v>474</v>
      </c>
      <c r="F952" s="26" t="s">
        <v>76</v>
      </c>
      <c r="G952" s="26" t="s">
        <v>1431</v>
      </c>
      <c r="H952" s="59">
        <v>175000000</v>
      </c>
      <c r="I952" s="26" t="s">
        <v>51</v>
      </c>
      <c r="J952" s="26" t="s">
        <v>52</v>
      </c>
      <c r="K952" s="26" t="s">
        <v>54</v>
      </c>
      <c r="L952" s="26">
        <v>1.41</v>
      </c>
      <c r="M952" s="26" t="s">
        <v>54</v>
      </c>
      <c r="N952" s="26" t="s">
        <v>55</v>
      </c>
      <c r="O952" s="26">
        <v>1.1200000000000001</v>
      </c>
      <c r="P952" s="26">
        <v>13</v>
      </c>
      <c r="Q952" s="40">
        <f>Table2[[#This Row],[Spread]]/Table2[[#This Row],[Expected Loss]]</f>
        <v>11.607142857142856</v>
      </c>
      <c r="R952" s="26">
        <v>1</v>
      </c>
      <c r="S952" s="26">
        <v>0</v>
      </c>
      <c r="T952" s="26" t="s">
        <v>3005</v>
      </c>
      <c r="U952" s="26" t="s">
        <v>3006</v>
      </c>
      <c r="Y952" s="26">
        <f>IF(ISTEXT(_xlfn.XLOOKUP(A952,Checked_Deals!A:A,Checked_Deals!A:A,0)),1,0)</f>
        <v>0</v>
      </c>
    </row>
    <row r="953" spans="1:25" x14ac:dyDescent="0.25">
      <c r="A953" s="26" t="s">
        <v>3007</v>
      </c>
      <c r="B953" s="27">
        <v>44713</v>
      </c>
      <c r="C953" s="26" t="s">
        <v>2205</v>
      </c>
      <c r="D953" s="26" t="s">
        <v>540</v>
      </c>
      <c r="E953" s="26" t="s">
        <v>1273</v>
      </c>
      <c r="F953" s="26" t="s">
        <v>2146</v>
      </c>
      <c r="G953" s="26" t="s">
        <v>542</v>
      </c>
      <c r="H953" s="59">
        <v>175000000</v>
      </c>
      <c r="I953" s="26" t="s">
        <v>51</v>
      </c>
      <c r="J953" s="26" t="s">
        <v>52</v>
      </c>
      <c r="K953" s="26" t="s">
        <v>54</v>
      </c>
      <c r="L953" s="26" t="s">
        <v>53</v>
      </c>
      <c r="M953" s="26" t="s">
        <v>54</v>
      </c>
      <c r="N953" s="26" t="s">
        <v>68</v>
      </c>
      <c r="O953" s="26">
        <v>1.33</v>
      </c>
      <c r="P953" s="26">
        <v>5</v>
      </c>
      <c r="Q953" s="40">
        <f>Table2[[#This Row],[Spread]]/Table2[[#This Row],[Expected Loss]]</f>
        <v>3.7593984962406015</v>
      </c>
      <c r="R953" s="26">
        <v>1</v>
      </c>
      <c r="S953" s="26">
        <v>0</v>
      </c>
      <c r="T953" s="26" t="s">
        <v>3008</v>
      </c>
      <c r="U953" s="26" t="s">
        <v>3009</v>
      </c>
      <c r="Y953" s="26">
        <f>IF(ISTEXT(_xlfn.XLOOKUP(A953,Checked_Deals!A:A,Checked_Deals!A:A,0)),1,0)</f>
        <v>0</v>
      </c>
    </row>
    <row r="954" spans="1:25" x14ac:dyDescent="0.25">
      <c r="A954" s="26" t="s">
        <v>3010</v>
      </c>
      <c r="B954" s="27">
        <v>44713</v>
      </c>
      <c r="C954" s="26" t="s">
        <v>2205</v>
      </c>
      <c r="D954" s="26" t="s">
        <v>540</v>
      </c>
      <c r="E954" s="26" t="s">
        <v>1273</v>
      </c>
      <c r="F954" s="26" t="s">
        <v>2146</v>
      </c>
      <c r="G954" s="26" t="s">
        <v>542</v>
      </c>
      <c r="H954" s="59">
        <v>70000000</v>
      </c>
      <c r="I954" s="26" t="s">
        <v>51</v>
      </c>
      <c r="J954" s="26" t="s">
        <v>52</v>
      </c>
      <c r="K954" s="26" t="s">
        <v>54</v>
      </c>
      <c r="L954" s="26" t="s">
        <v>53</v>
      </c>
      <c r="M954" s="26" t="s">
        <v>54</v>
      </c>
      <c r="N954" s="26" t="s">
        <v>68</v>
      </c>
      <c r="O954" s="26">
        <v>3.28</v>
      </c>
      <c r="P954" s="26">
        <v>7.75</v>
      </c>
      <c r="Q954" s="40">
        <f>Table2[[#This Row],[Spread]]/Table2[[#This Row],[Expected Loss]]</f>
        <v>2.3628048780487805</v>
      </c>
      <c r="R954" s="26">
        <v>1</v>
      </c>
      <c r="S954" s="26">
        <v>0</v>
      </c>
      <c r="T954" s="26" t="s">
        <v>3008</v>
      </c>
      <c r="U954" s="26" t="s">
        <v>3009</v>
      </c>
      <c r="Y954" s="26">
        <f>IF(ISTEXT(_xlfn.XLOOKUP(A954,Checked_Deals!A:A,Checked_Deals!A:A,0)),1,0)</f>
        <v>0</v>
      </c>
    </row>
    <row r="955" spans="1:25" x14ac:dyDescent="0.25">
      <c r="A955" s="28" t="s">
        <v>3011</v>
      </c>
      <c r="B955" s="29">
        <v>44713</v>
      </c>
      <c r="C955" s="28" t="s">
        <v>1933</v>
      </c>
      <c r="D955" s="28" t="s">
        <v>211</v>
      </c>
      <c r="E955" s="28" t="s">
        <v>541</v>
      </c>
      <c r="F955" s="28" t="s">
        <v>76</v>
      </c>
      <c r="G955" s="28" t="s">
        <v>2845</v>
      </c>
      <c r="H955" s="32" t="s">
        <v>65</v>
      </c>
      <c r="I955" s="28" t="s">
        <v>113</v>
      </c>
      <c r="J955" s="28" t="s">
        <v>52</v>
      </c>
      <c r="K955" s="28">
        <v>0.5</v>
      </c>
      <c r="L955" s="28" t="s">
        <v>53</v>
      </c>
      <c r="M955" s="28" t="s">
        <v>54</v>
      </c>
      <c r="N955" s="28" t="s">
        <v>68</v>
      </c>
      <c r="O955" s="28" t="s">
        <v>56</v>
      </c>
      <c r="P955" s="28">
        <v>9</v>
      </c>
      <c r="Q955" s="40" t="e">
        <f>Table2[[#This Row],[Spread]]/Table2[[#This Row],[Expected Loss]]</f>
        <v>#VALUE!</v>
      </c>
      <c r="R955" s="28">
        <v>1</v>
      </c>
      <c r="S955" s="28">
        <v>0</v>
      </c>
      <c r="T955" s="28" t="s">
        <v>3012</v>
      </c>
      <c r="U955" s="28" t="s">
        <v>3013</v>
      </c>
      <c r="Y955" s="26">
        <f>IF(ISTEXT(_xlfn.XLOOKUP(A955,Checked_Deals!A:A,Checked_Deals!A:A,0)),1,0)</f>
        <v>0</v>
      </c>
    </row>
    <row r="956" spans="1:25" x14ac:dyDescent="0.25">
      <c r="A956" s="28" t="s">
        <v>3014</v>
      </c>
      <c r="B956" s="29">
        <v>44713</v>
      </c>
      <c r="C956" s="28" t="s">
        <v>1933</v>
      </c>
      <c r="D956" s="28" t="s">
        <v>211</v>
      </c>
      <c r="E956" s="28" t="s">
        <v>541</v>
      </c>
      <c r="F956" s="28" t="s">
        <v>76</v>
      </c>
      <c r="G956" s="28" t="s">
        <v>2845</v>
      </c>
      <c r="H956" s="32" t="s">
        <v>65</v>
      </c>
      <c r="I956" s="28" t="s">
        <v>113</v>
      </c>
      <c r="J956" s="28" t="s">
        <v>52</v>
      </c>
      <c r="K956" s="28">
        <v>0.5</v>
      </c>
      <c r="L956" s="28" t="s">
        <v>53</v>
      </c>
      <c r="M956" s="28" t="s">
        <v>54</v>
      </c>
      <c r="N956" s="28" t="s">
        <v>68</v>
      </c>
      <c r="O956" s="28" t="s">
        <v>56</v>
      </c>
      <c r="P956" s="28" t="s">
        <v>2428</v>
      </c>
      <c r="Q956" s="40" t="e">
        <f>Table2[[#This Row],[Spread]]/Table2[[#This Row],[Expected Loss]]</f>
        <v>#VALUE!</v>
      </c>
      <c r="R956" s="28">
        <v>1</v>
      </c>
      <c r="S956" s="28">
        <v>0</v>
      </c>
      <c r="T956" s="28" t="s">
        <v>3012</v>
      </c>
      <c r="U956" s="28" t="s">
        <v>3013</v>
      </c>
      <c r="Y956" s="26">
        <f>IF(ISTEXT(_xlfn.XLOOKUP(A956,Checked_Deals!A:A,Checked_Deals!A:A,0)),1,0)</f>
        <v>0</v>
      </c>
    </row>
    <row r="957" spans="1:25" x14ac:dyDescent="0.25">
      <c r="A957" s="28" t="s">
        <v>3015</v>
      </c>
      <c r="B957" s="29">
        <v>44713</v>
      </c>
      <c r="C957" s="28" t="s">
        <v>1933</v>
      </c>
      <c r="D957" s="28" t="s">
        <v>211</v>
      </c>
      <c r="E957" s="28" t="s">
        <v>541</v>
      </c>
      <c r="F957" s="28" t="s">
        <v>76</v>
      </c>
      <c r="G957" s="28" t="s">
        <v>2845</v>
      </c>
      <c r="H957" s="32" t="s">
        <v>65</v>
      </c>
      <c r="I957" s="28" t="s">
        <v>113</v>
      </c>
      <c r="J957" s="28" t="s">
        <v>52</v>
      </c>
      <c r="K957" s="28">
        <v>0.5</v>
      </c>
      <c r="L957" s="28" t="s">
        <v>53</v>
      </c>
      <c r="M957" s="28" t="s">
        <v>54</v>
      </c>
      <c r="N957" s="28" t="s">
        <v>68</v>
      </c>
      <c r="O957" s="28" t="s">
        <v>56</v>
      </c>
      <c r="P957" s="28">
        <v>9</v>
      </c>
      <c r="Q957" s="40" t="e">
        <f>Table2[[#This Row],[Spread]]/Table2[[#This Row],[Expected Loss]]</f>
        <v>#VALUE!</v>
      </c>
      <c r="R957" s="28">
        <v>1</v>
      </c>
      <c r="S957" s="28">
        <v>0</v>
      </c>
      <c r="T957" s="28" t="s">
        <v>3012</v>
      </c>
      <c r="U957" s="28" t="s">
        <v>3013</v>
      </c>
      <c r="Y957" s="26">
        <f>IF(ISTEXT(_xlfn.XLOOKUP(A957,Checked_Deals!A:A,Checked_Deals!A:A,0)),1,0)</f>
        <v>0</v>
      </c>
    </row>
    <row r="958" spans="1:25" x14ac:dyDescent="0.25">
      <c r="A958" s="26" t="s">
        <v>3016</v>
      </c>
      <c r="B958" s="27">
        <v>44713</v>
      </c>
      <c r="C958" s="26" t="s">
        <v>1889</v>
      </c>
      <c r="D958" s="26" t="s">
        <v>409</v>
      </c>
      <c r="E958" s="26" t="s">
        <v>785</v>
      </c>
      <c r="F958" s="26" t="s">
        <v>76</v>
      </c>
      <c r="G958" s="26" t="s">
        <v>1890</v>
      </c>
      <c r="H958" s="59">
        <v>300000000</v>
      </c>
      <c r="I958" s="26" t="s">
        <v>113</v>
      </c>
      <c r="J958" s="26" t="s">
        <v>52</v>
      </c>
      <c r="K958" s="26">
        <v>3</v>
      </c>
      <c r="L958" s="26">
        <v>1.43</v>
      </c>
      <c r="M958" s="26" t="s">
        <v>54</v>
      </c>
      <c r="N958" s="26" t="s">
        <v>55</v>
      </c>
      <c r="O958" s="26">
        <v>0.9</v>
      </c>
      <c r="P958" s="26">
        <v>5.25</v>
      </c>
      <c r="Q958" s="40">
        <f>Table2[[#This Row],[Spread]]/Table2[[#This Row],[Expected Loss]]</f>
        <v>5.833333333333333</v>
      </c>
      <c r="R958" s="26">
        <v>1</v>
      </c>
      <c r="S958" s="26">
        <v>0</v>
      </c>
      <c r="T958" s="26" t="s">
        <v>3017</v>
      </c>
      <c r="U958" s="26" t="s">
        <v>3018</v>
      </c>
      <c r="Y958" s="26">
        <f>IF(ISTEXT(_xlfn.XLOOKUP(A958,Checked_Deals!A:A,Checked_Deals!A:A,0)),1,0)</f>
        <v>0</v>
      </c>
    </row>
    <row r="959" spans="1:25" x14ac:dyDescent="0.25">
      <c r="A959" s="26" t="s">
        <v>3019</v>
      </c>
      <c r="B959" s="27">
        <v>44713</v>
      </c>
      <c r="C959" s="26" t="s">
        <v>3020</v>
      </c>
      <c r="D959" s="26" t="s">
        <v>3021</v>
      </c>
      <c r="E959" s="26" t="s">
        <v>474</v>
      </c>
      <c r="F959" s="26" t="s">
        <v>76</v>
      </c>
      <c r="G959" s="26" t="s">
        <v>1773</v>
      </c>
      <c r="H959" s="59">
        <v>150000000</v>
      </c>
      <c r="I959" s="26" t="s">
        <v>51</v>
      </c>
      <c r="J959" s="26" t="s">
        <v>52</v>
      </c>
      <c r="K959" s="26">
        <v>3</v>
      </c>
      <c r="L959" s="26" t="s">
        <v>53</v>
      </c>
      <c r="M959" s="26" t="s">
        <v>54</v>
      </c>
      <c r="N959" s="26" t="s">
        <v>55</v>
      </c>
      <c r="O959" s="26">
        <v>0.54</v>
      </c>
      <c r="P959" s="26">
        <v>3.5</v>
      </c>
      <c r="Q959" s="40">
        <f>Table2[[#This Row],[Spread]]/Table2[[#This Row],[Expected Loss]]</f>
        <v>6.481481481481481</v>
      </c>
      <c r="R959" s="26">
        <v>1</v>
      </c>
      <c r="S959" s="26">
        <v>0</v>
      </c>
      <c r="T959" s="26" t="s">
        <v>3022</v>
      </c>
      <c r="U959" s="26" t="s">
        <v>3023</v>
      </c>
      <c r="Y959" s="26">
        <f>IF(ISTEXT(_xlfn.XLOOKUP(A959,Checked_Deals!A:A,Checked_Deals!A:A,0)),1,0)</f>
        <v>0</v>
      </c>
    </row>
    <row r="960" spans="1:25" x14ac:dyDescent="0.25">
      <c r="A960" s="26" t="s">
        <v>3024</v>
      </c>
      <c r="B960" s="27">
        <v>44713</v>
      </c>
      <c r="C960" s="26" t="s">
        <v>2060</v>
      </c>
      <c r="D960" s="26" t="s">
        <v>89</v>
      </c>
      <c r="E960" s="26" t="s">
        <v>54</v>
      </c>
      <c r="F960" s="26" t="s">
        <v>54</v>
      </c>
      <c r="G960" s="26" t="s">
        <v>439</v>
      </c>
      <c r="H960" s="59">
        <v>200000000</v>
      </c>
      <c r="I960" s="26" t="s">
        <v>51</v>
      </c>
      <c r="J960" s="26" t="s">
        <v>52</v>
      </c>
      <c r="K960" s="26" t="s">
        <v>54</v>
      </c>
      <c r="L960" s="26" t="s">
        <v>53</v>
      </c>
      <c r="M960" s="26" t="s">
        <v>54</v>
      </c>
      <c r="N960" s="26" t="s">
        <v>55</v>
      </c>
      <c r="O960" s="26">
        <v>1.53</v>
      </c>
      <c r="P960" s="26">
        <v>7.5</v>
      </c>
      <c r="Q960" s="40">
        <f>Table2[[#This Row],[Spread]]/Table2[[#This Row],[Expected Loss]]</f>
        <v>4.9019607843137258</v>
      </c>
      <c r="R960" s="26">
        <v>1</v>
      </c>
      <c r="S960" s="26">
        <v>0</v>
      </c>
      <c r="T960" s="26" t="s">
        <v>3025</v>
      </c>
      <c r="U960" s="26" t="s">
        <v>3026</v>
      </c>
      <c r="Y960" s="26">
        <f>IF(ISTEXT(_xlfn.XLOOKUP(A960,Checked_Deals!A:A,Checked_Deals!A:A,0)),1,0)</f>
        <v>0</v>
      </c>
    </row>
    <row r="961" spans="1:25" x14ac:dyDescent="0.25">
      <c r="A961" s="26" t="s">
        <v>3027</v>
      </c>
      <c r="B961" s="27">
        <v>44713</v>
      </c>
      <c r="C961" s="26" t="s">
        <v>2060</v>
      </c>
      <c r="D961" s="26" t="s">
        <v>89</v>
      </c>
      <c r="E961" s="26" t="s">
        <v>54</v>
      </c>
      <c r="F961" s="26" t="s">
        <v>54</v>
      </c>
      <c r="G961" s="26" t="s">
        <v>475</v>
      </c>
      <c r="H961" s="59">
        <v>300000000</v>
      </c>
      <c r="I961" s="26" t="s">
        <v>51</v>
      </c>
      <c r="J961" s="26" t="s">
        <v>52</v>
      </c>
      <c r="K961" s="26" t="s">
        <v>54</v>
      </c>
      <c r="L961" s="26" t="s">
        <v>53</v>
      </c>
      <c r="M961" s="26" t="s">
        <v>54</v>
      </c>
      <c r="N961" s="26" t="s">
        <v>55</v>
      </c>
      <c r="O961" s="26">
        <v>2.78</v>
      </c>
      <c r="P961" s="26">
        <v>7.25</v>
      </c>
      <c r="Q961" s="40">
        <f>Table2[[#This Row],[Spread]]/Table2[[#This Row],[Expected Loss]]</f>
        <v>2.6079136690647484</v>
      </c>
      <c r="R961" s="26">
        <v>1</v>
      </c>
      <c r="S961" s="26">
        <v>0</v>
      </c>
      <c r="T961" s="26" t="s">
        <v>3028</v>
      </c>
      <c r="U961" s="26" t="s">
        <v>3029</v>
      </c>
      <c r="Y961" s="26">
        <f>IF(ISTEXT(_xlfn.XLOOKUP(A961,Checked_Deals!A:A,Checked_Deals!A:A,0)),1,0)</f>
        <v>0</v>
      </c>
    </row>
    <row r="962" spans="1:25" x14ac:dyDescent="0.25">
      <c r="A962" s="26" t="s">
        <v>3030</v>
      </c>
      <c r="B962" s="27">
        <v>44713</v>
      </c>
      <c r="C962" s="26" t="s">
        <v>2288</v>
      </c>
      <c r="D962" s="26" t="s">
        <v>236</v>
      </c>
      <c r="E962" s="26" t="s">
        <v>1507</v>
      </c>
      <c r="F962" s="26" t="s">
        <v>76</v>
      </c>
      <c r="G962" s="26" t="s">
        <v>3031</v>
      </c>
      <c r="H962" s="59">
        <v>140000000</v>
      </c>
      <c r="I962" s="26" t="s">
        <v>113</v>
      </c>
      <c r="J962" s="26" t="s">
        <v>52</v>
      </c>
      <c r="K962" s="26">
        <v>3</v>
      </c>
      <c r="L962" s="26">
        <v>2.48</v>
      </c>
      <c r="M962" s="26" t="s">
        <v>54</v>
      </c>
      <c r="N962" s="26" t="s">
        <v>55</v>
      </c>
      <c r="O962" s="26">
        <v>2.02</v>
      </c>
      <c r="P962" s="26">
        <v>8</v>
      </c>
      <c r="Q962" s="40">
        <f>Table2[[#This Row],[Spread]]/Table2[[#This Row],[Expected Loss]]</f>
        <v>3.9603960396039604</v>
      </c>
      <c r="R962" s="26">
        <v>1</v>
      </c>
      <c r="S962" s="26">
        <v>0</v>
      </c>
      <c r="T962" s="26" t="s">
        <v>3032</v>
      </c>
      <c r="U962" s="26" t="s">
        <v>3033</v>
      </c>
      <c r="Y962" s="26">
        <f>IF(ISTEXT(_xlfn.XLOOKUP(A962,Checked_Deals!A:A,Checked_Deals!A:A,0)),1,0)</f>
        <v>0</v>
      </c>
    </row>
    <row r="963" spans="1:25" x14ac:dyDescent="0.25">
      <c r="A963" s="26" t="s">
        <v>3034</v>
      </c>
      <c r="B963" s="27">
        <v>44743</v>
      </c>
      <c r="C963" s="26" t="s">
        <v>2119</v>
      </c>
      <c r="D963" s="26" t="s">
        <v>54</v>
      </c>
      <c r="E963" s="26" t="s">
        <v>474</v>
      </c>
      <c r="F963" s="26" t="s">
        <v>54</v>
      </c>
      <c r="G963" s="26" t="s">
        <v>966</v>
      </c>
      <c r="H963" s="59">
        <v>31500000</v>
      </c>
      <c r="I963" s="26" t="s">
        <v>54</v>
      </c>
      <c r="J963" s="26" t="s">
        <v>52</v>
      </c>
      <c r="K963" s="26" t="s">
        <v>54</v>
      </c>
      <c r="L963" s="26" t="s">
        <v>53</v>
      </c>
      <c r="M963" s="26" t="s">
        <v>54</v>
      </c>
      <c r="N963" s="26" t="s">
        <v>68</v>
      </c>
      <c r="O963" s="26" t="s">
        <v>56</v>
      </c>
      <c r="P963" s="26" t="s">
        <v>56</v>
      </c>
      <c r="Q963" s="40" t="e">
        <f>Table2[[#This Row],[Spread]]/Table2[[#This Row],[Expected Loss]]</f>
        <v>#VALUE!</v>
      </c>
      <c r="R963" s="26">
        <v>1</v>
      </c>
      <c r="S963" s="26">
        <v>0</v>
      </c>
      <c r="T963" s="26" t="s">
        <v>3035</v>
      </c>
      <c r="U963" s="26" t="s">
        <v>3036</v>
      </c>
      <c r="Y963" s="26">
        <f>IF(ISTEXT(_xlfn.XLOOKUP(A963,Checked_Deals!A:A,Checked_Deals!A:A,0)),1,0)</f>
        <v>0</v>
      </c>
    </row>
    <row r="964" spans="1:25" x14ac:dyDescent="0.25">
      <c r="A964" s="26" t="s">
        <v>3037</v>
      </c>
      <c r="B964" s="27">
        <v>44743</v>
      </c>
      <c r="C964" s="26" t="s">
        <v>2119</v>
      </c>
      <c r="D964" s="26" t="s">
        <v>54</v>
      </c>
      <c r="E964" s="26" t="s">
        <v>474</v>
      </c>
      <c r="F964" s="26" t="s">
        <v>54</v>
      </c>
      <c r="G964" s="26" t="s">
        <v>966</v>
      </c>
      <c r="H964" s="59">
        <v>12500000</v>
      </c>
      <c r="I964" s="26" t="s">
        <v>54</v>
      </c>
      <c r="J964" s="26" t="s">
        <v>52</v>
      </c>
      <c r="K964" s="26" t="s">
        <v>54</v>
      </c>
      <c r="L964" s="26" t="s">
        <v>53</v>
      </c>
      <c r="M964" s="26" t="s">
        <v>54</v>
      </c>
      <c r="N964" s="26" t="s">
        <v>68</v>
      </c>
      <c r="O964" s="26" t="s">
        <v>56</v>
      </c>
      <c r="P964" s="26" t="s">
        <v>56</v>
      </c>
      <c r="Q964" s="40" t="e">
        <f>Table2[[#This Row],[Spread]]/Table2[[#This Row],[Expected Loss]]</f>
        <v>#VALUE!</v>
      </c>
      <c r="R964" s="26">
        <v>1</v>
      </c>
      <c r="S964" s="26">
        <v>0</v>
      </c>
      <c r="T964" s="26" t="s">
        <v>3035</v>
      </c>
      <c r="U964" s="26" t="s">
        <v>3036</v>
      </c>
      <c r="Y964" s="26">
        <f>IF(ISTEXT(_xlfn.XLOOKUP(A964,Checked_Deals!A:A,Checked_Deals!A:A,0)),1,0)</f>
        <v>0</v>
      </c>
    </row>
    <row r="965" spans="1:25" x14ac:dyDescent="0.25">
      <c r="A965" s="26" t="s">
        <v>3038</v>
      </c>
      <c r="B965" s="27">
        <v>44743</v>
      </c>
      <c r="C965" s="26" t="s">
        <v>2119</v>
      </c>
      <c r="D965" s="26" t="s">
        <v>54</v>
      </c>
      <c r="E965" s="26" t="s">
        <v>474</v>
      </c>
      <c r="F965" s="26" t="s">
        <v>54</v>
      </c>
      <c r="G965" s="26" t="s">
        <v>966</v>
      </c>
      <c r="H965" s="59">
        <v>16500000</v>
      </c>
      <c r="I965" s="26" t="s">
        <v>54</v>
      </c>
      <c r="J965" s="26" t="s">
        <v>52</v>
      </c>
      <c r="K965" s="26" t="s">
        <v>54</v>
      </c>
      <c r="L965" s="26" t="s">
        <v>53</v>
      </c>
      <c r="M965" s="26" t="s">
        <v>54</v>
      </c>
      <c r="N965" s="26" t="s">
        <v>68</v>
      </c>
      <c r="O965" s="26" t="s">
        <v>56</v>
      </c>
      <c r="P965" s="26" t="s">
        <v>56</v>
      </c>
      <c r="Q965" s="40" t="e">
        <f>Table2[[#This Row],[Spread]]/Table2[[#This Row],[Expected Loss]]</f>
        <v>#VALUE!</v>
      </c>
      <c r="R965" s="26">
        <v>1</v>
      </c>
      <c r="S965" s="26">
        <v>0</v>
      </c>
      <c r="T965" s="26" t="s">
        <v>3035</v>
      </c>
      <c r="U965" s="26" t="s">
        <v>3036</v>
      </c>
      <c r="Y965" s="26">
        <f>IF(ISTEXT(_xlfn.XLOOKUP(A965,Checked_Deals!A:A,Checked_Deals!A:A,0)),1,0)</f>
        <v>0</v>
      </c>
    </row>
    <row r="966" spans="1:25" x14ac:dyDescent="0.25">
      <c r="A966" s="26" t="s">
        <v>3039</v>
      </c>
      <c r="B966" s="27">
        <v>44743</v>
      </c>
      <c r="C966" s="26" t="s">
        <v>2119</v>
      </c>
      <c r="D966" s="26" t="s">
        <v>54</v>
      </c>
      <c r="E966" s="26" t="s">
        <v>474</v>
      </c>
      <c r="F966" s="26" t="s">
        <v>54</v>
      </c>
      <c r="G966" s="26" t="s">
        <v>966</v>
      </c>
      <c r="H966" s="59">
        <v>11000000</v>
      </c>
      <c r="I966" s="26" t="s">
        <v>54</v>
      </c>
      <c r="J966" s="26" t="s">
        <v>52</v>
      </c>
      <c r="K966" s="26" t="s">
        <v>54</v>
      </c>
      <c r="L966" s="26" t="s">
        <v>53</v>
      </c>
      <c r="M966" s="26" t="s">
        <v>54</v>
      </c>
      <c r="N966" s="26" t="s">
        <v>55</v>
      </c>
      <c r="O966" s="26" t="s">
        <v>56</v>
      </c>
      <c r="P966" s="26" t="s">
        <v>56</v>
      </c>
      <c r="Q966" s="40" t="e">
        <f>Table2[[#This Row],[Spread]]/Table2[[#This Row],[Expected Loss]]</f>
        <v>#VALUE!</v>
      </c>
      <c r="R966" s="26">
        <v>1</v>
      </c>
      <c r="S966" s="26">
        <v>0</v>
      </c>
      <c r="T966" s="26" t="s">
        <v>3040</v>
      </c>
      <c r="U966" s="26" t="s">
        <v>3041</v>
      </c>
      <c r="Y966" s="26">
        <f>IF(ISTEXT(_xlfn.XLOOKUP(A966,Checked_Deals!A:A,Checked_Deals!A:A,0)),1,0)</f>
        <v>0</v>
      </c>
    </row>
    <row r="967" spans="1:25" x14ac:dyDescent="0.25">
      <c r="A967" s="26" t="s">
        <v>3042</v>
      </c>
      <c r="B967" s="27">
        <v>44743</v>
      </c>
      <c r="C967" s="26" t="s">
        <v>2119</v>
      </c>
      <c r="D967" s="26" t="s">
        <v>54</v>
      </c>
      <c r="E967" s="26" t="s">
        <v>474</v>
      </c>
      <c r="F967" s="26" t="s">
        <v>54</v>
      </c>
      <c r="G967" s="26" t="s">
        <v>966</v>
      </c>
      <c r="H967" s="59">
        <v>19000000</v>
      </c>
      <c r="I967" s="26" t="s">
        <v>54</v>
      </c>
      <c r="J967" s="26" t="s">
        <v>52</v>
      </c>
      <c r="K967" s="26" t="s">
        <v>54</v>
      </c>
      <c r="L967" s="26" t="s">
        <v>53</v>
      </c>
      <c r="M967" s="26" t="s">
        <v>54</v>
      </c>
      <c r="N967" s="26" t="s">
        <v>55</v>
      </c>
      <c r="O967" s="26" t="s">
        <v>56</v>
      </c>
      <c r="P967" s="26" t="s">
        <v>56</v>
      </c>
      <c r="Q967" s="40" t="e">
        <f>Table2[[#This Row],[Spread]]/Table2[[#This Row],[Expected Loss]]</f>
        <v>#VALUE!</v>
      </c>
      <c r="R967" s="26">
        <v>1</v>
      </c>
      <c r="S967" s="26">
        <v>0</v>
      </c>
      <c r="T967" s="26" t="s">
        <v>3043</v>
      </c>
      <c r="U967" s="26" t="s">
        <v>3044</v>
      </c>
      <c r="Y967" s="26">
        <f>IF(ISTEXT(_xlfn.XLOOKUP(A967,Checked_Deals!A:A,Checked_Deals!A:A,0)),1,0)</f>
        <v>0</v>
      </c>
    </row>
    <row r="968" spans="1:25" x14ac:dyDescent="0.25">
      <c r="A968" s="26" t="s">
        <v>3045</v>
      </c>
      <c r="B968" s="27">
        <v>44743</v>
      </c>
      <c r="C968" s="26" t="s">
        <v>3046</v>
      </c>
      <c r="D968" s="26" t="s">
        <v>3047</v>
      </c>
      <c r="E968" s="26" t="s">
        <v>785</v>
      </c>
      <c r="F968" s="26" t="s">
        <v>76</v>
      </c>
      <c r="G968" s="26" t="s">
        <v>2994</v>
      </c>
      <c r="H968" s="59">
        <v>75000000</v>
      </c>
      <c r="I968" s="26" t="s">
        <v>113</v>
      </c>
      <c r="J968" s="26" t="s">
        <v>52</v>
      </c>
      <c r="K968" s="26" t="s">
        <v>54</v>
      </c>
      <c r="L968" s="26" t="s">
        <v>53</v>
      </c>
      <c r="M968" s="26" t="s">
        <v>54</v>
      </c>
      <c r="N968" s="26" t="s">
        <v>55</v>
      </c>
      <c r="O968" s="26">
        <v>5</v>
      </c>
      <c r="P968" s="26">
        <v>7.75</v>
      </c>
      <c r="Q968" s="40">
        <f>Table2[[#This Row],[Spread]]/Table2[[#This Row],[Expected Loss]]</f>
        <v>1.55</v>
      </c>
      <c r="R968" s="26">
        <v>1</v>
      </c>
      <c r="S968" s="26">
        <v>0</v>
      </c>
      <c r="T968" s="26" t="s">
        <v>3048</v>
      </c>
      <c r="U968" s="26" t="s">
        <v>3049</v>
      </c>
      <c r="Y968" s="26">
        <f>IF(ISTEXT(_xlfn.XLOOKUP(A968,Checked_Deals!A:A,Checked_Deals!A:A,0)),1,0)</f>
        <v>0</v>
      </c>
    </row>
    <row r="969" spans="1:25" s="45" customFormat="1" x14ac:dyDescent="0.25">
      <c r="A969" s="43" t="s">
        <v>3050</v>
      </c>
      <c r="B969" s="44">
        <v>44743</v>
      </c>
      <c r="C969" s="43" t="s">
        <v>1821</v>
      </c>
      <c r="D969" s="43" t="s">
        <v>2595</v>
      </c>
      <c r="E969" s="43" t="s">
        <v>785</v>
      </c>
      <c r="F969" s="43" t="s">
        <v>54</v>
      </c>
      <c r="G969" s="43" t="s">
        <v>1535</v>
      </c>
      <c r="H969" s="63">
        <v>25000000</v>
      </c>
      <c r="I969" s="43" t="s">
        <v>51</v>
      </c>
      <c r="J969" s="43" t="s">
        <v>52</v>
      </c>
      <c r="K969" s="43" t="s">
        <v>54</v>
      </c>
      <c r="L969" s="43" t="s">
        <v>53</v>
      </c>
      <c r="M969" s="43" t="s">
        <v>54</v>
      </c>
      <c r="N969" s="43" t="s">
        <v>55</v>
      </c>
      <c r="O969" s="43" t="s">
        <v>56</v>
      </c>
      <c r="P969" s="43" t="s">
        <v>56</v>
      </c>
      <c r="Q969" s="40" t="e">
        <f>Table2[[#This Row],[Spread]]/Table2[[#This Row],[Expected Loss]]</f>
        <v>#VALUE!</v>
      </c>
      <c r="R969" s="43">
        <v>1</v>
      </c>
      <c r="S969" s="43">
        <v>0</v>
      </c>
      <c r="T969" s="43" t="s">
        <v>3051</v>
      </c>
      <c r="U969" s="43" t="s">
        <v>3052</v>
      </c>
      <c r="Y969" s="43">
        <f>IF(ISTEXT(_xlfn.XLOOKUP(A969,Checked_Deals!A:A,Checked_Deals!A:A,0)),1,0)</f>
        <v>0</v>
      </c>
    </row>
    <row r="970" spans="1:25" s="15" customFormat="1" x14ac:dyDescent="0.25">
      <c r="A970" s="30" t="s">
        <v>3053</v>
      </c>
      <c r="B970" s="31">
        <v>44805</v>
      </c>
      <c r="C970" s="30" t="s">
        <v>3054</v>
      </c>
      <c r="D970" s="30" t="s">
        <v>1364</v>
      </c>
      <c r="E970" s="30" t="s">
        <v>54</v>
      </c>
      <c r="F970" s="30" t="s">
        <v>54</v>
      </c>
      <c r="G970" s="30" t="s">
        <v>764</v>
      </c>
      <c r="H970" s="64">
        <v>84100000</v>
      </c>
      <c r="I970" s="30" t="s">
        <v>51</v>
      </c>
      <c r="J970" s="30" t="s">
        <v>2215</v>
      </c>
      <c r="K970" s="30" t="s">
        <v>54</v>
      </c>
      <c r="L970" s="30" t="s">
        <v>53</v>
      </c>
      <c r="M970" s="30" t="s">
        <v>54</v>
      </c>
      <c r="N970" s="30" t="s">
        <v>68</v>
      </c>
      <c r="O970" s="30" t="s">
        <v>56</v>
      </c>
      <c r="P970" s="30" t="s">
        <v>56</v>
      </c>
      <c r="Q970" s="40" t="e">
        <f>Table2[[#This Row],[Spread]]/Table2[[#This Row],[Expected Loss]]</f>
        <v>#VALUE!</v>
      </c>
      <c r="R970" s="30">
        <v>1</v>
      </c>
      <c r="S970" s="30">
        <v>0</v>
      </c>
      <c r="T970" s="30" t="s">
        <v>3055</v>
      </c>
      <c r="U970" s="30" t="s">
        <v>3056</v>
      </c>
      <c r="Y970" s="30">
        <f>IF(ISTEXT(_xlfn.XLOOKUP(A970,Checked_Deals!A:A,Checked_Deals!A:A,0)),1,0)</f>
        <v>1</v>
      </c>
    </row>
    <row r="971" spans="1:25" s="15" customFormat="1" x14ac:dyDescent="0.25">
      <c r="A971" s="30" t="s">
        <v>3057</v>
      </c>
      <c r="B971" s="31">
        <v>44805</v>
      </c>
      <c r="C971" s="30" t="s">
        <v>3054</v>
      </c>
      <c r="D971" s="30" t="s">
        <v>1364</v>
      </c>
      <c r="E971" s="30" t="s">
        <v>54</v>
      </c>
      <c r="F971" s="30" t="s">
        <v>54</v>
      </c>
      <c r="G971" s="30" t="s">
        <v>764</v>
      </c>
      <c r="H971" s="64">
        <v>88300000</v>
      </c>
      <c r="I971" s="30" t="s">
        <v>51</v>
      </c>
      <c r="J971" s="30" t="s">
        <v>2215</v>
      </c>
      <c r="K971" s="30" t="s">
        <v>54</v>
      </c>
      <c r="L971" s="30" t="s">
        <v>53</v>
      </c>
      <c r="M971" s="30" t="s">
        <v>54</v>
      </c>
      <c r="N971" s="30" t="s">
        <v>68</v>
      </c>
      <c r="O971" s="30" t="s">
        <v>56</v>
      </c>
      <c r="P971" s="30" t="s">
        <v>56</v>
      </c>
      <c r="Q971" s="40" t="e">
        <f>Table2[[#This Row],[Spread]]/Table2[[#This Row],[Expected Loss]]</f>
        <v>#VALUE!</v>
      </c>
      <c r="R971" s="30">
        <v>1</v>
      </c>
      <c r="S971" s="30">
        <v>0</v>
      </c>
      <c r="T971" s="30" t="s">
        <v>3055</v>
      </c>
      <c r="U971" s="30" t="s">
        <v>3056</v>
      </c>
      <c r="Y971" s="30">
        <f>IF(ISTEXT(_xlfn.XLOOKUP(A971,Checked_Deals!A:A,Checked_Deals!A:A,0)),1,0)</f>
        <v>1</v>
      </c>
    </row>
    <row r="972" spans="1:25" s="15" customFormat="1" x14ac:dyDescent="0.25">
      <c r="A972" s="30" t="s">
        <v>3058</v>
      </c>
      <c r="B972" s="31">
        <v>44805</v>
      </c>
      <c r="C972" s="30" t="s">
        <v>3054</v>
      </c>
      <c r="D972" s="30" t="s">
        <v>1364</v>
      </c>
      <c r="E972" s="30" t="s">
        <v>54</v>
      </c>
      <c r="F972" s="30" t="s">
        <v>54</v>
      </c>
      <c r="G972" s="30" t="s">
        <v>764</v>
      </c>
      <c r="H972" s="64">
        <v>49100000</v>
      </c>
      <c r="I972" s="30" t="s">
        <v>51</v>
      </c>
      <c r="J972" s="30" t="s">
        <v>2215</v>
      </c>
      <c r="K972" s="30" t="s">
        <v>54</v>
      </c>
      <c r="L972" s="30" t="s">
        <v>53</v>
      </c>
      <c r="M972" s="30" t="s">
        <v>54</v>
      </c>
      <c r="N972" s="30" t="s">
        <v>68</v>
      </c>
      <c r="O972" s="30" t="s">
        <v>56</v>
      </c>
      <c r="P972" s="30" t="s">
        <v>56</v>
      </c>
      <c r="Q972" s="40" t="e">
        <f>Table2[[#This Row],[Spread]]/Table2[[#This Row],[Expected Loss]]</f>
        <v>#VALUE!</v>
      </c>
      <c r="R972" s="30">
        <v>1</v>
      </c>
      <c r="S972" s="30">
        <v>0</v>
      </c>
      <c r="T972" s="30" t="s">
        <v>3055</v>
      </c>
      <c r="U972" s="30" t="s">
        <v>3056</v>
      </c>
      <c r="Y972" s="30">
        <f>IF(ISTEXT(_xlfn.XLOOKUP(A972,Checked_Deals!A:A,Checked_Deals!A:A,0)),1,0)</f>
        <v>1</v>
      </c>
    </row>
    <row r="973" spans="1:25" s="15" customFormat="1" x14ac:dyDescent="0.25">
      <c r="A973" s="30" t="s">
        <v>3059</v>
      </c>
      <c r="B973" s="31">
        <v>44805</v>
      </c>
      <c r="C973" s="30" t="s">
        <v>3054</v>
      </c>
      <c r="D973" s="30" t="s">
        <v>1364</v>
      </c>
      <c r="E973" s="30" t="s">
        <v>54</v>
      </c>
      <c r="F973" s="30" t="s">
        <v>54</v>
      </c>
      <c r="G973" s="30" t="s">
        <v>764</v>
      </c>
      <c r="H973" s="64">
        <v>16400000</v>
      </c>
      <c r="I973" s="30" t="s">
        <v>51</v>
      </c>
      <c r="J973" s="30" t="s">
        <v>2215</v>
      </c>
      <c r="K973" s="30" t="s">
        <v>54</v>
      </c>
      <c r="L973" s="30" t="s">
        <v>53</v>
      </c>
      <c r="M973" s="30" t="s">
        <v>54</v>
      </c>
      <c r="N973" s="30" t="s">
        <v>68</v>
      </c>
      <c r="O973" s="30" t="s">
        <v>56</v>
      </c>
      <c r="P973" s="30" t="s">
        <v>56</v>
      </c>
      <c r="Q973" s="40" t="e">
        <f>Table2[[#This Row],[Spread]]/Table2[[#This Row],[Expected Loss]]</f>
        <v>#VALUE!</v>
      </c>
      <c r="R973" s="30">
        <v>1</v>
      </c>
      <c r="S973" s="30">
        <v>0</v>
      </c>
      <c r="T973" s="30" t="s">
        <v>3055</v>
      </c>
      <c r="U973" s="30" t="s">
        <v>3056</v>
      </c>
      <c r="Y973" s="30">
        <f>IF(ISTEXT(_xlfn.XLOOKUP(A973,Checked_Deals!A:A,Checked_Deals!A:A,0)),1,0)</f>
        <v>1</v>
      </c>
    </row>
    <row r="974" spans="1:25" x14ac:dyDescent="0.25">
      <c r="A974" s="26" t="s">
        <v>3060</v>
      </c>
      <c r="B974" s="27">
        <v>44805</v>
      </c>
      <c r="C974" s="26" t="s">
        <v>1811</v>
      </c>
      <c r="D974" s="26" t="s">
        <v>54</v>
      </c>
      <c r="E974" s="26" t="s">
        <v>54</v>
      </c>
      <c r="F974" s="26" t="s">
        <v>54</v>
      </c>
      <c r="G974" s="26" t="s">
        <v>966</v>
      </c>
      <c r="H974" s="59">
        <v>65000000</v>
      </c>
      <c r="I974" s="26" t="s">
        <v>54</v>
      </c>
      <c r="J974" s="26" t="s">
        <v>52</v>
      </c>
      <c r="K974" s="26" t="s">
        <v>54</v>
      </c>
      <c r="L974" s="26" t="s">
        <v>53</v>
      </c>
      <c r="M974" s="26" t="s">
        <v>54</v>
      </c>
      <c r="N974" s="26" t="s">
        <v>55</v>
      </c>
      <c r="O974" s="26" t="s">
        <v>56</v>
      </c>
      <c r="P974" s="26" t="s">
        <v>56</v>
      </c>
      <c r="Q974" s="40" t="e">
        <f>Table2[[#This Row],[Spread]]/Table2[[#This Row],[Expected Loss]]</f>
        <v>#VALUE!</v>
      </c>
      <c r="R974" s="26">
        <v>1</v>
      </c>
      <c r="S974" s="26">
        <v>0</v>
      </c>
      <c r="T974" s="26" t="s">
        <v>3061</v>
      </c>
      <c r="U974" s="26" t="s">
        <v>3062</v>
      </c>
      <c r="Y974" s="26">
        <f>IF(ISTEXT(_xlfn.XLOOKUP(A974,Checked_Deals!A:A,Checked_Deals!A:A,0)),1,0)</f>
        <v>0</v>
      </c>
    </row>
    <row r="975" spans="1:25" x14ac:dyDescent="0.25">
      <c r="A975" s="26" t="s">
        <v>3063</v>
      </c>
      <c r="B975" s="27">
        <v>44805</v>
      </c>
      <c r="C975" s="26" t="s">
        <v>1811</v>
      </c>
      <c r="D975" s="26" t="s">
        <v>54</v>
      </c>
      <c r="E975" s="26" t="s">
        <v>54</v>
      </c>
      <c r="F975" s="26" t="s">
        <v>54</v>
      </c>
      <c r="G975" s="26" t="s">
        <v>966</v>
      </c>
      <c r="H975" s="59">
        <v>11000000</v>
      </c>
      <c r="I975" s="26" t="s">
        <v>54</v>
      </c>
      <c r="J975" s="26" t="s">
        <v>52</v>
      </c>
      <c r="K975" s="26" t="s">
        <v>54</v>
      </c>
      <c r="L975" s="26" t="s">
        <v>53</v>
      </c>
      <c r="M975" s="26" t="s">
        <v>54</v>
      </c>
      <c r="N975" s="26" t="s">
        <v>55</v>
      </c>
      <c r="O975" s="26" t="s">
        <v>56</v>
      </c>
      <c r="P975" s="26" t="s">
        <v>56</v>
      </c>
      <c r="Q975" s="40" t="e">
        <f>Table2[[#This Row],[Spread]]/Table2[[#This Row],[Expected Loss]]</f>
        <v>#VALUE!</v>
      </c>
      <c r="R975" s="26">
        <v>1</v>
      </c>
      <c r="S975" s="26">
        <v>0</v>
      </c>
      <c r="T975" s="26" t="s">
        <v>3064</v>
      </c>
      <c r="U975" s="26" t="s">
        <v>3065</v>
      </c>
      <c r="Y975" s="26">
        <f>IF(ISTEXT(_xlfn.XLOOKUP(A975,Checked_Deals!A:A,Checked_Deals!A:A,0)),1,0)</f>
        <v>0</v>
      </c>
    </row>
    <row r="976" spans="1:25" x14ac:dyDescent="0.25">
      <c r="A976" s="26" t="s">
        <v>3066</v>
      </c>
      <c r="B976" s="27">
        <v>44805</v>
      </c>
      <c r="C976" s="26" t="s">
        <v>3067</v>
      </c>
      <c r="D976" s="26" t="s">
        <v>1252</v>
      </c>
      <c r="E976" s="26" t="s">
        <v>54</v>
      </c>
      <c r="F976" s="26" t="s">
        <v>54</v>
      </c>
      <c r="G976" s="26" t="s">
        <v>764</v>
      </c>
      <c r="H976" s="59">
        <v>52860000</v>
      </c>
      <c r="I976" s="26" t="s">
        <v>51</v>
      </c>
      <c r="J976" s="26" t="s">
        <v>2215</v>
      </c>
      <c r="K976" s="26" t="s">
        <v>54</v>
      </c>
      <c r="L976" s="26" t="s">
        <v>53</v>
      </c>
      <c r="M976" s="26" t="s">
        <v>54</v>
      </c>
      <c r="N976" s="26" t="s">
        <v>68</v>
      </c>
      <c r="O976" s="26" t="s">
        <v>56</v>
      </c>
      <c r="P976" s="26">
        <v>4</v>
      </c>
      <c r="Q976" s="40" t="e">
        <f>Table2[[#This Row],[Spread]]/Table2[[#This Row],[Expected Loss]]</f>
        <v>#VALUE!</v>
      </c>
      <c r="R976" s="26">
        <v>1</v>
      </c>
      <c r="S976" s="26">
        <v>0</v>
      </c>
      <c r="T976" s="26" t="s">
        <v>3068</v>
      </c>
      <c r="U976" s="26" t="s">
        <v>3069</v>
      </c>
      <c r="Y976" s="26">
        <f>IF(ISTEXT(_xlfn.XLOOKUP(A976,Checked_Deals!A:A,Checked_Deals!A:A,0)),1,0)</f>
        <v>0</v>
      </c>
    </row>
    <row r="977" spans="1:25" x14ac:dyDescent="0.25">
      <c r="A977" s="26" t="s">
        <v>3070</v>
      </c>
      <c r="B977" s="27">
        <v>44805</v>
      </c>
      <c r="C977" s="26" t="s">
        <v>3067</v>
      </c>
      <c r="D977" s="26" t="s">
        <v>1252</v>
      </c>
      <c r="E977" s="26" t="s">
        <v>54</v>
      </c>
      <c r="F977" s="26" t="s">
        <v>54</v>
      </c>
      <c r="G977" s="26" t="s">
        <v>764</v>
      </c>
      <c r="H977" s="59">
        <v>105000000</v>
      </c>
      <c r="I977" s="26" t="s">
        <v>51</v>
      </c>
      <c r="J977" s="26" t="s">
        <v>2215</v>
      </c>
      <c r="K977" s="26" t="s">
        <v>54</v>
      </c>
      <c r="L977" s="26" t="s">
        <v>53</v>
      </c>
      <c r="M977" s="26" t="s">
        <v>54</v>
      </c>
      <c r="N977" s="26" t="s">
        <v>68</v>
      </c>
      <c r="O977" s="26" t="s">
        <v>56</v>
      </c>
      <c r="P977" s="26">
        <v>7.5</v>
      </c>
      <c r="Q977" s="40" t="e">
        <f>Table2[[#This Row],[Spread]]/Table2[[#This Row],[Expected Loss]]</f>
        <v>#VALUE!</v>
      </c>
      <c r="R977" s="26">
        <v>1</v>
      </c>
      <c r="S977" s="26">
        <v>0</v>
      </c>
      <c r="T977" s="26" t="s">
        <v>3068</v>
      </c>
      <c r="U977" s="26" t="s">
        <v>3069</v>
      </c>
      <c r="Y977" s="26">
        <f>IF(ISTEXT(_xlfn.XLOOKUP(A977,Checked_Deals!A:A,Checked_Deals!A:A,0)),1,0)</f>
        <v>0</v>
      </c>
    </row>
    <row r="978" spans="1:25" x14ac:dyDescent="0.25">
      <c r="A978" s="26" t="s">
        <v>3071</v>
      </c>
      <c r="B978" s="27">
        <v>44805</v>
      </c>
      <c r="C978" s="26" t="s">
        <v>3067</v>
      </c>
      <c r="D978" s="26" t="s">
        <v>1252</v>
      </c>
      <c r="E978" s="26" t="s">
        <v>54</v>
      </c>
      <c r="F978" s="26" t="s">
        <v>54</v>
      </c>
      <c r="G978" s="26" t="s">
        <v>764</v>
      </c>
      <c r="H978" s="59">
        <v>21570000</v>
      </c>
      <c r="I978" s="26" t="s">
        <v>51</v>
      </c>
      <c r="J978" s="26" t="s">
        <v>2215</v>
      </c>
      <c r="K978" s="26" t="s">
        <v>54</v>
      </c>
      <c r="L978" s="26" t="s">
        <v>53</v>
      </c>
      <c r="M978" s="26" t="s">
        <v>54</v>
      </c>
      <c r="N978" s="26" t="s">
        <v>68</v>
      </c>
      <c r="O978" s="26" t="s">
        <v>56</v>
      </c>
      <c r="P978" s="26">
        <v>9.25</v>
      </c>
      <c r="Q978" s="40" t="e">
        <f>Table2[[#This Row],[Spread]]/Table2[[#This Row],[Expected Loss]]</f>
        <v>#VALUE!</v>
      </c>
      <c r="R978" s="26">
        <v>1</v>
      </c>
      <c r="S978" s="26">
        <v>0</v>
      </c>
      <c r="T978" s="26" t="s">
        <v>3068</v>
      </c>
      <c r="U978" s="26" t="s">
        <v>3069</v>
      </c>
      <c r="Y978" s="26">
        <f>IF(ISTEXT(_xlfn.XLOOKUP(A978,Checked_Deals!A:A,Checked_Deals!A:A,0)),1,0)</f>
        <v>0</v>
      </c>
    </row>
    <row r="979" spans="1:25" x14ac:dyDescent="0.25">
      <c r="A979" s="26" t="s">
        <v>3072</v>
      </c>
      <c r="B979" s="27">
        <v>44805</v>
      </c>
      <c r="C979" s="26" t="s">
        <v>3067</v>
      </c>
      <c r="D979" s="26" t="s">
        <v>1252</v>
      </c>
      <c r="E979" s="26" t="s">
        <v>54</v>
      </c>
      <c r="F979" s="26" t="s">
        <v>54</v>
      </c>
      <c r="G979" s="26" t="s">
        <v>764</v>
      </c>
      <c r="H979" s="59">
        <v>21570000</v>
      </c>
      <c r="I979" s="26" t="s">
        <v>51</v>
      </c>
      <c r="J979" s="26" t="s">
        <v>2215</v>
      </c>
      <c r="K979" s="26" t="s">
        <v>54</v>
      </c>
      <c r="L979" s="26" t="s">
        <v>53</v>
      </c>
      <c r="M979" s="26" t="s">
        <v>54</v>
      </c>
      <c r="N979" s="26" t="s">
        <v>68</v>
      </c>
      <c r="O979" s="26" t="s">
        <v>56</v>
      </c>
      <c r="P979" s="26">
        <v>12</v>
      </c>
      <c r="Q979" s="40" t="e">
        <f>Table2[[#This Row],[Spread]]/Table2[[#This Row],[Expected Loss]]</f>
        <v>#VALUE!</v>
      </c>
      <c r="R979" s="26">
        <v>1</v>
      </c>
      <c r="S979" s="26">
        <v>0</v>
      </c>
      <c r="T979" s="26" t="s">
        <v>3068</v>
      </c>
      <c r="U979" s="26" t="s">
        <v>3069</v>
      </c>
      <c r="Y979" s="26">
        <f>IF(ISTEXT(_xlfn.XLOOKUP(A979,Checked_Deals!A:A,Checked_Deals!A:A,0)),1,0)</f>
        <v>0</v>
      </c>
    </row>
    <row r="980" spans="1:25" x14ac:dyDescent="0.25">
      <c r="A980" s="26" t="s">
        <v>3073</v>
      </c>
      <c r="B980" s="27">
        <v>44866</v>
      </c>
      <c r="C980" s="26" t="s">
        <v>2364</v>
      </c>
      <c r="D980" s="26" t="s">
        <v>1422</v>
      </c>
      <c r="E980" s="26" t="s">
        <v>54</v>
      </c>
      <c r="F980" s="26" t="s">
        <v>54</v>
      </c>
      <c r="G980" s="26" t="s">
        <v>1423</v>
      </c>
      <c r="H980" s="59">
        <v>150000000</v>
      </c>
      <c r="I980" s="26" t="s">
        <v>51</v>
      </c>
      <c r="J980" s="26" t="s">
        <v>2365</v>
      </c>
      <c r="K980" s="26" t="s">
        <v>392</v>
      </c>
      <c r="L980" s="26" t="s">
        <v>53</v>
      </c>
      <c r="M980" s="26" t="s">
        <v>54</v>
      </c>
      <c r="N980" s="26" t="s">
        <v>55</v>
      </c>
      <c r="O980" s="26" t="s">
        <v>56</v>
      </c>
      <c r="P980" s="26" t="s">
        <v>56</v>
      </c>
      <c r="Q980" s="40" t="e">
        <f>Table2[[#This Row],[Spread]]/Table2[[#This Row],[Expected Loss]]</f>
        <v>#VALUE!</v>
      </c>
      <c r="R980" s="26">
        <v>1</v>
      </c>
      <c r="S980" s="26">
        <v>0</v>
      </c>
      <c r="T980" s="26" t="s">
        <v>3074</v>
      </c>
      <c r="U980" s="26" t="s">
        <v>3075</v>
      </c>
      <c r="Y980" s="26">
        <f>IF(ISTEXT(_xlfn.XLOOKUP(A980,Checked_Deals!A:A,Checked_Deals!A:A,0)),1,0)</f>
        <v>0</v>
      </c>
    </row>
    <row r="981" spans="1:25" x14ac:dyDescent="0.25">
      <c r="A981" s="26" t="s">
        <v>3076</v>
      </c>
      <c r="B981" s="27">
        <v>44866</v>
      </c>
      <c r="C981" s="26" t="s">
        <v>2113</v>
      </c>
      <c r="D981" s="26" t="s">
        <v>2114</v>
      </c>
      <c r="E981" s="26" t="s">
        <v>785</v>
      </c>
      <c r="F981" s="26" t="s">
        <v>76</v>
      </c>
      <c r="G981" s="26" t="s">
        <v>3077</v>
      </c>
      <c r="H981" s="59">
        <v>80000000</v>
      </c>
      <c r="I981" s="26" t="s">
        <v>113</v>
      </c>
      <c r="J981" s="26" t="s">
        <v>52</v>
      </c>
      <c r="K981" s="26" t="s">
        <v>54</v>
      </c>
      <c r="L981" s="26">
        <v>4.1100000000000003</v>
      </c>
      <c r="M981" s="26" t="s">
        <v>54</v>
      </c>
      <c r="N981" s="26" t="s">
        <v>55</v>
      </c>
      <c r="O981" s="26">
        <v>3.37</v>
      </c>
      <c r="P981" s="26">
        <v>12.5</v>
      </c>
      <c r="Q981" s="40">
        <f>Table2[[#This Row],[Spread]]/Table2[[#This Row],[Expected Loss]]</f>
        <v>3.7091988130563798</v>
      </c>
      <c r="R981" s="26">
        <v>1</v>
      </c>
      <c r="S981" s="26">
        <v>0</v>
      </c>
      <c r="T981" s="26" t="s">
        <v>3078</v>
      </c>
      <c r="U981" s="26" t="s">
        <v>3079</v>
      </c>
      <c r="Y981" s="26">
        <f>IF(ISTEXT(_xlfn.XLOOKUP(A981,Checked_Deals!A:A,Checked_Deals!A:A,0)),1,0)</f>
        <v>0</v>
      </c>
    </row>
    <row r="982" spans="1:25" x14ac:dyDescent="0.25">
      <c r="A982" s="26" t="s">
        <v>3080</v>
      </c>
      <c r="B982" s="27">
        <v>44866</v>
      </c>
      <c r="C982" s="26" t="s">
        <v>2921</v>
      </c>
      <c r="D982" s="26" t="s">
        <v>154</v>
      </c>
      <c r="E982" s="26" t="s">
        <v>1114</v>
      </c>
      <c r="F982" s="26" t="s">
        <v>76</v>
      </c>
      <c r="G982" s="26" t="s">
        <v>1578</v>
      </c>
      <c r="H982" s="59">
        <v>60000000</v>
      </c>
      <c r="I982" s="26" t="s">
        <v>51</v>
      </c>
      <c r="J982" s="26" t="s">
        <v>52</v>
      </c>
      <c r="K982" s="26" t="s">
        <v>54</v>
      </c>
      <c r="L982" s="26" t="s">
        <v>53</v>
      </c>
      <c r="M982" s="26" t="s">
        <v>54</v>
      </c>
      <c r="N982" s="26" t="s">
        <v>68</v>
      </c>
      <c r="O982" s="26">
        <v>2.72</v>
      </c>
      <c r="P982" s="26">
        <v>10</v>
      </c>
      <c r="Q982" s="40">
        <f>Table2[[#This Row],[Spread]]/Table2[[#This Row],[Expected Loss]]</f>
        <v>3.6764705882352939</v>
      </c>
      <c r="R982" s="26">
        <v>1</v>
      </c>
      <c r="S982" s="26">
        <v>0</v>
      </c>
      <c r="T982" s="26" t="s">
        <v>3081</v>
      </c>
      <c r="U982" s="26" t="s">
        <v>3082</v>
      </c>
      <c r="Y982" s="26">
        <f>IF(ISTEXT(_xlfn.XLOOKUP(A982,Checked_Deals!A:A,Checked_Deals!A:A,0)),1,0)</f>
        <v>0</v>
      </c>
    </row>
    <row r="983" spans="1:25" x14ac:dyDescent="0.25">
      <c r="A983" s="26" t="s">
        <v>3083</v>
      </c>
      <c r="B983" s="27">
        <v>44866</v>
      </c>
      <c r="C983" s="26" t="s">
        <v>2921</v>
      </c>
      <c r="D983" s="26" t="s">
        <v>154</v>
      </c>
      <c r="E983" s="26" t="s">
        <v>1114</v>
      </c>
      <c r="F983" s="26" t="s">
        <v>76</v>
      </c>
      <c r="G983" s="26" t="s">
        <v>1578</v>
      </c>
      <c r="H983" s="59">
        <v>135000000</v>
      </c>
      <c r="I983" s="26" t="s">
        <v>51</v>
      </c>
      <c r="J983" s="26" t="s">
        <v>52</v>
      </c>
      <c r="K983" s="26" t="s">
        <v>54</v>
      </c>
      <c r="L983" s="26" t="s">
        <v>53</v>
      </c>
      <c r="M983" s="26" t="s">
        <v>54</v>
      </c>
      <c r="N983" s="26" t="s">
        <v>68</v>
      </c>
      <c r="O983" s="26">
        <v>1.34</v>
      </c>
      <c r="P983" s="26">
        <v>7</v>
      </c>
      <c r="Q983" s="40">
        <f>Table2[[#This Row],[Spread]]/Table2[[#This Row],[Expected Loss]]</f>
        <v>5.2238805970149249</v>
      </c>
      <c r="R983" s="26">
        <v>1</v>
      </c>
      <c r="S983" s="26">
        <v>0</v>
      </c>
      <c r="T983" s="26" t="s">
        <v>3081</v>
      </c>
      <c r="U983" s="26" t="s">
        <v>3082</v>
      </c>
      <c r="Y983" s="26">
        <f>IF(ISTEXT(_xlfn.XLOOKUP(A983,Checked_Deals!A:A,Checked_Deals!A:A,0)),1,0)</f>
        <v>0</v>
      </c>
    </row>
    <row r="984" spans="1:25" x14ac:dyDescent="0.25">
      <c r="A984" s="26" t="s">
        <v>3084</v>
      </c>
      <c r="B984" s="27">
        <v>44896</v>
      </c>
      <c r="C984" s="26" t="s">
        <v>2875</v>
      </c>
      <c r="D984" s="26" t="s">
        <v>110</v>
      </c>
      <c r="E984" s="26" t="s">
        <v>1383</v>
      </c>
      <c r="F984" s="26" t="s">
        <v>76</v>
      </c>
      <c r="G984" s="26" t="s">
        <v>2714</v>
      </c>
      <c r="H984" s="59">
        <v>100000000</v>
      </c>
      <c r="I984" s="26" t="s">
        <v>51</v>
      </c>
      <c r="J984" s="26" t="s">
        <v>52</v>
      </c>
      <c r="K984" s="26">
        <v>4.25</v>
      </c>
      <c r="L984" s="26" t="s">
        <v>53</v>
      </c>
      <c r="M984" s="26" t="s">
        <v>54</v>
      </c>
      <c r="N984" s="26" t="s">
        <v>55</v>
      </c>
      <c r="O984" s="26" t="s">
        <v>56</v>
      </c>
      <c r="P984" s="26">
        <v>6.25</v>
      </c>
      <c r="Q984" s="40" t="e">
        <f>Table2[[#This Row],[Spread]]/Table2[[#This Row],[Expected Loss]]</f>
        <v>#VALUE!</v>
      </c>
      <c r="R984" s="26">
        <v>1</v>
      </c>
      <c r="S984" s="26">
        <v>0</v>
      </c>
      <c r="T984" s="26" t="s">
        <v>3085</v>
      </c>
      <c r="U984" s="26" t="s">
        <v>3086</v>
      </c>
      <c r="Y984" s="26">
        <f>IF(ISTEXT(_xlfn.XLOOKUP(A984,Checked_Deals!A:A,Checked_Deals!A:A,0)),1,0)</f>
        <v>0</v>
      </c>
    </row>
    <row r="985" spans="1:25" s="45" customFormat="1" x14ac:dyDescent="0.25">
      <c r="A985" s="43" t="s">
        <v>3089</v>
      </c>
      <c r="B985" s="44">
        <v>44896</v>
      </c>
      <c r="C985" s="43" t="s">
        <v>2205</v>
      </c>
      <c r="D985" s="43" t="s">
        <v>540</v>
      </c>
      <c r="E985" s="43" t="s">
        <v>541</v>
      </c>
      <c r="F985" s="43" t="s">
        <v>2146</v>
      </c>
      <c r="G985" s="43" t="s">
        <v>542</v>
      </c>
      <c r="H985" s="59">
        <v>185000000</v>
      </c>
      <c r="I985" s="43" t="s">
        <v>51</v>
      </c>
      <c r="J985" s="43" t="s">
        <v>52</v>
      </c>
      <c r="K985" s="43" t="s">
        <v>54</v>
      </c>
      <c r="L985" s="43">
        <v>1.1299999999999999</v>
      </c>
      <c r="M985" s="43" t="s">
        <v>54</v>
      </c>
      <c r="N985" s="43" t="s">
        <v>68</v>
      </c>
      <c r="O985" s="43">
        <v>1.05</v>
      </c>
      <c r="P985" s="43">
        <v>7</v>
      </c>
      <c r="Q985" s="40">
        <f>Table2[[#This Row],[Spread]]/Table2[[#This Row],[Expected Loss]]</f>
        <v>6.6666666666666661</v>
      </c>
      <c r="R985" s="43">
        <v>1</v>
      </c>
      <c r="S985" s="43">
        <v>0</v>
      </c>
      <c r="T985" s="43" t="s">
        <v>3087</v>
      </c>
      <c r="U985" s="43" t="s">
        <v>3088</v>
      </c>
      <c r="Y985" s="43">
        <f>IF(ISTEXT(_xlfn.XLOOKUP(A985,Checked_Deals!A:A,Checked_Deals!A:A,0)),1,0)</f>
        <v>0</v>
      </c>
    </row>
    <row r="986" spans="1:25" s="45" customFormat="1" x14ac:dyDescent="0.25">
      <c r="A986" s="43" t="s">
        <v>3090</v>
      </c>
      <c r="B986" s="44">
        <v>44896</v>
      </c>
      <c r="C986" s="43" t="s">
        <v>2205</v>
      </c>
      <c r="D986" s="43" t="s">
        <v>540</v>
      </c>
      <c r="E986" s="43" t="s">
        <v>541</v>
      </c>
      <c r="F986" s="43" t="s">
        <v>2146</v>
      </c>
      <c r="G986" s="43" t="s">
        <v>542</v>
      </c>
      <c r="H986" s="63">
        <v>120000000</v>
      </c>
      <c r="I986" s="43" t="s">
        <v>51</v>
      </c>
      <c r="J986" s="43" t="s">
        <v>52</v>
      </c>
      <c r="K986" s="43" t="s">
        <v>54</v>
      </c>
      <c r="L986" s="43">
        <v>2.4300000000000002</v>
      </c>
      <c r="M986" s="43" t="s">
        <v>54</v>
      </c>
      <c r="N986" s="43" t="s">
        <v>68</v>
      </c>
      <c r="O986" s="43">
        <v>2.2999999999999998</v>
      </c>
      <c r="P986" s="43">
        <v>10.25</v>
      </c>
      <c r="Q986" s="40">
        <f>Table2[[#This Row],[Spread]]/Table2[[#This Row],[Expected Loss]]</f>
        <v>4.4565217391304355</v>
      </c>
      <c r="R986" s="43">
        <v>1</v>
      </c>
      <c r="S986" s="43">
        <v>0</v>
      </c>
      <c r="T986" s="43" t="s">
        <v>3087</v>
      </c>
      <c r="U986" s="43" t="s">
        <v>3088</v>
      </c>
      <c r="Y986" s="43">
        <f>IF(ISTEXT(_xlfn.XLOOKUP(A986,Checked_Deals!A:A,Checked_Deals!A:A,0)),1,0)</f>
        <v>0</v>
      </c>
    </row>
    <row r="987" spans="1:25" x14ac:dyDescent="0.25">
      <c r="A987" s="26" t="s">
        <v>3091</v>
      </c>
      <c r="B987" s="27">
        <v>44896</v>
      </c>
      <c r="C987" s="26" t="s">
        <v>2869</v>
      </c>
      <c r="D987" s="26" t="s">
        <v>2870</v>
      </c>
      <c r="E987" s="26" t="s">
        <v>785</v>
      </c>
      <c r="F987" s="26" t="s">
        <v>76</v>
      </c>
      <c r="G987" s="26" t="s">
        <v>617</v>
      </c>
      <c r="H987" s="59">
        <v>110000000</v>
      </c>
      <c r="I987" s="26" t="s">
        <v>113</v>
      </c>
      <c r="J987" s="26" t="s">
        <v>52</v>
      </c>
      <c r="K987" s="26">
        <v>0.25</v>
      </c>
      <c r="L987" s="26">
        <v>4.25</v>
      </c>
      <c r="M987" s="26" t="s">
        <v>54</v>
      </c>
      <c r="N987" s="26" t="s">
        <v>55</v>
      </c>
      <c r="O987" s="26">
        <v>3.18</v>
      </c>
      <c r="P987" s="26">
        <v>14</v>
      </c>
      <c r="Q987" s="40">
        <f>Table2[[#This Row],[Spread]]/Table2[[#This Row],[Expected Loss]]</f>
        <v>4.4025157232704402</v>
      </c>
      <c r="R987" s="26">
        <v>1</v>
      </c>
      <c r="S987" s="26">
        <v>0</v>
      </c>
      <c r="T987" s="26" t="s">
        <v>3092</v>
      </c>
      <c r="U987" s="26" t="s">
        <v>3093</v>
      </c>
      <c r="Y987" s="26">
        <f>IF(ISTEXT(_xlfn.XLOOKUP(A987,Checked_Deals!A:A,Checked_Deals!A:A,0)),1,0)</f>
        <v>0</v>
      </c>
    </row>
    <row r="988" spans="1:25" x14ac:dyDescent="0.25">
      <c r="A988" s="26" t="s">
        <v>3094</v>
      </c>
      <c r="B988" s="27">
        <v>44896</v>
      </c>
      <c r="C988" s="26" t="s">
        <v>1811</v>
      </c>
      <c r="D988" s="26" t="s">
        <v>54</v>
      </c>
      <c r="E988" s="26" t="s">
        <v>54</v>
      </c>
      <c r="F988" s="26" t="s">
        <v>54</v>
      </c>
      <c r="G988" s="26" t="s">
        <v>966</v>
      </c>
      <c r="H988" s="59">
        <v>10000000</v>
      </c>
      <c r="I988" s="26" t="s">
        <v>54</v>
      </c>
      <c r="J988" s="26" t="s">
        <v>52</v>
      </c>
      <c r="K988" s="26" t="s">
        <v>54</v>
      </c>
      <c r="L988" s="26" t="s">
        <v>53</v>
      </c>
      <c r="M988" s="26" t="s">
        <v>54</v>
      </c>
      <c r="N988" s="26" t="s">
        <v>55</v>
      </c>
      <c r="O988" s="26" t="s">
        <v>56</v>
      </c>
      <c r="P988" s="26" t="s">
        <v>56</v>
      </c>
      <c r="Q988" s="40" t="e">
        <f>Table2[[#This Row],[Spread]]/Table2[[#This Row],[Expected Loss]]</f>
        <v>#VALUE!</v>
      </c>
      <c r="R988" s="26">
        <v>1</v>
      </c>
      <c r="S988" s="26">
        <v>0</v>
      </c>
      <c r="T988" s="26" t="s">
        <v>3095</v>
      </c>
      <c r="U988" s="26" t="s">
        <v>3096</v>
      </c>
      <c r="Y988" s="26">
        <f>IF(ISTEXT(_xlfn.XLOOKUP(A988,Checked_Deals!A:A,Checked_Deals!A:A,0)),1,0)</f>
        <v>0</v>
      </c>
    </row>
    <row r="989" spans="1:25" x14ac:dyDescent="0.25">
      <c r="A989" s="26" t="s">
        <v>3097</v>
      </c>
      <c r="B989" s="27">
        <v>44896</v>
      </c>
      <c r="C989" s="26" t="s">
        <v>1811</v>
      </c>
      <c r="D989" s="26" t="s">
        <v>54</v>
      </c>
      <c r="E989" s="26" t="s">
        <v>54</v>
      </c>
      <c r="F989" s="26" t="s">
        <v>54</v>
      </c>
      <c r="G989" s="26" t="s">
        <v>966</v>
      </c>
      <c r="H989" s="59">
        <v>13875000</v>
      </c>
      <c r="I989" s="26" t="s">
        <v>54</v>
      </c>
      <c r="J989" s="26" t="s">
        <v>52</v>
      </c>
      <c r="K989" s="26" t="s">
        <v>54</v>
      </c>
      <c r="L989" s="26" t="s">
        <v>53</v>
      </c>
      <c r="M989" s="26" t="s">
        <v>54</v>
      </c>
      <c r="N989" s="26" t="s">
        <v>55</v>
      </c>
      <c r="O989" s="26" t="s">
        <v>56</v>
      </c>
      <c r="P989" s="26" t="s">
        <v>56</v>
      </c>
      <c r="Q989" s="40" t="e">
        <f>Table2[[#This Row],[Spread]]/Table2[[#This Row],[Expected Loss]]</f>
        <v>#VALUE!</v>
      </c>
      <c r="R989" s="26">
        <v>1</v>
      </c>
      <c r="S989" s="26">
        <v>0</v>
      </c>
      <c r="T989" s="26" t="s">
        <v>3098</v>
      </c>
      <c r="U989" s="26" t="s">
        <v>3099</v>
      </c>
      <c r="Y989" s="26">
        <f>IF(ISTEXT(_xlfn.XLOOKUP(A989,Checked_Deals!A:A,Checked_Deals!A:A,0)),1,0)</f>
        <v>0</v>
      </c>
    </row>
    <row r="990" spans="1:25" x14ac:dyDescent="0.25">
      <c r="A990" s="26" t="s">
        <v>3100</v>
      </c>
      <c r="B990" s="27">
        <v>44896</v>
      </c>
      <c r="C990" s="26" t="s">
        <v>1811</v>
      </c>
      <c r="D990" s="26" t="s">
        <v>54</v>
      </c>
      <c r="E990" s="26" t="s">
        <v>54</v>
      </c>
      <c r="F990" s="26" t="s">
        <v>54</v>
      </c>
      <c r="G990" s="26" t="s">
        <v>966</v>
      </c>
      <c r="H990" s="59">
        <v>5662000</v>
      </c>
      <c r="I990" s="26" t="s">
        <v>54</v>
      </c>
      <c r="J990" s="26" t="s">
        <v>52</v>
      </c>
      <c r="K990" s="26" t="s">
        <v>54</v>
      </c>
      <c r="L990" s="26" t="s">
        <v>53</v>
      </c>
      <c r="M990" s="26" t="s">
        <v>54</v>
      </c>
      <c r="N990" s="26" t="s">
        <v>55</v>
      </c>
      <c r="O990" s="26" t="s">
        <v>56</v>
      </c>
      <c r="P990" s="26" t="s">
        <v>56</v>
      </c>
      <c r="Q990" s="40" t="e">
        <f>Table2[[#This Row],[Spread]]/Table2[[#This Row],[Expected Loss]]</f>
        <v>#VALUE!</v>
      </c>
      <c r="R990" s="26">
        <v>1</v>
      </c>
      <c r="S990" s="26">
        <v>0</v>
      </c>
      <c r="T990" s="26" t="s">
        <v>3101</v>
      </c>
      <c r="U990" s="26" t="s">
        <v>3102</v>
      </c>
      <c r="Y990" s="26">
        <f>IF(ISTEXT(_xlfn.XLOOKUP(A990,Checked_Deals!A:A,Checked_Deals!A:A,0)),1,0)</f>
        <v>0</v>
      </c>
    </row>
    <row r="991" spans="1:25" x14ac:dyDescent="0.25">
      <c r="A991" s="26" t="s">
        <v>3103</v>
      </c>
      <c r="B991" s="27">
        <v>44896</v>
      </c>
      <c r="C991" s="26" t="s">
        <v>3104</v>
      </c>
      <c r="D991" s="26" t="s">
        <v>3105</v>
      </c>
      <c r="E991" s="26" t="s">
        <v>3106</v>
      </c>
      <c r="F991" s="26" t="s">
        <v>91</v>
      </c>
      <c r="G991" s="26" t="s">
        <v>2860</v>
      </c>
      <c r="H991" s="59">
        <v>75000000</v>
      </c>
      <c r="I991" s="26" t="s">
        <v>51</v>
      </c>
      <c r="J991" s="26" t="s">
        <v>52</v>
      </c>
      <c r="K991" s="26" t="s">
        <v>54</v>
      </c>
      <c r="L991" s="26" t="s">
        <v>53</v>
      </c>
      <c r="M991" s="26" t="s">
        <v>54</v>
      </c>
      <c r="N991" s="26" t="s">
        <v>68</v>
      </c>
      <c r="O991" s="26">
        <v>0.65</v>
      </c>
      <c r="P991" s="26">
        <v>6.5</v>
      </c>
      <c r="Q991" s="40">
        <f>Table2[[#This Row],[Spread]]/Table2[[#This Row],[Expected Loss]]</f>
        <v>10</v>
      </c>
      <c r="R991" s="26">
        <v>1</v>
      </c>
      <c r="S991" s="26">
        <v>0</v>
      </c>
      <c r="T991" s="26" t="s">
        <v>3107</v>
      </c>
      <c r="U991" s="26" t="s">
        <v>3108</v>
      </c>
      <c r="Y991" s="26">
        <f>IF(ISTEXT(_xlfn.XLOOKUP(A991,Checked_Deals!A:A,Checked_Deals!A:A,0)),1,0)</f>
        <v>0</v>
      </c>
    </row>
    <row r="992" spans="1:25" x14ac:dyDescent="0.25">
      <c r="A992" s="26" t="s">
        <v>3109</v>
      </c>
      <c r="B992" s="27">
        <v>44896</v>
      </c>
      <c r="C992" s="26" t="s">
        <v>3104</v>
      </c>
      <c r="D992" s="26" t="s">
        <v>3105</v>
      </c>
      <c r="E992" s="26" t="s">
        <v>3106</v>
      </c>
      <c r="F992" s="26" t="s">
        <v>91</v>
      </c>
      <c r="G992" s="26" t="s">
        <v>2860</v>
      </c>
      <c r="H992" s="59">
        <v>75000000</v>
      </c>
      <c r="I992" s="26" t="s">
        <v>51</v>
      </c>
      <c r="J992" s="26" t="s">
        <v>52</v>
      </c>
      <c r="K992" s="26" t="s">
        <v>54</v>
      </c>
      <c r="L992" s="26" t="s">
        <v>53</v>
      </c>
      <c r="M992" s="26" t="s">
        <v>54</v>
      </c>
      <c r="N992" s="26" t="s">
        <v>68</v>
      </c>
      <c r="O992" s="26">
        <v>2.91</v>
      </c>
      <c r="P992" s="26">
        <v>12</v>
      </c>
      <c r="Q992" s="40">
        <f>Table2[[#This Row],[Spread]]/Table2[[#This Row],[Expected Loss]]</f>
        <v>4.1237113402061851</v>
      </c>
      <c r="R992" s="26">
        <v>1</v>
      </c>
      <c r="S992" s="26">
        <v>0</v>
      </c>
      <c r="T992" s="26" t="s">
        <v>3107</v>
      </c>
      <c r="U992" s="26" t="s">
        <v>3108</v>
      </c>
      <c r="Y992" s="26">
        <f>IF(ISTEXT(_xlfn.XLOOKUP(A992,Checked_Deals!A:A,Checked_Deals!A:A,0)),1,0)</f>
        <v>0</v>
      </c>
    </row>
    <row r="993" spans="1:25" x14ac:dyDescent="0.25">
      <c r="A993" s="26" t="s">
        <v>3110</v>
      </c>
      <c r="B993" s="27">
        <v>44896</v>
      </c>
      <c r="C993" s="26" t="s">
        <v>2300</v>
      </c>
      <c r="D993" s="26" t="s">
        <v>2301</v>
      </c>
      <c r="E993" s="26" t="s">
        <v>3106</v>
      </c>
      <c r="F993" s="26" t="s">
        <v>76</v>
      </c>
      <c r="G993" s="26" t="s">
        <v>2531</v>
      </c>
      <c r="H993" s="59">
        <v>150000000</v>
      </c>
      <c r="I993" s="26" t="s">
        <v>51</v>
      </c>
      <c r="J993" s="26" t="s">
        <v>52</v>
      </c>
      <c r="K993" s="26" t="s">
        <v>54</v>
      </c>
      <c r="L993" s="26" t="s">
        <v>53</v>
      </c>
      <c r="M993" s="26" t="s">
        <v>54</v>
      </c>
      <c r="N993" s="26" t="s">
        <v>68</v>
      </c>
      <c r="O993" s="26">
        <v>1.74</v>
      </c>
      <c r="P993" s="26">
        <v>9.25</v>
      </c>
      <c r="Q993" s="40">
        <f>Table2[[#This Row],[Spread]]/Table2[[#This Row],[Expected Loss]]</f>
        <v>5.3160919540229887</v>
      </c>
      <c r="R993" s="26">
        <v>1</v>
      </c>
      <c r="S993" s="26">
        <v>0</v>
      </c>
      <c r="T993" s="26" t="s">
        <v>3111</v>
      </c>
      <c r="U993" s="26" t="s">
        <v>3112</v>
      </c>
      <c r="Y993" s="26">
        <f>IF(ISTEXT(_xlfn.XLOOKUP(A993,Checked_Deals!A:A,Checked_Deals!A:A,0)),1,0)</f>
        <v>0</v>
      </c>
    </row>
    <row r="994" spans="1:25" x14ac:dyDescent="0.25">
      <c r="A994" s="26" t="s">
        <v>3113</v>
      </c>
      <c r="B994" s="27">
        <v>44896</v>
      </c>
      <c r="C994" s="26" t="s">
        <v>2430</v>
      </c>
      <c r="D994" s="26" t="s">
        <v>3114</v>
      </c>
      <c r="E994" s="26" t="s">
        <v>785</v>
      </c>
      <c r="F994" s="26" t="s">
        <v>76</v>
      </c>
      <c r="G994" s="26" t="s">
        <v>3115</v>
      </c>
      <c r="H994" s="59">
        <v>150000000</v>
      </c>
      <c r="I994" s="26" t="s">
        <v>113</v>
      </c>
      <c r="J994" s="26" t="s">
        <v>52</v>
      </c>
      <c r="K994" s="26" t="s">
        <v>54</v>
      </c>
      <c r="L994" s="26">
        <v>3.73</v>
      </c>
      <c r="M994" s="26" t="s">
        <v>54</v>
      </c>
      <c r="N994" s="26" t="s">
        <v>55</v>
      </c>
      <c r="O994" s="26">
        <v>2.96</v>
      </c>
      <c r="P994" s="26">
        <v>13.5</v>
      </c>
      <c r="Q994" s="40">
        <f>Table2[[#This Row],[Spread]]/Table2[[#This Row],[Expected Loss]]</f>
        <v>4.5608108108108105</v>
      </c>
      <c r="R994" s="26">
        <v>1</v>
      </c>
      <c r="S994" s="26">
        <v>0</v>
      </c>
      <c r="T994" s="26" t="s">
        <v>3116</v>
      </c>
      <c r="U994" s="26" t="s">
        <v>3117</v>
      </c>
      <c r="Y994" s="26">
        <f>IF(ISTEXT(_xlfn.XLOOKUP(A994,Checked_Deals!A:A,Checked_Deals!A:A,0)),1,0)</f>
        <v>0</v>
      </c>
    </row>
    <row r="995" spans="1:25" x14ac:dyDescent="0.25">
      <c r="A995" s="26" t="s">
        <v>3118</v>
      </c>
      <c r="B995" s="27">
        <v>44896</v>
      </c>
      <c r="C995" s="26" t="s">
        <v>2260</v>
      </c>
      <c r="D995" s="26" t="s">
        <v>2261</v>
      </c>
      <c r="E995" s="26" t="s">
        <v>785</v>
      </c>
      <c r="F995" s="26" t="s">
        <v>76</v>
      </c>
      <c r="G995" s="26" t="s">
        <v>3119</v>
      </c>
      <c r="H995" s="59">
        <v>100000000</v>
      </c>
      <c r="I995" s="26" t="s">
        <v>51</v>
      </c>
      <c r="J995" s="26" t="s">
        <v>52</v>
      </c>
      <c r="K995" s="26" t="s">
        <v>54</v>
      </c>
      <c r="L995" s="26">
        <v>1.63</v>
      </c>
      <c r="M995" s="26" t="s">
        <v>3120</v>
      </c>
      <c r="N995" s="26" t="s">
        <v>55</v>
      </c>
      <c r="O995" s="26">
        <v>0.49</v>
      </c>
      <c r="P995" s="26">
        <v>6.5</v>
      </c>
      <c r="Q995" s="40">
        <f>Table2[[#This Row],[Spread]]/Table2[[#This Row],[Expected Loss]]</f>
        <v>13.26530612244898</v>
      </c>
      <c r="R995" s="26">
        <v>1</v>
      </c>
      <c r="S995" s="26">
        <v>0</v>
      </c>
      <c r="T995" s="26" t="s">
        <v>3121</v>
      </c>
      <c r="U995" s="26" t="s">
        <v>3122</v>
      </c>
      <c r="Y995" s="26">
        <f>IF(ISTEXT(_xlfn.XLOOKUP(A995,Checked_Deals!A:A,Checked_Deals!A:A,0)),1,0)</f>
        <v>0</v>
      </c>
    </row>
    <row r="996" spans="1:25" x14ac:dyDescent="0.25">
      <c r="A996" s="26" t="s">
        <v>3123</v>
      </c>
      <c r="B996" s="27">
        <v>44896</v>
      </c>
      <c r="C996" s="26" t="s">
        <v>2119</v>
      </c>
      <c r="D996" s="26" t="s">
        <v>54</v>
      </c>
      <c r="E996" s="26" t="s">
        <v>474</v>
      </c>
      <c r="F996" s="26" t="s">
        <v>54</v>
      </c>
      <c r="G996" s="26" t="s">
        <v>966</v>
      </c>
      <c r="H996" s="59">
        <v>18480000</v>
      </c>
      <c r="I996" s="26" t="s">
        <v>54</v>
      </c>
      <c r="J996" s="26" t="s">
        <v>52</v>
      </c>
      <c r="K996" s="26">
        <v>1</v>
      </c>
      <c r="L996" s="26" t="s">
        <v>53</v>
      </c>
      <c r="M996" s="26" t="s">
        <v>54</v>
      </c>
      <c r="N996" s="26" t="s">
        <v>55</v>
      </c>
      <c r="O996" s="26" t="s">
        <v>56</v>
      </c>
      <c r="P996" s="26" t="s">
        <v>56</v>
      </c>
      <c r="Q996" s="40" t="e">
        <f>Table2[[#This Row],[Spread]]/Table2[[#This Row],[Expected Loss]]</f>
        <v>#VALUE!</v>
      </c>
      <c r="R996" s="26">
        <v>1</v>
      </c>
      <c r="S996" s="26">
        <v>0</v>
      </c>
      <c r="T996" s="26" t="s">
        <v>3124</v>
      </c>
      <c r="U996" s="26" t="s">
        <v>3125</v>
      </c>
      <c r="Y996" s="26">
        <f>IF(ISTEXT(_xlfn.XLOOKUP(A996,Checked_Deals!A:A,Checked_Deals!A:A,0)),1,0)</f>
        <v>0</v>
      </c>
    </row>
    <row r="997" spans="1:25" x14ac:dyDescent="0.25">
      <c r="A997" s="26" t="s">
        <v>3126</v>
      </c>
      <c r="B997" s="27">
        <v>44896</v>
      </c>
      <c r="C997" s="26" t="s">
        <v>3126</v>
      </c>
      <c r="D997" s="26" t="s">
        <v>3127</v>
      </c>
      <c r="E997" s="26" t="s">
        <v>54</v>
      </c>
      <c r="F997" s="26" t="s">
        <v>54</v>
      </c>
      <c r="G997" s="26" t="s">
        <v>738</v>
      </c>
      <c r="H997" s="59">
        <v>32500000</v>
      </c>
      <c r="I997" s="26" t="s">
        <v>51</v>
      </c>
      <c r="J997" s="26" t="s">
        <v>52</v>
      </c>
      <c r="K997" s="26" t="s">
        <v>54</v>
      </c>
      <c r="L997" s="26" t="s">
        <v>53</v>
      </c>
      <c r="M997" s="26" t="s">
        <v>54</v>
      </c>
      <c r="N997" s="26" t="s">
        <v>55</v>
      </c>
      <c r="O997" s="26" t="s">
        <v>56</v>
      </c>
      <c r="P997" s="26" t="s">
        <v>56</v>
      </c>
      <c r="Q997" s="40" t="e">
        <f>Table2[[#This Row],[Spread]]/Table2[[#This Row],[Expected Loss]]</f>
        <v>#VALUE!</v>
      </c>
      <c r="R997" s="26">
        <v>1</v>
      </c>
      <c r="S997" s="26">
        <v>0</v>
      </c>
      <c r="T997" s="26" t="s">
        <v>3128</v>
      </c>
      <c r="U997" s="26" t="s">
        <v>3129</v>
      </c>
      <c r="Y997" s="26">
        <f>IF(ISTEXT(_xlfn.XLOOKUP(A997,Checked_Deals!A:A,Checked_Deals!A:A,0)),1,0)</f>
        <v>0</v>
      </c>
    </row>
    <row r="998" spans="1:25" s="15" customFormat="1" x14ac:dyDescent="0.25">
      <c r="A998" s="33" t="s">
        <v>3130</v>
      </c>
      <c r="B998" s="34">
        <v>44927</v>
      </c>
      <c r="C998" s="33" t="s">
        <v>3131</v>
      </c>
      <c r="D998" s="33" t="s">
        <v>894</v>
      </c>
      <c r="E998" s="33" t="s">
        <v>54</v>
      </c>
      <c r="F998" s="33" t="s">
        <v>63</v>
      </c>
      <c r="G998" s="33" t="s">
        <v>897</v>
      </c>
      <c r="H998" s="37">
        <v>77250000</v>
      </c>
      <c r="I998" s="33" t="s">
        <v>51</v>
      </c>
      <c r="J998" s="33" t="s">
        <v>52</v>
      </c>
      <c r="K998" s="33">
        <v>3</v>
      </c>
      <c r="L998" s="33" t="s">
        <v>53</v>
      </c>
      <c r="M998" s="33" t="s">
        <v>54</v>
      </c>
      <c r="N998" s="33" t="s">
        <v>68</v>
      </c>
      <c r="O998" s="33" t="s">
        <v>56</v>
      </c>
      <c r="P998" s="33">
        <v>6.6</v>
      </c>
      <c r="Q998" s="40" t="e">
        <f>Table2[[#This Row],[Spread]]/Table2[[#This Row],[Expected Loss]]</f>
        <v>#VALUE!</v>
      </c>
      <c r="R998" s="33">
        <v>1</v>
      </c>
      <c r="S998" s="33">
        <v>0</v>
      </c>
      <c r="T998" s="33" t="s">
        <v>3132</v>
      </c>
      <c r="U998" s="33" t="s">
        <v>3133</v>
      </c>
      <c r="Y998" s="30">
        <f>IF(ISTEXT(_xlfn.XLOOKUP(A998,Checked_Deals!A:A,Checked_Deals!A:A,0)),1,0)</f>
        <v>0</v>
      </c>
    </row>
    <row r="999" spans="1:25" s="15" customFormat="1" x14ac:dyDescent="0.25">
      <c r="A999" s="33" t="s">
        <v>3134</v>
      </c>
      <c r="B999" s="34">
        <v>44927</v>
      </c>
      <c r="C999" s="33" t="s">
        <v>3131</v>
      </c>
      <c r="D999" s="33" t="s">
        <v>894</v>
      </c>
      <c r="E999" s="33" t="s">
        <v>54</v>
      </c>
      <c r="F999" s="33" t="s">
        <v>63</v>
      </c>
      <c r="G999" s="33" t="s">
        <v>897</v>
      </c>
      <c r="H999" s="37">
        <v>140000000</v>
      </c>
      <c r="I999" s="33" t="s">
        <v>51</v>
      </c>
      <c r="J999" s="33" t="s">
        <v>52</v>
      </c>
      <c r="K999" s="66" t="s">
        <v>3867</v>
      </c>
      <c r="L999" s="33" t="s">
        <v>53</v>
      </c>
      <c r="M999" s="33" t="s">
        <v>54</v>
      </c>
      <c r="N999" s="33" t="s">
        <v>68</v>
      </c>
      <c r="O999" s="33" t="s">
        <v>56</v>
      </c>
      <c r="P999" s="33" t="s">
        <v>56</v>
      </c>
      <c r="Q999" s="40" t="e">
        <f>Table2[[#This Row],[Spread]]/Table2[[#This Row],[Expected Loss]]</f>
        <v>#VALUE!</v>
      </c>
      <c r="R999" s="33">
        <v>1</v>
      </c>
      <c r="S999" s="33">
        <v>0</v>
      </c>
      <c r="T999" s="33" t="s">
        <v>3132</v>
      </c>
      <c r="U999" s="33" t="s">
        <v>3133</v>
      </c>
      <c r="Y999" s="30">
        <f>IF(ISTEXT(_xlfn.XLOOKUP(A999,Checked_Deals!A:A,Checked_Deals!A:A,0)),1,0)</f>
        <v>0</v>
      </c>
    </row>
    <row r="1000" spans="1:25" x14ac:dyDescent="0.25">
      <c r="A1000" s="26" t="s">
        <v>3135</v>
      </c>
      <c r="B1000" s="27">
        <v>44927</v>
      </c>
      <c r="C1000" s="26" t="s">
        <v>1903</v>
      </c>
      <c r="D1000" s="26" t="s">
        <v>54</v>
      </c>
      <c r="E1000" s="26" t="s">
        <v>54</v>
      </c>
      <c r="F1000" s="26" t="s">
        <v>54</v>
      </c>
      <c r="G1000" s="26" t="s">
        <v>599</v>
      </c>
      <c r="H1000" s="59">
        <v>16500000</v>
      </c>
      <c r="I1000" s="26" t="s">
        <v>54</v>
      </c>
      <c r="J1000" s="26" t="s">
        <v>52</v>
      </c>
      <c r="K1000" s="26" t="s">
        <v>54</v>
      </c>
      <c r="L1000" s="26" t="s">
        <v>53</v>
      </c>
      <c r="M1000" s="26" t="s">
        <v>54</v>
      </c>
      <c r="N1000" s="26" t="s">
        <v>55</v>
      </c>
      <c r="O1000" s="26" t="s">
        <v>56</v>
      </c>
      <c r="P1000" s="26" t="s">
        <v>56</v>
      </c>
      <c r="Q1000" s="40" t="e">
        <f>Table2[[#This Row],[Spread]]/Table2[[#This Row],[Expected Loss]]</f>
        <v>#VALUE!</v>
      </c>
      <c r="R1000" s="26">
        <v>1</v>
      </c>
      <c r="S1000" s="26">
        <v>0</v>
      </c>
      <c r="T1000" s="26" t="s">
        <v>3136</v>
      </c>
      <c r="U1000" s="26" t="s">
        <v>3137</v>
      </c>
      <c r="Y1000" s="26">
        <f>IF(ISTEXT(_xlfn.XLOOKUP(A1000,Checked_Deals!A:A,Checked_Deals!A:A,0)),1,0)</f>
        <v>0</v>
      </c>
    </row>
    <row r="1001" spans="1:25" x14ac:dyDescent="0.25">
      <c r="A1001" s="26" t="s">
        <v>3138</v>
      </c>
      <c r="B1001" s="27">
        <v>44927</v>
      </c>
      <c r="C1001" s="26" t="s">
        <v>1938</v>
      </c>
      <c r="D1001" s="26" t="s">
        <v>217</v>
      </c>
      <c r="E1001" s="26" t="s">
        <v>3139</v>
      </c>
      <c r="F1001" s="26" t="s">
        <v>76</v>
      </c>
      <c r="G1001" s="26" t="s">
        <v>1940</v>
      </c>
      <c r="H1001" s="59">
        <v>85000000</v>
      </c>
      <c r="I1001" s="26" t="s">
        <v>113</v>
      </c>
      <c r="J1001" s="26" t="s">
        <v>52</v>
      </c>
      <c r="K1001" s="26" t="s">
        <v>54</v>
      </c>
      <c r="L1001" s="26">
        <v>2.76</v>
      </c>
      <c r="M1001" s="26" t="s">
        <v>54</v>
      </c>
      <c r="N1001" s="26" t="s">
        <v>68</v>
      </c>
      <c r="O1001" s="26">
        <v>2.25</v>
      </c>
      <c r="P1001" s="26">
        <v>12.25</v>
      </c>
      <c r="Q1001" s="40">
        <f>Table2[[#This Row],[Spread]]/Table2[[#This Row],[Expected Loss]]</f>
        <v>5.4444444444444446</v>
      </c>
      <c r="R1001" s="26">
        <v>1</v>
      </c>
      <c r="S1001" s="26">
        <v>0</v>
      </c>
      <c r="T1001" s="26" t="s">
        <v>3140</v>
      </c>
      <c r="U1001" s="26" t="s">
        <v>3141</v>
      </c>
      <c r="Y1001" s="26">
        <f>IF(ISTEXT(_xlfn.XLOOKUP(A1001,Checked_Deals!A:A,Checked_Deals!A:A,0)),1,0)</f>
        <v>0</v>
      </c>
    </row>
    <row r="1002" spans="1:25" x14ac:dyDescent="0.25">
      <c r="A1002" s="26" t="s">
        <v>3142</v>
      </c>
      <c r="B1002" s="27">
        <v>44927</v>
      </c>
      <c r="C1002" s="26" t="s">
        <v>1938</v>
      </c>
      <c r="D1002" s="26" t="s">
        <v>217</v>
      </c>
      <c r="E1002" s="26" t="s">
        <v>3139</v>
      </c>
      <c r="F1002" s="26" t="s">
        <v>76</v>
      </c>
      <c r="G1002" s="26" t="s">
        <v>1940</v>
      </c>
      <c r="H1002" s="59">
        <v>100000000</v>
      </c>
      <c r="I1002" s="26" t="s">
        <v>113</v>
      </c>
      <c r="J1002" s="26" t="s">
        <v>52</v>
      </c>
      <c r="K1002" s="26" t="s">
        <v>54</v>
      </c>
      <c r="L1002" s="26">
        <v>3.63</v>
      </c>
      <c r="M1002" s="26" t="s">
        <v>54</v>
      </c>
      <c r="N1002" s="26" t="s">
        <v>68</v>
      </c>
      <c r="O1002" s="26">
        <v>3.2</v>
      </c>
      <c r="P1002" s="26">
        <v>12.5</v>
      </c>
      <c r="Q1002" s="40">
        <f>Table2[[#This Row],[Spread]]/Table2[[#This Row],[Expected Loss]]</f>
        <v>3.90625</v>
      </c>
      <c r="R1002" s="26">
        <v>1</v>
      </c>
      <c r="S1002" s="26">
        <v>0</v>
      </c>
      <c r="T1002" s="26" t="s">
        <v>3140</v>
      </c>
      <c r="U1002" s="26" t="s">
        <v>3141</v>
      </c>
      <c r="Y1002" s="26">
        <f>IF(ISTEXT(_xlfn.XLOOKUP(A1002,Checked_Deals!A:A,Checked_Deals!A:A,0)),1,0)</f>
        <v>0</v>
      </c>
    </row>
    <row r="1003" spans="1:25" x14ac:dyDescent="0.25">
      <c r="A1003" s="26" t="s">
        <v>3143</v>
      </c>
      <c r="B1003" s="27">
        <v>44927</v>
      </c>
      <c r="C1003" s="26" t="s">
        <v>1999</v>
      </c>
      <c r="D1003" s="26" t="s">
        <v>3144</v>
      </c>
      <c r="E1003" s="26" t="s">
        <v>2844</v>
      </c>
      <c r="F1003" s="26" t="s">
        <v>76</v>
      </c>
      <c r="G1003" s="26" t="s">
        <v>3145</v>
      </c>
      <c r="H1003" s="59">
        <v>70000000</v>
      </c>
      <c r="I1003" s="26" t="s">
        <v>51</v>
      </c>
      <c r="J1003" s="26" t="s">
        <v>52</v>
      </c>
      <c r="K1003" s="26" t="s">
        <v>54</v>
      </c>
      <c r="L1003" s="26">
        <v>0.95</v>
      </c>
      <c r="M1003" s="26" t="s">
        <v>54</v>
      </c>
      <c r="N1003" s="26" t="s">
        <v>68</v>
      </c>
      <c r="O1003" s="26">
        <v>0.87</v>
      </c>
      <c r="P1003" s="26">
        <v>5.75</v>
      </c>
      <c r="Q1003" s="40">
        <f>Table2[[#This Row],[Spread]]/Table2[[#This Row],[Expected Loss]]</f>
        <v>6.6091954022988508</v>
      </c>
      <c r="R1003" s="26">
        <v>1</v>
      </c>
      <c r="S1003" s="26">
        <v>0</v>
      </c>
      <c r="T1003" s="26" t="s">
        <v>3146</v>
      </c>
      <c r="U1003" s="26" t="s">
        <v>3147</v>
      </c>
      <c r="Y1003" s="26">
        <f>IF(ISTEXT(_xlfn.XLOOKUP(A1003,Checked_Deals!A:A,Checked_Deals!A:A,0)),1,0)</f>
        <v>0</v>
      </c>
    </row>
    <row r="1004" spans="1:25" x14ac:dyDescent="0.25">
      <c r="A1004" s="26" t="s">
        <v>3148</v>
      </c>
      <c r="B1004" s="27">
        <v>44927</v>
      </c>
      <c r="C1004" s="26" t="s">
        <v>1999</v>
      </c>
      <c r="D1004" s="26" t="s">
        <v>3144</v>
      </c>
      <c r="E1004" s="26" t="s">
        <v>2844</v>
      </c>
      <c r="F1004" s="26" t="s">
        <v>76</v>
      </c>
      <c r="G1004" s="26" t="s">
        <v>3145</v>
      </c>
      <c r="H1004" s="59">
        <v>65000000</v>
      </c>
      <c r="I1004" s="26" t="s">
        <v>51</v>
      </c>
      <c r="J1004" s="26" t="s">
        <v>52</v>
      </c>
      <c r="K1004" s="26" t="s">
        <v>54</v>
      </c>
      <c r="L1004" s="26" t="s">
        <v>53</v>
      </c>
      <c r="M1004" s="26" t="s">
        <v>54</v>
      </c>
      <c r="N1004" s="26" t="s">
        <v>68</v>
      </c>
      <c r="O1004" s="26">
        <v>1</v>
      </c>
      <c r="P1004" s="26">
        <v>20</v>
      </c>
      <c r="Q1004" s="40">
        <f>Table2[[#This Row],[Spread]]/Table2[[#This Row],[Expected Loss]]</f>
        <v>20</v>
      </c>
      <c r="R1004" s="26">
        <v>1</v>
      </c>
      <c r="S1004" s="26">
        <v>0</v>
      </c>
      <c r="T1004" s="26" t="s">
        <v>3146</v>
      </c>
      <c r="U1004" s="26" t="s">
        <v>3147</v>
      </c>
      <c r="Y1004" s="26">
        <f>IF(ISTEXT(_xlfn.XLOOKUP(A1004,Checked_Deals!A:A,Checked_Deals!A:A,0)),1,0)</f>
        <v>0</v>
      </c>
    </row>
    <row r="1005" spans="1:25" x14ac:dyDescent="0.25">
      <c r="A1005" s="26" t="s">
        <v>3149</v>
      </c>
      <c r="B1005" s="27">
        <v>44927</v>
      </c>
      <c r="C1005" s="26" t="s">
        <v>1903</v>
      </c>
      <c r="D1005" s="26" t="s">
        <v>54</v>
      </c>
      <c r="E1005" s="26" t="s">
        <v>54</v>
      </c>
      <c r="F1005" s="26" t="s">
        <v>54</v>
      </c>
      <c r="G1005" s="26" t="s">
        <v>599</v>
      </c>
      <c r="H1005" s="59">
        <v>10000000</v>
      </c>
      <c r="I1005" s="26" t="s">
        <v>54</v>
      </c>
      <c r="J1005" s="26" t="s">
        <v>52</v>
      </c>
      <c r="K1005" s="26" t="s">
        <v>54</v>
      </c>
      <c r="L1005" s="26" t="s">
        <v>53</v>
      </c>
      <c r="M1005" s="26" t="s">
        <v>54</v>
      </c>
      <c r="N1005" s="26" t="s">
        <v>55</v>
      </c>
      <c r="O1005" s="26" t="s">
        <v>56</v>
      </c>
      <c r="P1005" s="26" t="s">
        <v>56</v>
      </c>
      <c r="Q1005" s="40" t="e">
        <f>Table2[[#This Row],[Spread]]/Table2[[#This Row],[Expected Loss]]</f>
        <v>#VALUE!</v>
      </c>
      <c r="R1005" s="26">
        <v>1</v>
      </c>
      <c r="S1005" s="26">
        <v>0</v>
      </c>
      <c r="T1005" s="26" t="s">
        <v>3150</v>
      </c>
      <c r="U1005" s="26" t="s">
        <v>3151</v>
      </c>
      <c r="Y1005" s="26">
        <f>IF(ISTEXT(_xlfn.XLOOKUP(A1005,Checked_Deals!A:A,Checked_Deals!A:A,0)),1,0)</f>
        <v>0</v>
      </c>
    </row>
    <row r="1006" spans="1:25" x14ac:dyDescent="0.25">
      <c r="A1006" s="26" t="s">
        <v>3152</v>
      </c>
      <c r="B1006" s="27">
        <v>44927</v>
      </c>
      <c r="C1006" s="26" t="s">
        <v>1903</v>
      </c>
      <c r="D1006" s="26" t="s">
        <v>54</v>
      </c>
      <c r="E1006" s="26" t="s">
        <v>54</v>
      </c>
      <c r="F1006" s="26" t="s">
        <v>54</v>
      </c>
      <c r="G1006" s="26" t="s">
        <v>599</v>
      </c>
      <c r="H1006" s="59">
        <v>10000000</v>
      </c>
      <c r="I1006" s="26" t="s">
        <v>54</v>
      </c>
      <c r="J1006" s="26" t="s">
        <v>52</v>
      </c>
      <c r="K1006" s="26" t="s">
        <v>54</v>
      </c>
      <c r="L1006" s="26" t="s">
        <v>53</v>
      </c>
      <c r="M1006" s="26" t="s">
        <v>54</v>
      </c>
      <c r="N1006" s="26" t="s">
        <v>55</v>
      </c>
      <c r="O1006" s="26" t="s">
        <v>56</v>
      </c>
      <c r="P1006" s="26" t="s">
        <v>56</v>
      </c>
      <c r="Q1006" s="40" t="e">
        <f>Table2[[#This Row],[Spread]]/Table2[[#This Row],[Expected Loss]]</f>
        <v>#VALUE!</v>
      </c>
      <c r="R1006" s="26">
        <v>1</v>
      </c>
      <c r="S1006" s="26">
        <v>0</v>
      </c>
      <c r="T1006" s="26" t="s">
        <v>3153</v>
      </c>
      <c r="U1006" s="26" t="s">
        <v>3154</v>
      </c>
      <c r="Y1006" s="26">
        <f>IF(ISTEXT(_xlfn.XLOOKUP(A1006,Checked_Deals!A:A,Checked_Deals!A:A,0)),1,0)</f>
        <v>0</v>
      </c>
    </row>
    <row r="1007" spans="1:25" x14ac:dyDescent="0.25">
      <c r="A1007" s="26" t="s">
        <v>3155</v>
      </c>
      <c r="B1007" s="27">
        <v>44927</v>
      </c>
      <c r="C1007" s="26" t="s">
        <v>1903</v>
      </c>
      <c r="D1007" s="26" t="s">
        <v>54</v>
      </c>
      <c r="E1007" s="26" t="s">
        <v>54</v>
      </c>
      <c r="F1007" s="26" t="s">
        <v>54</v>
      </c>
      <c r="G1007" s="26" t="s">
        <v>599</v>
      </c>
      <c r="H1007" s="59">
        <v>12500000</v>
      </c>
      <c r="I1007" s="26" t="s">
        <v>54</v>
      </c>
      <c r="J1007" s="26" t="s">
        <v>52</v>
      </c>
      <c r="K1007" s="26" t="s">
        <v>54</v>
      </c>
      <c r="L1007" s="26" t="s">
        <v>53</v>
      </c>
      <c r="M1007" s="26" t="s">
        <v>54</v>
      </c>
      <c r="N1007" s="26" t="s">
        <v>55</v>
      </c>
      <c r="O1007" s="26" t="s">
        <v>56</v>
      </c>
      <c r="P1007" s="26" t="s">
        <v>56</v>
      </c>
      <c r="Q1007" s="40" t="e">
        <f>Table2[[#This Row],[Spread]]/Table2[[#This Row],[Expected Loss]]</f>
        <v>#VALUE!</v>
      </c>
      <c r="R1007" s="26">
        <v>1</v>
      </c>
      <c r="S1007" s="26">
        <v>0</v>
      </c>
      <c r="T1007" s="26" t="s">
        <v>3156</v>
      </c>
      <c r="U1007" s="26" t="s">
        <v>3157</v>
      </c>
      <c r="Y1007" s="26">
        <f>IF(ISTEXT(_xlfn.XLOOKUP(A1007,Checked_Deals!A:A,Checked_Deals!A:A,0)),1,0)</f>
        <v>0</v>
      </c>
    </row>
    <row r="1008" spans="1:25" x14ac:dyDescent="0.25">
      <c r="A1008" s="26" t="s">
        <v>3158</v>
      </c>
      <c r="B1008" s="27">
        <v>44927</v>
      </c>
      <c r="C1008" s="26" t="s">
        <v>3159</v>
      </c>
      <c r="D1008" s="26" t="s">
        <v>61</v>
      </c>
      <c r="E1008" s="26" t="s">
        <v>474</v>
      </c>
      <c r="F1008" s="26" t="s">
        <v>63</v>
      </c>
      <c r="G1008" s="26" t="s">
        <v>64</v>
      </c>
      <c r="H1008" s="59">
        <v>140000000</v>
      </c>
      <c r="I1008" s="26" t="s">
        <v>331</v>
      </c>
      <c r="J1008" s="26" t="s">
        <v>2813</v>
      </c>
      <c r="K1008" s="26">
        <v>4</v>
      </c>
      <c r="L1008" s="26" t="s">
        <v>53</v>
      </c>
      <c r="M1008" s="26" t="s">
        <v>54</v>
      </c>
      <c r="N1008" s="26" t="s">
        <v>68</v>
      </c>
      <c r="O1008" s="26">
        <v>0.01</v>
      </c>
      <c r="P1008" s="26">
        <v>3.5</v>
      </c>
      <c r="Q1008" s="40">
        <f>Table2[[#This Row],[Spread]]/Table2[[#This Row],[Expected Loss]]</f>
        <v>350</v>
      </c>
      <c r="R1008" s="26">
        <v>1</v>
      </c>
      <c r="S1008" s="26">
        <v>0</v>
      </c>
      <c r="T1008" s="26" t="s">
        <v>3160</v>
      </c>
      <c r="U1008" s="26" t="s">
        <v>3161</v>
      </c>
      <c r="Y1008" s="26">
        <f>IF(ISTEXT(_xlfn.XLOOKUP(A1008,Checked_Deals!A:A,Checked_Deals!A:A,0)),1,0)</f>
        <v>0</v>
      </c>
    </row>
    <row r="1009" spans="1:25" x14ac:dyDescent="0.25">
      <c r="A1009" s="26" t="s">
        <v>3162</v>
      </c>
      <c r="B1009" s="27">
        <v>44927</v>
      </c>
      <c r="C1009" s="26" t="s">
        <v>3159</v>
      </c>
      <c r="D1009" s="26" t="s">
        <v>61</v>
      </c>
      <c r="E1009" s="26" t="s">
        <v>474</v>
      </c>
      <c r="F1009" s="26" t="s">
        <v>63</v>
      </c>
      <c r="G1009" s="26" t="s">
        <v>64</v>
      </c>
      <c r="H1009" s="59">
        <v>60000000</v>
      </c>
      <c r="I1009" s="26" t="s">
        <v>331</v>
      </c>
      <c r="J1009" s="26" t="s">
        <v>2813</v>
      </c>
      <c r="K1009" s="26">
        <v>4</v>
      </c>
      <c r="L1009" s="26" t="s">
        <v>53</v>
      </c>
      <c r="M1009" s="26" t="s">
        <v>54</v>
      </c>
      <c r="N1009" s="26" t="s">
        <v>68</v>
      </c>
      <c r="O1009" s="26">
        <v>0.2</v>
      </c>
      <c r="P1009" s="26" t="s">
        <v>56</v>
      </c>
      <c r="Q1009" s="40" t="e">
        <f>Table2[[#This Row],[Spread]]/Table2[[#This Row],[Expected Loss]]</f>
        <v>#VALUE!</v>
      </c>
      <c r="R1009" s="26">
        <v>1</v>
      </c>
      <c r="S1009" s="26">
        <v>0</v>
      </c>
      <c r="T1009" s="26" t="s">
        <v>3160</v>
      </c>
      <c r="U1009" s="26" t="s">
        <v>3161</v>
      </c>
      <c r="Y1009" s="26">
        <f>IF(ISTEXT(_xlfn.XLOOKUP(A1009,Checked_Deals!A:A,Checked_Deals!A:A,0)),1,0)</f>
        <v>0</v>
      </c>
    </row>
    <row r="1010" spans="1:25" x14ac:dyDescent="0.25">
      <c r="A1010" s="26" t="s">
        <v>3163</v>
      </c>
      <c r="B1010" s="27">
        <v>44958</v>
      </c>
      <c r="C1010" s="26" t="s">
        <v>2915</v>
      </c>
      <c r="D1010" s="26" t="s">
        <v>3164</v>
      </c>
      <c r="E1010" s="26" t="s">
        <v>541</v>
      </c>
      <c r="F1010" s="26" t="s">
        <v>76</v>
      </c>
      <c r="G1010" s="26" t="s">
        <v>3165</v>
      </c>
      <c r="H1010" s="59">
        <v>150000000</v>
      </c>
      <c r="I1010" s="26" t="s">
        <v>51</v>
      </c>
      <c r="J1010" s="26" t="s">
        <v>52</v>
      </c>
      <c r="K1010" s="26">
        <v>3</v>
      </c>
      <c r="L1010" s="26">
        <v>2.68</v>
      </c>
      <c r="M1010" s="26" t="s">
        <v>54</v>
      </c>
      <c r="N1010" s="26" t="s">
        <v>68</v>
      </c>
      <c r="O1010" s="26">
        <v>1.62</v>
      </c>
      <c r="P1010" s="26">
        <v>13</v>
      </c>
      <c r="Q1010" s="40">
        <f>Table2[[#This Row],[Spread]]/Table2[[#This Row],[Expected Loss]]</f>
        <v>8.0246913580246915</v>
      </c>
      <c r="R1010" s="26">
        <v>1</v>
      </c>
      <c r="S1010" s="26">
        <v>0</v>
      </c>
      <c r="T1010" s="26" t="s">
        <v>3166</v>
      </c>
      <c r="U1010" s="26" t="s">
        <v>3167</v>
      </c>
      <c r="Y1010" s="26">
        <f>IF(ISTEXT(_xlfn.XLOOKUP(A1010,Checked_Deals!A:A,Checked_Deals!A:A,0)),1,0)</f>
        <v>0</v>
      </c>
    </row>
    <row r="1011" spans="1:25" x14ac:dyDescent="0.25">
      <c r="A1011" s="26" t="s">
        <v>3168</v>
      </c>
      <c r="B1011" s="27">
        <v>44958</v>
      </c>
      <c r="C1011" s="26" t="s">
        <v>2915</v>
      </c>
      <c r="D1011" s="26" t="s">
        <v>3164</v>
      </c>
      <c r="E1011" s="26" t="s">
        <v>541</v>
      </c>
      <c r="F1011" s="26" t="s">
        <v>76</v>
      </c>
      <c r="G1011" s="26" t="s">
        <v>3165</v>
      </c>
      <c r="H1011" s="59">
        <v>150000000</v>
      </c>
      <c r="I1011" s="26" t="s">
        <v>51</v>
      </c>
      <c r="J1011" s="26" t="s">
        <v>52</v>
      </c>
      <c r="K1011" s="26">
        <v>3</v>
      </c>
      <c r="L1011" s="26">
        <v>4.3499999999999996</v>
      </c>
      <c r="M1011" s="26" t="s">
        <v>54</v>
      </c>
      <c r="N1011" s="26" t="s">
        <v>68</v>
      </c>
      <c r="O1011" s="26">
        <v>3.36</v>
      </c>
      <c r="P1011" s="26">
        <v>20</v>
      </c>
      <c r="Q1011" s="40">
        <f>Table2[[#This Row],[Spread]]/Table2[[#This Row],[Expected Loss]]</f>
        <v>5.9523809523809526</v>
      </c>
      <c r="R1011" s="26">
        <v>1</v>
      </c>
      <c r="S1011" s="26">
        <v>0</v>
      </c>
      <c r="T1011" s="26" t="s">
        <v>3166</v>
      </c>
      <c r="U1011" s="26" t="s">
        <v>3167</v>
      </c>
      <c r="Y1011" s="26">
        <f>IF(ISTEXT(_xlfn.XLOOKUP(A1011,Checked_Deals!A:A,Checked_Deals!A:A,0)),1,0)</f>
        <v>0</v>
      </c>
    </row>
    <row r="1012" spans="1:25" x14ac:dyDescent="0.25">
      <c r="A1012" s="26" t="s">
        <v>3169</v>
      </c>
      <c r="B1012" s="27">
        <v>44958</v>
      </c>
      <c r="C1012" s="26" t="s">
        <v>2915</v>
      </c>
      <c r="D1012" s="26" t="s">
        <v>3164</v>
      </c>
      <c r="E1012" s="26" t="s">
        <v>541</v>
      </c>
      <c r="F1012" s="26" t="s">
        <v>76</v>
      </c>
      <c r="G1012" s="26" t="s">
        <v>3165</v>
      </c>
      <c r="H1012" s="59">
        <v>55000000</v>
      </c>
      <c r="I1012" s="26" t="s">
        <v>51</v>
      </c>
      <c r="J1012" s="26" t="s">
        <v>52</v>
      </c>
      <c r="K1012" s="26">
        <v>3</v>
      </c>
      <c r="L1012" s="26" t="s">
        <v>53</v>
      </c>
      <c r="M1012" s="26" t="s">
        <v>54</v>
      </c>
      <c r="N1012" s="26" t="s">
        <v>68</v>
      </c>
      <c r="O1012" s="26" t="s">
        <v>56</v>
      </c>
      <c r="P1012" s="26" t="s">
        <v>2428</v>
      </c>
      <c r="Q1012" s="40" t="e">
        <f>Table2[[#This Row],[Spread]]/Table2[[#This Row],[Expected Loss]]</f>
        <v>#VALUE!</v>
      </c>
      <c r="R1012" s="26">
        <v>1</v>
      </c>
      <c r="S1012" s="26">
        <v>0</v>
      </c>
      <c r="T1012" s="26" t="s">
        <v>3166</v>
      </c>
      <c r="U1012" s="26" t="s">
        <v>3167</v>
      </c>
      <c r="Y1012" s="26">
        <f>IF(ISTEXT(_xlfn.XLOOKUP(A1012,Checked_Deals!A:A,Checked_Deals!A:A,0)),1,0)</f>
        <v>0</v>
      </c>
    </row>
    <row r="1013" spans="1:25" x14ac:dyDescent="0.25">
      <c r="A1013" s="26" t="s">
        <v>3170</v>
      </c>
      <c r="B1013" s="27">
        <v>44958</v>
      </c>
      <c r="C1013" s="26" t="s">
        <v>2536</v>
      </c>
      <c r="D1013" s="26" t="s">
        <v>2537</v>
      </c>
      <c r="E1013" s="26" t="s">
        <v>3171</v>
      </c>
      <c r="F1013" s="26" t="s">
        <v>76</v>
      </c>
      <c r="G1013" s="26" t="s">
        <v>1890</v>
      </c>
      <c r="H1013" s="59">
        <v>75000000</v>
      </c>
      <c r="I1013" s="26" t="s">
        <v>113</v>
      </c>
      <c r="J1013" s="26" t="s">
        <v>52</v>
      </c>
      <c r="K1013" s="26" t="s">
        <v>54</v>
      </c>
      <c r="L1013" s="26">
        <v>3.04</v>
      </c>
      <c r="M1013" s="26" t="s">
        <v>54</v>
      </c>
      <c r="N1013" s="26" t="s">
        <v>68</v>
      </c>
      <c r="O1013" s="26">
        <v>2.59</v>
      </c>
      <c r="P1013" s="26">
        <v>6.5</v>
      </c>
      <c r="Q1013" s="40">
        <f>Table2[[#This Row],[Spread]]/Table2[[#This Row],[Expected Loss]]</f>
        <v>2.50965250965251</v>
      </c>
      <c r="R1013" s="26">
        <v>1</v>
      </c>
      <c r="S1013" s="26">
        <v>0</v>
      </c>
      <c r="T1013" s="26" t="s">
        <v>3172</v>
      </c>
      <c r="U1013" s="26" t="s">
        <v>3173</v>
      </c>
      <c r="Y1013" s="26">
        <f>IF(ISTEXT(_xlfn.XLOOKUP(A1013,Checked_Deals!A:A,Checked_Deals!A:A,0)),1,0)</f>
        <v>0</v>
      </c>
    </row>
    <row r="1014" spans="1:25" x14ac:dyDescent="0.25">
      <c r="A1014" s="26" t="s">
        <v>3174</v>
      </c>
      <c r="B1014" s="27">
        <v>44958</v>
      </c>
      <c r="C1014" s="26" t="s">
        <v>2536</v>
      </c>
      <c r="D1014" s="26" t="s">
        <v>2537</v>
      </c>
      <c r="E1014" s="26" t="s">
        <v>3171</v>
      </c>
      <c r="F1014" s="26" t="s">
        <v>76</v>
      </c>
      <c r="G1014" s="26" t="s">
        <v>1890</v>
      </c>
      <c r="H1014" s="59">
        <v>50000000</v>
      </c>
      <c r="I1014" s="26" t="s">
        <v>113</v>
      </c>
      <c r="J1014" s="26" t="s">
        <v>52</v>
      </c>
      <c r="K1014" s="26" t="s">
        <v>54</v>
      </c>
      <c r="L1014" s="26">
        <v>4.58</v>
      </c>
      <c r="M1014" s="26" t="s">
        <v>54</v>
      </c>
      <c r="N1014" s="26" t="s">
        <v>68</v>
      </c>
      <c r="O1014" s="26">
        <v>3.82</v>
      </c>
      <c r="P1014" s="26">
        <v>12.75</v>
      </c>
      <c r="Q1014" s="40">
        <f>Table2[[#This Row],[Spread]]/Table2[[#This Row],[Expected Loss]]</f>
        <v>3.337696335078534</v>
      </c>
      <c r="R1014" s="26">
        <v>1</v>
      </c>
      <c r="S1014" s="26">
        <v>0</v>
      </c>
      <c r="T1014" s="26" t="s">
        <v>3172</v>
      </c>
      <c r="U1014" s="26" t="s">
        <v>3173</v>
      </c>
      <c r="Y1014" s="26">
        <f>IF(ISTEXT(_xlfn.XLOOKUP(A1014,Checked_Deals!A:A,Checked_Deals!A:A,0)),1,0)</f>
        <v>0</v>
      </c>
    </row>
    <row r="1015" spans="1:25" x14ac:dyDescent="0.25">
      <c r="A1015" s="30" t="s">
        <v>3175</v>
      </c>
      <c r="B1015" s="31">
        <v>44986</v>
      </c>
      <c r="C1015" s="30" t="s">
        <v>2005</v>
      </c>
      <c r="D1015" s="30" t="s">
        <v>1527</v>
      </c>
      <c r="E1015" s="30" t="s">
        <v>785</v>
      </c>
      <c r="F1015" s="30" t="s">
        <v>1528</v>
      </c>
      <c r="G1015" s="30" t="s">
        <v>1529</v>
      </c>
      <c r="H1015" s="37">
        <v>225000000</v>
      </c>
      <c r="I1015" s="30" t="s">
        <v>51</v>
      </c>
      <c r="J1015" s="30" t="s">
        <v>52</v>
      </c>
      <c r="K1015" s="30" t="s">
        <v>54</v>
      </c>
      <c r="L1015" s="30">
        <v>6.25</v>
      </c>
      <c r="M1015" s="30" t="s">
        <v>3176</v>
      </c>
      <c r="N1015" s="30" t="s">
        <v>68</v>
      </c>
      <c r="O1015" s="30">
        <v>5.35</v>
      </c>
      <c r="P1015" s="30">
        <v>16.25</v>
      </c>
      <c r="Q1015" s="40">
        <f>Table2[[#This Row],[Spread]]/Table2[[#This Row],[Expected Loss]]</f>
        <v>3.0373831775700935</v>
      </c>
      <c r="R1015" s="30">
        <v>1</v>
      </c>
      <c r="S1015" s="30">
        <v>0</v>
      </c>
      <c r="T1015" s="30" t="s">
        <v>3177</v>
      </c>
      <c r="U1015" s="30" t="s">
        <v>3178</v>
      </c>
      <c r="Y1015" s="26">
        <f>IF(ISTEXT(_xlfn.XLOOKUP(A1015,Checked_Deals!A:A,Checked_Deals!A:A,0)),1,0)</f>
        <v>1</v>
      </c>
    </row>
    <row r="1016" spans="1:25" x14ac:dyDescent="0.25">
      <c r="A1016" s="30" t="s">
        <v>3179</v>
      </c>
      <c r="B1016" s="31">
        <v>44986</v>
      </c>
      <c r="C1016" s="30" t="s">
        <v>2005</v>
      </c>
      <c r="D1016" s="30" t="s">
        <v>1527</v>
      </c>
      <c r="E1016" s="30" t="s">
        <v>785</v>
      </c>
      <c r="F1016" s="30" t="s">
        <v>1528</v>
      </c>
      <c r="G1016" s="30" t="s">
        <v>1529</v>
      </c>
      <c r="H1016" s="37">
        <v>50000000</v>
      </c>
      <c r="I1016" s="30" t="s">
        <v>51</v>
      </c>
      <c r="J1016" s="30" t="s">
        <v>52</v>
      </c>
      <c r="K1016" s="30" t="s">
        <v>54</v>
      </c>
      <c r="L1016" s="30">
        <v>7.45</v>
      </c>
      <c r="M1016" s="30" t="s">
        <v>3180</v>
      </c>
      <c r="N1016" s="30" t="s">
        <v>68</v>
      </c>
      <c r="O1016" s="30">
        <v>6.83</v>
      </c>
      <c r="P1016" s="30">
        <v>21.5</v>
      </c>
      <c r="Q1016" s="40">
        <f>Table2[[#This Row],[Spread]]/Table2[[#This Row],[Expected Loss]]</f>
        <v>3.1478770131771596</v>
      </c>
      <c r="R1016" s="30">
        <v>1</v>
      </c>
      <c r="S1016" s="30">
        <v>0</v>
      </c>
      <c r="T1016" s="30" t="s">
        <v>3177</v>
      </c>
      <c r="U1016" s="30" t="s">
        <v>3178</v>
      </c>
      <c r="Y1016" s="26">
        <f>IF(ISTEXT(_xlfn.XLOOKUP(A1016,Checked_Deals!A:A,Checked_Deals!A:A,0)),1,0)</f>
        <v>1</v>
      </c>
    </row>
    <row r="1017" spans="1:25" x14ac:dyDescent="0.25">
      <c r="A1017" s="26" t="s">
        <v>3181</v>
      </c>
      <c r="B1017" s="27">
        <v>44986</v>
      </c>
      <c r="C1017" s="26" t="s">
        <v>3182</v>
      </c>
      <c r="D1017" s="26" t="s">
        <v>83</v>
      </c>
      <c r="E1017" s="26" t="s">
        <v>3139</v>
      </c>
      <c r="F1017" s="26" t="s">
        <v>76</v>
      </c>
      <c r="G1017" s="26" t="s">
        <v>1169</v>
      </c>
      <c r="H1017" s="59">
        <v>500000000</v>
      </c>
      <c r="I1017" s="26" t="s">
        <v>113</v>
      </c>
      <c r="J1017" s="26" t="s">
        <v>52</v>
      </c>
      <c r="K1017" s="26" t="s">
        <v>54</v>
      </c>
      <c r="L1017" s="26">
        <v>2.1800000000000002</v>
      </c>
      <c r="M1017" s="26" t="s">
        <v>54</v>
      </c>
      <c r="N1017" s="26" t="s">
        <v>55</v>
      </c>
      <c r="O1017" s="26">
        <v>1.8</v>
      </c>
      <c r="P1017" s="26">
        <v>11</v>
      </c>
      <c r="Q1017" s="40">
        <f>Table2[[#This Row],[Spread]]/Table2[[#This Row],[Expected Loss]]</f>
        <v>6.1111111111111107</v>
      </c>
      <c r="R1017" s="26">
        <v>1</v>
      </c>
      <c r="S1017" s="26">
        <v>0</v>
      </c>
      <c r="T1017" s="26" t="s">
        <v>3183</v>
      </c>
      <c r="U1017" s="26" t="s">
        <v>3184</v>
      </c>
      <c r="Y1017" s="26">
        <f>IF(ISTEXT(_xlfn.XLOOKUP(A1017,Checked_Deals!A:A,Checked_Deals!A:A,0)),1,0)</f>
        <v>0</v>
      </c>
    </row>
    <row r="1018" spans="1:25" x14ac:dyDescent="0.25">
      <c r="A1018" s="30" t="s">
        <v>3185</v>
      </c>
      <c r="B1018" s="31">
        <v>44986</v>
      </c>
      <c r="C1018" s="30" t="s">
        <v>3186</v>
      </c>
      <c r="D1018" s="30" t="s">
        <v>1324</v>
      </c>
      <c r="E1018" s="30" t="s">
        <v>3187</v>
      </c>
      <c r="F1018" s="30" t="s">
        <v>76</v>
      </c>
      <c r="G1018" s="30" t="s">
        <v>1326</v>
      </c>
      <c r="H1018" s="37">
        <v>350000000</v>
      </c>
      <c r="I1018" s="30" t="s">
        <v>104</v>
      </c>
      <c r="J1018" s="30"/>
      <c r="K1018" s="30" t="s">
        <v>54</v>
      </c>
      <c r="L1018" s="30">
        <v>1.48</v>
      </c>
      <c r="M1018" s="30" t="s">
        <v>54</v>
      </c>
      <c r="N1018" s="30" t="s">
        <v>55</v>
      </c>
      <c r="O1018" s="30">
        <v>1</v>
      </c>
      <c r="P1018" s="30">
        <v>4.75</v>
      </c>
      <c r="Q1018" s="40">
        <f>Table2[[#This Row],[Spread]]/Table2[[#This Row],[Expected Loss]]</f>
        <v>4.75</v>
      </c>
      <c r="R1018" s="30">
        <v>1</v>
      </c>
      <c r="S1018" s="30">
        <v>1</v>
      </c>
      <c r="T1018" s="30" t="s">
        <v>3188</v>
      </c>
      <c r="U1018" s="30" t="s">
        <v>3189</v>
      </c>
      <c r="Y1018" s="26">
        <f>IF(ISTEXT(_xlfn.XLOOKUP(A1018,Checked_Deals!A:A,Checked_Deals!A:A,0)),1,0)</f>
        <v>1</v>
      </c>
    </row>
    <row r="1019" spans="1:25" x14ac:dyDescent="0.25">
      <c r="A1019" s="26" t="s">
        <v>3190</v>
      </c>
      <c r="B1019" s="27">
        <v>44986</v>
      </c>
      <c r="C1019" s="26" t="s">
        <v>3190</v>
      </c>
      <c r="D1019" s="26" t="s">
        <v>1096</v>
      </c>
      <c r="E1019" s="26" t="s">
        <v>2844</v>
      </c>
      <c r="F1019" s="26" t="s">
        <v>76</v>
      </c>
      <c r="G1019" s="26" t="s">
        <v>1169</v>
      </c>
      <c r="H1019" s="59">
        <v>150000000</v>
      </c>
      <c r="I1019" s="26" t="s">
        <v>51</v>
      </c>
      <c r="J1019" s="26" t="s">
        <v>52</v>
      </c>
      <c r="K1019" s="26" t="s">
        <v>54</v>
      </c>
      <c r="L1019" s="26">
        <v>1.67</v>
      </c>
      <c r="M1019" s="26" t="s">
        <v>1661</v>
      </c>
      <c r="N1019" s="26" t="s">
        <v>55</v>
      </c>
      <c r="O1019" s="26">
        <v>1.47</v>
      </c>
      <c r="P1019" s="26">
        <v>12</v>
      </c>
      <c r="Q1019" s="40">
        <f>Table2[[#This Row],[Spread]]/Table2[[#This Row],[Expected Loss]]</f>
        <v>8.1632653061224492</v>
      </c>
      <c r="R1019" s="26">
        <v>1</v>
      </c>
      <c r="S1019" s="26">
        <v>0</v>
      </c>
      <c r="T1019" s="26" t="s">
        <v>3191</v>
      </c>
      <c r="U1019" s="26" t="s">
        <v>3192</v>
      </c>
      <c r="Y1019" s="26">
        <f>IF(ISTEXT(_xlfn.XLOOKUP(A1019,Checked_Deals!A:A,Checked_Deals!A:A,0)),1,0)</f>
        <v>0</v>
      </c>
    </row>
    <row r="1020" spans="1:25" x14ac:dyDescent="0.25">
      <c r="A1020" s="26" t="s">
        <v>3193</v>
      </c>
      <c r="B1020" s="27">
        <v>44986</v>
      </c>
      <c r="C1020" s="26" t="s">
        <v>3194</v>
      </c>
      <c r="D1020" s="26" t="s">
        <v>3195</v>
      </c>
      <c r="E1020" s="26" t="s">
        <v>474</v>
      </c>
      <c r="F1020" s="26" t="s">
        <v>76</v>
      </c>
      <c r="G1020" s="26" t="s">
        <v>3196</v>
      </c>
      <c r="H1020" s="59">
        <v>175000000</v>
      </c>
      <c r="I1020" s="26" t="s">
        <v>51</v>
      </c>
      <c r="J1020" s="26" t="s">
        <v>52</v>
      </c>
      <c r="K1020" s="26">
        <v>3</v>
      </c>
      <c r="L1020" s="26">
        <v>1.139</v>
      </c>
      <c r="M1020" s="26" t="s">
        <v>3197</v>
      </c>
      <c r="N1020" s="26" t="s">
        <v>55</v>
      </c>
      <c r="O1020" s="26">
        <v>0.91900000000000004</v>
      </c>
      <c r="P1020" s="26">
        <v>4.75</v>
      </c>
      <c r="Q1020" s="40">
        <f>Table2[[#This Row],[Spread]]/Table2[[#This Row],[Expected Loss]]</f>
        <v>5.1686615886833511</v>
      </c>
      <c r="R1020" s="26">
        <v>1</v>
      </c>
      <c r="S1020" s="26">
        <v>0</v>
      </c>
      <c r="T1020" s="26" t="s">
        <v>3198</v>
      </c>
      <c r="U1020" s="26" t="s">
        <v>3199</v>
      </c>
      <c r="Y1020" s="26">
        <f>IF(ISTEXT(_xlfn.XLOOKUP(A1020,Checked_Deals!A:A,Checked_Deals!A:A,0)),1,0)</f>
        <v>0</v>
      </c>
    </row>
    <row r="1021" spans="1:25" x14ac:dyDescent="0.25">
      <c r="A1021" s="26" t="s">
        <v>3200</v>
      </c>
      <c r="B1021" s="27">
        <v>44986</v>
      </c>
      <c r="C1021" s="26" t="s">
        <v>2893</v>
      </c>
      <c r="D1021" s="26" t="s">
        <v>2894</v>
      </c>
      <c r="E1021" s="26" t="s">
        <v>3201</v>
      </c>
      <c r="F1021" s="26" t="s">
        <v>76</v>
      </c>
      <c r="G1021" s="26" t="s">
        <v>1169</v>
      </c>
      <c r="H1021" s="59">
        <v>100000000</v>
      </c>
      <c r="I1021" s="26" t="s">
        <v>51</v>
      </c>
      <c r="J1021" s="26" t="s">
        <v>52</v>
      </c>
      <c r="K1021" s="26" t="s">
        <v>54</v>
      </c>
      <c r="L1021" s="26">
        <v>1.36</v>
      </c>
      <c r="M1021" s="26" t="s">
        <v>54</v>
      </c>
      <c r="N1021" s="26" t="s">
        <v>55</v>
      </c>
      <c r="O1021" s="26">
        <v>1.04</v>
      </c>
      <c r="P1021" s="26">
        <v>9.75</v>
      </c>
      <c r="Q1021" s="40">
        <f>Table2[[#This Row],[Spread]]/Table2[[#This Row],[Expected Loss]]</f>
        <v>9.375</v>
      </c>
      <c r="R1021" s="26">
        <v>1</v>
      </c>
      <c r="S1021" s="26">
        <v>0</v>
      </c>
      <c r="T1021" s="26" t="s">
        <v>3202</v>
      </c>
      <c r="U1021" s="26" t="s">
        <v>3203</v>
      </c>
      <c r="Y1021" s="26">
        <f>IF(ISTEXT(_xlfn.XLOOKUP(A1021,Checked_Deals!A:A,Checked_Deals!A:A,0)),1,0)</f>
        <v>0</v>
      </c>
    </row>
    <row r="1022" spans="1:25" x14ac:dyDescent="0.25">
      <c r="A1022" s="26" t="s">
        <v>3204</v>
      </c>
      <c r="B1022" s="27">
        <v>44986</v>
      </c>
      <c r="C1022" s="26" t="s">
        <v>2159</v>
      </c>
      <c r="D1022" s="26" t="s">
        <v>2160</v>
      </c>
      <c r="E1022" s="26" t="s">
        <v>474</v>
      </c>
      <c r="F1022" s="26" t="s">
        <v>76</v>
      </c>
      <c r="G1022" s="26" t="s">
        <v>2066</v>
      </c>
      <c r="H1022" s="59">
        <v>150000000</v>
      </c>
      <c r="I1022" s="26" t="s">
        <v>113</v>
      </c>
      <c r="J1022" s="26" t="s">
        <v>52</v>
      </c>
      <c r="K1022" s="26">
        <v>3</v>
      </c>
      <c r="L1022" s="26">
        <v>2.81</v>
      </c>
      <c r="M1022" s="26" t="s">
        <v>3205</v>
      </c>
      <c r="N1022" s="26" t="s">
        <v>68</v>
      </c>
      <c r="O1022" s="26">
        <v>2.52</v>
      </c>
      <c r="P1022" s="26">
        <v>9.5</v>
      </c>
      <c r="Q1022" s="40">
        <f>Table2[[#This Row],[Spread]]/Table2[[#This Row],[Expected Loss]]</f>
        <v>3.7698412698412698</v>
      </c>
      <c r="R1022" s="26">
        <v>1</v>
      </c>
      <c r="S1022" s="26">
        <v>0</v>
      </c>
      <c r="T1022" s="26" t="s">
        <v>3206</v>
      </c>
      <c r="U1022" s="26" t="s">
        <v>3207</v>
      </c>
      <c r="Y1022" s="26">
        <f>IF(ISTEXT(_xlfn.XLOOKUP(A1022,Checked_Deals!A:A,Checked_Deals!A:A,0)),1,0)</f>
        <v>0</v>
      </c>
    </row>
    <row r="1023" spans="1:25" x14ac:dyDescent="0.25">
      <c r="A1023" s="30" t="s">
        <v>3208</v>
      </c>
      <c r="B1023" s="31">
        <v>44986</v>
      </c>
      <c r="C1023" s="30" t="s">
        <v>1821</v>
      </c>
      <c r="D1023" s="30" t="s">
        <v>54</v>
      </c>
      <c r="E1023" s="30" t="s">
        <v>54</v>
      </c>
      <c r="F1023" s="30" t="s">
        <v>54</v>
      </c>
      <c r="G1023" s="30" t="s">
        <v>247</v>
      </c>
      <c r="H1023" s="37">
        <v>4600000</v>
      </c>
      <c r="I1023" s="30" t="s">
        <v>104</v>
      </c>
      <c r="J1023" s="30" t="s">
        <v>52</v>
      </c>
      <c r="K1023" s="30" t="s">
        <v>54</v>
      </c>
      <c r="L1023" s="30" t="s">
        <v>53</v>
      </c>
      <c r="M1023" s="30" t="s">
        <v>54</v>
      </c>
      <c r="N1023" s="30" t="s">
        <v>55</v>
      </c>
      <c r="O1023" s="30" t="s">
        <v>56</v>
      </c>
      <c r="P1023" s="30" t="s">
        <v>56</v>
      </c>
      <c r="Q1023" s="40" t="e">
        <f>Table2[[#This Row],[Spread]]/Table2[[#This Row],[Expected Loss]]</f>
        <v>#VALUE!</v>
      </c>
      <c r="R1023" s="30">
        <v>1</v>
      </c>
      <c r="S1023" s="30">
        <v>0</v>
      </c>
      <c r="T1023" s="30" t="s">
        <v>3210</v>
      </c>
      <c r="U1023" s="30" t="s">
        <v>3211</v>
      </c>
      <c r="Y1023" s="26">
        <f>IF(ISTEXT(_xlfn.XLOOKUP(A1023,Checked_Deals!A:A,Checked_Deals!A:A,0)),1,0)</f>
        <v>1</v>
      </c>
    </row>
    <row r="1024" spans="1:25" s="15" customFormat="1" x14ac:dyDescent="0.25">
      <c r="A1024" s="33" t="s">
        <v>3212</v>
      </c>
      <c r="B1024" s="34">
        <v>44986</v>
      </c>
      <c r="C1024" s="33" t="s">
        <v>2875</v>
      </c>
      <c r="D1024" s="33" t="s">
        <v>110</v>
      </c>
      <c r="E1024" s="33" t="s">
        <v>1383</v>
      </c>
      <c r="F1024" s="33" t="s">
        <v>76</v>
      </c>
      <c r="G1024" s="33" t="s">
        <v>2714</v>
      </c>
      <c r="H1024" s="37">
        <v>100000000</v>
      </c>
      <c r="I1024" s="33" t="s">
        <v>51</v>
      </c>
      <c r="J1024" s="33" t="s">
        <v>52</v>
      </c>
      <c r="K1024" s="33">
        <v>4</v>
      </c>
      <c r="L1024" s="33">
        <v>1.02</v>
      </c>
      <c r="M1024" s="33" t="s">
        <v>54</v>
      </c>
      <c r="N1024" s="33" t="s">
        <v>68</v>
      </c>
      <c r="O1024" s="33">
        <v>0.93820000000000003</v>
      </c>
      <c r="P1024" s="33">
        <v>5.75</v>
      </c>
      <c r="Q1024" s="40">
        <f>Table2[[#This Row],[Spread]]/Table2[[#This Row],[Expected Loss]]</f>
        <v>6.1287571946280108</v>
      </c>
      <c r="R1024" s="33">
        <v>1</v>
      </c>
      <c r="S1024" s="33">
        <v>0</v>
      </c>
      <c r="T1024" s="33" t="s">
        <v>3213</v>
      </c>
      <c r="U1024" s="33" t="s">
        <v>3214</v>
      </c>
      <c r="Y1024" s="30">
        <f>IF(ISTEXT(_xlfn.XLOOKUP(A1024,Checked_Deals!A:A,Checked_Deals!A:A,0)),1,0)</f>
        <v>1</v>
      </c>
    </row>
    <row r="1025" spans="1:25" s="15" customFormat="1" x14ac:dyDescent="0.25">
      <c r="A1025" s="33" t="s">
        <v>3215</v>
      </c>
      <c r="B1025" s="34">
        <v>44986</v>
      </c>
      <c r="C1025" s="33" t="s">
        <v>2875</v>
      </c>
      <c r="D1025" s="33" t="s">
        <v>110</v>
      </c>
      <c r="E1025" s="33" t="s">
        <v>1383</v>
      </c>
      <c r="F1025" s="33" t="s">
        <v>76</v>
      </c>
      <c r="G1025" s="33" t="s">
        <v>2714</v>
      </c>
      <c r="H1025" s="37">
        <v>150000000</v>
      </c>
      <c r="I1025" s="33" t="s">
        <v>51</v>
      </c>
      <c r="J1025" s="33" t="s">
        <v>52</v>
      </c>
      <c r="K1025" s="33">
        <v>4</v>
      </c>
      <c r="L1025" s="33">
        <v>1.02</v>
      </c>
      <c r="M1025" s="33" t="s">
        <v>54</v>
      </c>
      <c r="N1025" s="33" t="s">
        <v>68</v>
      </c>
      <c r="O1025" s="33">
        <v>0.74019999999999997</v>
      </c>
      <c r="P1025" s="33">
        <v>15.5</v>
      </c>
      <c r="Q1025" s="40">
        <f>Table2[[#This Row],[Spread]]/Table2[[#This Row],[Expected Loss]]</f>
        <v>20.940286409078627</v>
      </c>
      <c r="R1025" s="33">
        <v>1</v>
      </c>
      <c r="S1025" s="33">
        <v>0</v>
      </c>
      <c r="T1025" s="33" t="s">
        <v>3213</v>
      </c>
      <c r="U1025" s="33" t="s">
        <v>3214</v>
      </c>
      <c r="Y1025" s="30">
        <f>IF(ISTEXT(_xlfn.XLOOKUP(A1025,Checked_Deals!A:A,Checked_Deals!A:A,0)),1,0)</f>
        <v>1</v>
      </c>
    </row>
    <row r="1026" spans="1:25" x14ac:dyDescent="0.25">
      <c r="A1026" s="26" t="s">
        <v>3216</v>
      </c>
      <c r="B1026" s="27">
        <v>45017</v>
      </c>
      <c r="C1026" s="26" t="s">
        <v>3217</v>
      </c>
      <c r="D1026" s="26" t="s">
        <v>904</v>
      </c>
      <c r="E1026" s="26" t="s">
        <v>541</v>
      </c>
      <c r="F1026" s="26" t="s">
        <v>76</v>
      </c>
      <c r="G1026" s="26" t="s">
        <v>906</v>
      </c>
      <c r="H1026" s="59">
        <v>100000000</v>
      </c>
      <c r="I1026" s="26" t="s">
        <v>51</v>
      </c>
      <c r="J1026" s="26" t="s">
        <v>52</v>
      </c>
      <c r="K1026" s="26">
        <v>3</v>
      </c>
      <c r="L1026" s="26">
        <v>1.36</v>
      </c>
      <c r="M1026" s="26" t="s">
        <v>54</v>
      </c>
      <c r="N1026" s="26" t="s">
        <v>55</v>
      </c>
      <c r="O1026" s="26">
        <v>1.25</v>
      </c>
      <c r="P1026" s="26">
        <v>9</v>
      </c>
      <c r="Q1026" s="40">
        <f>Table2[[#This Row],[Spread]]/Table2[[#This Row],[Expected Loss]]</f>
        <v>7.2</v>
      </c>
      <c r="R1026" s="26">
        <v>1</v>
      </c>
      <c r="S1026" s="26">
        <v>0</v>
      </c>
      <c r="T1026" s="26" t="s">
        <v>3218</v>
      </c>
      <c r="U1026" s="26" t="s">
        <v>3219</v>
      </c>
      <c r="Y1026" s="26">
        <f>IF(ISTEXT(_xlfn.XLOOKUP(A1026,Checked_Deals!A:A,Checked_Deals!A:A,0)),1,0)</f>
        <v>0</v>
      </c>
    </row>
    <row r="1027" spans="1:25" x14ac:dyDescent="0.25">
      <c r="A1027" s="26" t="s">
        <v>3220</v>
      </c>
      <c r="B1027" s="27">
        <v>45017</v>
      </c>
      <c r="C1027" s="26" t="s">
        <v>2060</v>
      </c>
      <c r="D1027" s="26" t="s">
        <v>89</v>
      </c>
      <c r="E1027" s="26" t="s">
        <v>54</v>
      </c>
      <c r="F1027" s="26" t="s">
        <v>54</v>
      </c>
      <c r="G1027" s="26" t="s">
        <v>3221</v>
      </c>
      <c r="H1027" s="59">
        <v>250000000</v>
      </c>
      <c r="I1027" s="26" t="s">
        <v>51</v>
      </c>
      <c r="J1027" s="26" t="s">
        <v>52</v>
      </c>
      <c r="K1027" s="26" t="s">
        <v>54</v>
      </c>
      <c r="L1027" s="26" t="s">
        <v>53</v>
      </c>
      <c r="M1027" s="26" t="s">
        <v>54</v>
      </c>
      <c r="N1027" s="26" t="s">
        <v>55</v>
      </c>
      <c r="O1027" s="26">
        <v>1.7</v>
      </c>
      <c r="P1027" s="26">
        <v>7.75</v>
      </c>
      <c r="Q1027" s="40">
        <f>Table2[[#This Row],[Spread]]/Table2[[#This Row],[Expected Loss]]</f>
        <v>4.5588235294117645</v>
      </c>
      <c r="R1027" s="26">
        <v>1</v>
      </c>
      <c r="S1027" s="26">
        <v>0</v>
      </c>
      <c r="T1027" s="26" t="s">
        <v>3222</v>
      </c>
      <c r="U1027" s="26" t="s">
        <v>3223</v>
      </c>
      <c r="Y1027" s="26">
        <f>IF(ISTEXT(_xlfn.XLOOKUP(A1027,Checked_Deals!A:A,Checked_Deals!A:A,0)),1,0)</f>
        <v>0</v>
      </c>
    </row>
    <row r="1028" spans="1:25" x14ac:dyDescent="0.25">
      <c r="A1028" s="26" t="s">
        <v>3224</v>
      </c>
      <c r="B1028" s="27">
        <v>45017</v>
      </c>
      <c r="C1028" s="26" t="s">
        <v>2060</v>
      </c>
      <c r="D1028" s="26" t="s">
        <v>89</v>
      </c>
      <c r="E1028" s="26" t="s">
        <v>54</v>
      </c>
      <c r="F1028" s="26" t="s">
        <v>54</v>
      </c>
      <c r="G1028" s="26" t="s">
        <v>475</v>
      </c>
      <c r="H1028" s="59">
        <v>200000000</v>
      </c>
      <c r="I1028" s="26" t="s">
        <v>51</v>
      </c>
      <c r="J1028" s="26" t="s">
        <v>52</v>
      </c>
      <c r="K1028" s="26" t="s">
        <v>54</v>
      </c>
      <c r="L1028" s="26" t="s">
        <v>53</v>
      </c>
      <c r="M1028" s="26" t="s">
        <v>54</v>
      </c>
      <c r="N1028" s="26" t="s">
        <v>55</v>
      </c>
      <c r="O1028" s="26">
        <v>3.39</v>
      </c>
      <c r="P1028" s="26">
        <v>10.25</v>
      </c>
      <c r="Q1028" s="40">
        <f>Table2[[#This Row],[Spread]]/Table2[[#This Row],[Expected Loss]]</f>
        <v>3.0235988200589969</v>
      </c>
      <c r="R1028" s="26">
        <v>1</v>
      </c>
      <c r="S1028" s="26">
        <v>0</v>
      </c>
      <c r="T1028" s="26" t="s">
        <v>3225</v>
      </c>
      <c r="U1028" s="26" t="s">
        <v>3226</v>
      </c>
      <c r="Y1028" s="26">
        <f>IF(ISTEXT(_xlfn.XLOOKUP(A1028,Checked_Deals!A:A,Checked_Deals!A:A,0)),1,0)</f>
        <v>0</v>
      </c>
    </row>
    <row r="1029" spans="1:25" x14ac:dyDescent="0.25">
      <c r="A1029" s="30" t="s">
        <v>3227</v>
      </c>
      <c r="B1029" s="31">
        <v>45017</v>
      </c>
      <c r="C1029" s="30" t="s">
        <v>1875</v>
      </c>
      <c r="D1029" s="30" t="s">
        <v>540</v>
      </c>
      <c r="E1029" s="30" t="s">
        <v>1273</v>
      </c>
      <c r="F1029" s="30" t="s">
        <v>2146</v>
      </c>
      <c r="G1029" s="30" t="s">
        <v>542</v>
      </c>
      <c r="H1029" s="37">
        <v>125000000</v>
      </c>
      <c r="I1029" s="30" t="s">
        <v>51</v>
      </c>
      <c r="J1029" s="30" t="s">
        <v>52</v>
      </c>
      <c r="K1029" s="30">
        <v>2.58</v>
      </c>
      <c r="L1029" s="30">
        <v>1.1299999999999999</v>
      </c>
      <c r="M1029" s="30" t="s">
        <v>54</v>
      </c>
      <c r="N1029" s="30" t="s">
        <v>68</v>
      </c>
      <c r="O1029" s="30">
        <v>1.05</v>
      </c>
      <c r="P1029" s="30">
        <v>5.5</v>
      </c>
      <c r="Q1029" s="40">
        <f>Table2[[#This Row],[Spread]]/Table2[[#This Row],[Expected Loss]]</f>
        <v>5.2380952380952381</v>
      </c>
      <c r="R1029" s="30">
        <v>1</v>
      </c>
      <c r="S1029" s="30">
        <v>0</v>
      </c>
      <c r="T1029" s="30" t="s">
        <v>3228</v>
      </c>
      <c r="U1029" s="30" t="s">
        <v>3229</v>
      </c>
      <c r="Y1029" s="26">
        <f>IF(ISTEXT(_xlfn.XLOOKUP(A1029,Checked_Deals!A:A,Checked_Deals!A:A,0)),1,0)</f>
        <v>1</v>
      </c>
    </row>
    <row r="1030" spans="1:25" x14ac:dyDescent="0.25">
      <c r="A1030" s="30" t="s">
        <v>3230</v>
      </c>
      <c r="B1030" s="31">
        <v>45017</v>
      </c>
      <c r="C1030" s="30" t="s">
        <v>1875</v>
      </c>
      <c r="D1030" s="30" t="s">
        <v>540</v>
      </c>
      <c r="E1030" s="30" t="s">
        <v>1273</v>
      </c>
      <c r="F1030" s="30" t="s">
        <v>2146</v>
      </c>
      <c r="G1030" s="30" t="s">
        <v>542</v>
      </c>
      <c r="H1030" s="37">
        <v>75000000</v>
      </c>
      <c r="I1030" s="30" t="s">
        <v>51</v>
      </c>
      <c r="J1030" s="30" t="s">
        <v>52</v>
      </c>
      <c r="K1030" s="30">
        <v>2.58</v>
      </c>
      <c r="L1030" s="30">
        <v>2.4300000000000002</v>
      </c>
      <c r="M1030" s="30" t="s">
        <v>54</v>
      </c>
      <c r="N1030" s="30" t="s">
        <v>68</v>
      </c>
      <c r="O1030" s="30">
        <v>2.2999999999999998</v>
      </c>
      <c r="P1030" s="30">
        <v>8.25</v>
      </c>
      <c r="Q1030" s="40">
        <f>Table2[[#This Row],[Spread]]/Table2[[#This Row],[Expected Loss]]</f>
        <v>3.5869565217391308</v>
      </c>
      <c r="R1030" s="30">
        <v>1</v>
      </c>
      <c r="S1030" s="30">
        <v>0</v>
      </c>
      <c r="T1030" s="30" t="s">
        <v>3228</v>
      </c>
      <c r="U1030" s="30" t="s">
        <v>3229</v>
      </c>
      <c r="Y1030" s="26">
        <f>IF(ISTEXT(_xlfn.XLOOKUP(A1030,Checked_Deals!A:A,Checked_Deals!A:A,0)),1,0)</f>
        <v>1</v>
      </c>
    </row>
    <row r="1031" spans="1:25" x14ac:dyDescent="0.25">
      <c r="A1031" s="26" t="s">
        <v>3231</v>
      </c>
      <c r="B1031" s="27">
        <v>45017</v>
      </c>
      <c r="C1031" s="26" t="s">
        <v>2520</v>
      </c>
      <c r="D1031" s="26" t="s">
        <v>473</v>
      </c>
      <c r="E1031" s="26" t="s">
        <v>2844</v>
      </c>
      <c r="F1031" s="26" t="s">
        <v>76</v>
      </c>
      <c r="G1031" s="26" t="s">
        <v>1161</v>
      </c>
      <c r="H1031" s="59">
        <v>500000000</v>
      </c>
      <c r="I1031" s="26" t="s">
        <v>51</v>
      </c>
      <c r="J1031" s="26" t="s">
        <v>52</v>
      </c>
      <c r="K1031" s="26" t="s">
        <v>54</v>
      </c>
      <c r="L1031" s="26" t="s">
        <v>53</v>
      </c>
      <c r="M1031" s="26" t="s">
        <v>54</v>
      </c>
      <c r="N1031" s="26" t="s">
        <v>55</v>
      </c>
      <c r="O1031" s="26">
        <v>2.0499999999999998</v>
      </c>
      <c r="P1031" s="26">
        <v>8.5</v>
      </c>
      <c r="Q1031" s="40">
        <f>Table2[[#This Row],[Spread]]/Table2[[#This Row],[Expected Loss]]</f>
        <v>4.1463414634146343</v>
      </c>
      <c r="R1031" s="26">
        <v>1</v>
      </c>
      <c r="S1031" s="26">
        <v>0</v>
      </c>
      <c r="T1031" s="26" t="s">
        <v>3232</v>
      </c>
      <c r="U1031" s="26" t="s">
        <v>3233</v>
      </c>
      <c r="Y1031" s="26">
        <f>IF(ISTEXT(_xlfn.XLOOKUP(A1031,Checked_Deals!A:A,Checked_Deals!A:A,0)),1,0)</f>
        <v>0</v>
      </c>
    </row>
    <row r="1032" spans="1:25" x14ac:dyDescent="0.25">
      <c r="A1032" s="26" t="s">
        <v>3234</v>
      </c>
      <c r="B1032" s="27">
        <v>45017</v>
      </c>
      <c r="C1032" s="26" t="s">
        <v>3235</v>
      </c>
      <c r="D1032" s="26" t="s">
        <v>3236</v>
      </c>
      <c r="E1032" s="26" t="s">
        <v>541</v>
      </c>
      <c r="F1032" s="26" t="s">
        <v>76</v>
      </c>
      <c r="G1032" s="26" t="s">
        <v>3237</v>
      </c>
      <c r="H1032" s="59">
        <v>125000000</v>
      </c>
      <c r="I1032" s="26" t="s">
        <v>51</v>
      </c>
      <c r="J1032" s="26" t="s">
        <v>52</v>
      </c>
      <c r="K1032" s="26" t="s">
        <v>54</v>
      </c>
      <c r="L1032" s="26">
        <v>2.46</v>
      </c>
      <c r="M1032" s="26" t="s">
        <v>54</v>
      </c>
      <c r="N1032" s="26" t="s">
        <v>55</v>
      </c>
      <c r="O1032" s="26">
        <v>1.44</v>
      </c>
      <c r="P1032" s="26">
        <v>9.5</v>
      </c>
      <c r="Q1032" s="40">
        <f>Table2[[#This Row],[Spread]]/Table2[[#This Row],[Expected Loss]]</f>
        <v>6.5972222222222223</v>
      </c>
      <c r="R1032" s="26">
        <v>1</v>
      </c>
      <c r="S1032" s="26">
        <v>0</v>
      </c>
      <c r="T1032" s="26" t="s">
        <v>3238</v>
      </c>
      <c r="U1032" s="26" t="s">
        <v>3239</v>
      </c>
      <c r="Y1032" s="26">
        <f>IF(ISTEXT(_xlfn.XLOOKUP(A1032,Checked_Deals!A:A,Checked_Deals!A:A,0)),1,0)</f>
        <v>0</v>
      </c>
    </row>
    <row r="1033" spans="1:25" x14ac:dyDescent="0.25">
      <c r="A1033" s="26" t="s">
        <v>3240</v>
      </c>
      <c r="B1033" s="27">
        <v>45017</v>
      </c>
      <c r="C1033" s="26" t="s">
        <v>2385</v>
      </c>
      <c r="D1033" s="26" t="s">
        <v>1658</v>
      </c>
      <c r="E1033" s="26" t="s">
        <v>474</v>
      </c>
      <c r="F1033" s="26" t="s">
        <v>91</v>
      </c>
      <c r="G1033" s="26" t="s">
        <v>3241</v>
      </c>
      <c r="H1033" s="59">
        <v>350000000</v>
      </c>
      <c r="I1033" s="26" t="s">
        <v>51</v>
      </c>
      <c r="J1033" s="26" t="s">
        <v>52</v>
      </c>
      <c r="K1033" s="26">
        <v>3</v>
      </c>
      <c r="L1033" s="26">
        <v>1.55</v>
      </c>
      <c r="M1033" s="26" t="s">
        <v>54</v>
      </c>
      <c r="N1033" s="26" t="s">
        <v>55</v>
      </c>
      <c r="O1033" s="26">
        <v>1.37</v>
      </c>
      <c r="P1033" s="26">
        <v>6.5</v>
      </c>
      <c r="Q1033" s="40">
        <f>Table2[[#This Row],[Spread]]/Table2[[#This Row],[Expected Loss]]</f>
        <v>4.7445255474452548</v>
      </c>
      <c r="R1033" s="26">
        <v>1</v>
      </c>
      <c r="S1033" s="26">
        <v>0</v>
      </c>
      <c r="T1033" s="26" t="s">
        <v>3242</v>
      </c>
      <c r="U1033" s="26" t="s">
        <v>3243</v>
      </c>
      <c r="Y1033" s="26">
        <f>IF(ISTEXT(_xlfn.XLOOKUP(A1033,Checked_Deals!A:A,Checked_Deals!A:A,0)),1,0)</f>
        <v>0</v>
      </c>
    </row>
    <row r="1034" spans="1:25" x14ac:dyDescent="0.25">
      <c r="A1034" s="30" t="s">
        <v>3244</v>
      </c>
      <c r="B1034" s="31">
        <v>45017</v>
      </c>
      <c r="C1034" s="30" t="s">
        <v>1995</v>
      </c>
      <c r="D1034" s="30" t="s">
        <v>245</v>
      </c>
      <c r="E1034" s="30" t="s">
        <v>474</v>
      </c>
      <c r="F1034" s="30" t="s">
        <v>76</v>
      </c>
      <c r="G1034" s="30" t="s">
        <v>247</v>
      </c>
      <c r="H1034" s="37">
        <v>75000000</v>
      </c>
      <c r="I1034" s="30" t="s">
        <v>51</v>
      </c>
      <c r="J1034" s="30" t="s">
        <v>52</v>
      </c>
      <c r="K1034" s="30" t="s">
        <v>54</v>
      </c>
      <c r="L1034" s="30">
        <v>0.84</v>
      </c>
      <c r="M1034" s="30" t="s">
        <v>54</v>
      </c>
      <c r="N1034" s="30" t="s">
        <v>68</v>
      </c>
      <c r="O1034" s="30">
        <v>0.79</v>
      </c>
      <c r="P1034" s="30">
        <v>2.5</v>
      </c>
      <c r="Q1034" s="40">
        <f>Table2[[#This Row],[Spread]]/Table2[[#This Row],[Expected Loss]]</f>
        <v>3.1645569620253164</v>
      </c>
      <c r="R1034" s="30">
        <v>1</v>
      </c>
      <c r="S1034" s="30">
        <v>0</v>
      </c>
      <c r="T1034" s="30" t="s">
        <v>3245</v>
      </c>
      <c r="U1034" s="30" t="s">
        <v>3246</v>
      </c>
      <c r="Y1034" s="26">
        <f>IF(ISTEXT(_xlfn.XLOOKUP(A1034,Checked_Deals!A:A,Checked_Deals!A:A,0)),1,0)</f>
        <v>1</v>
      </c>
    </row>
    <row r="1035" spans="1:25" x14ac:dyDescent="0.25">
      <c r="A1035" s="30" t="s">
        <v>3247</v>
      </c>
      <c r="B1035" s="31">
        <v>45017</v>
      </c>
      <c r="C1035" s="30" t="s">
        <v>1995</v>
      </c>
      <c r="D1035" s="30" t="s">
        <v>245</v>
      </c>
      <c r="E1035" s="30" t="s">
        <v>474</v>
      </c>
      <c r="F1035" s="30" t="s">
        <v>76</v>
      </c>
      <c r="G1035" s="30" t="s">
        <v>247</v>
      </c>
      <c r="H1035" s="37">
        <v>150000000</v>
      </c>
      <c r="I1035" s="30" t="s">
        <v>51</v>
      </c>
      <c r="J1035" s="30" t="s">
        <v>52</v>
      </c>
      <c r="K1035" s="30" t="s">
        <v>54</v>
      </c>
      <c r="L1035" s="30">
        <v>1.7</v>
      </c>
      <c r="M1035" s="30" t="s">
        <v>54</v>
      </c>
      <c r="N1035" s="30" t="s">
        <v>68</v>
      </c>
      <c r="O1035" s="30">
        <v>1.54</v>
      </c>
      <c r="P1035" s="30">
        <v>4</v>
      </c>
      <c r="Q1035" s="40">
        <f>Table2[[#This Row],[Spread]]/Table2[[#This Row],[Expected Loss]]</f>
        <v>2.5974025974025974</v>
      </c>
      <c r="R1035" s="30">
        <v>1</v>
      </c>
      <c r="S1035" s="30">
        <v>0</v>
      </c>
      <c r="T1035" s="30" t="s">
        <v>3245</v>
      </c>
      <c r="U1035" s="30" t="s">
        <v>3246</v>
      </c>
      <c r="Y1035" s="26">
        <f>IF(ISTEXT(_xlfn.XLOOKUP(A1035,Checked_Deals!A:A,Checked_Deals!A:A,0)),1,0)</f>
        <v>1</v>
      </c>
    </row>
    <row r="1036" spans="1:25" x14ac:dyDescent="0.25">
      <c r="A1036" s="26" t="s">
        <v>3248</v>
      </c>
      <c r="B1036" s="27">
        <v>45047</v>
      </c>
      <c r="C1036" s="26" t="s">
        <v>1811</v>
      </c>
      <c r="D1036" s="26" t="s">
        <v>54</v>
      </c>
      <c r="E1036" s="26" t="s">
        <v>54</v>
      </c>
      <c r="F1036" s="26" t="s">
        <v>54</v>
      </c>
      <c r="G1036" s="26" t="s">
        <v>966</v>
      </c>
      <c r="H1036" s="59">
        <v>8730000</v>
      </c>
      <c r="I1036" s="26" t="s">
        <v>54</v>
      </c>
      <c r="J1036" s="26" t="s">
        <v>52</v>
      </c>
      <c r="K1036" s="26" t="s">
        <v>54</v>
      </c>
      <c r="L1036" s="26" t="s">
        <v>53</v>
      </c>
      <c r="M1036" s="26" t="s">
        <v>54</v>
      </c>
      <c r="N1036" s="26" t="s">
        <v>55</v>
      </c>
      <c r="O1036" s="26" t="s">
        <v>56</v>
      </c>
      <c r="P1036" s="26" t="s">
        <v>56</v>
      </c>
      <c r="Q1036" s="40" t="e">
        <f>Table2[[#This Row],[Spread]]/Table2[[#This Row],[Expected Loss]]</f>
        <v>#VALUE!</v>
      </c>
      <c r="R1036" s="26">
        <v>1</v>
      </c>
      <c r="S1036" s="26">
        <v>0</v>
      </c>
      <c r="T1036" s="26" t="s">
        <v>3249</v>
      </c>
      <c r="U1036" s="26" t="s">
        <v>3250</v>
      </c>
      <c r="Y1036" s="26">
        <f>IF(ISTEXT(_xlfn.XLOOKUP(A1036,Checked_Deals!A:A,Checked_Deals!A:A,0)),1,0)</f>
        <v>0</v>
      </c>
    </row>
    <row r="1037" spans="1:25" x14ac:dyDescent="0.25">
      <c r="A1037" s="26" t="s">
        <v>3251</v>
      </c>
      <c r="B1037" s="27">
        <v>45047</v>
      </c>
      <c r="C1037" s="26" t="s">
        <v>1811</v>
      </c>
      <c r="D1037" s="26" t="s">
        <v>54</v>
      </c>
      <c r="E1037" s="26" t="s">
        <v>54</v>
      </c>
      <c r="F1037" s="26" t="s">
        <v>54</v>
      </c>
      <c r="G1037" s="26" t="s">
        <v>966</v>
      </c>
      <c r="H1037" s="59">
        <v>10000000</v>
      </c>
      <c r="I1037" s="26" t="s">
        <v>54</v>
      </c>
      <c r="J1037" s="26" t="s">
        <v>52</v>
      </c>
      <c r="K1037" s="26" t="s">
        <v>54</v>
      </c>
      <c r="L1037" s="26" t="s">
        <v>53</v>
      </c>
      <c r="M1037" s="26" t="s">
        <v>54</v>
      </c>
      <c r="N1037" s="26" t="s">
        <v>55</v>
      </c>
      <c r="O1037" s="26" t="s">
        <v>56</v>
      </c>
      <c r="P1037" s="26" t="s">
        <v>56</v>
      </c>
      <c r="Q1037" s="40" t="e">
        <f>Table2[[#This Row],[Spread]]/Table2[[#This Row],[Expected Loss]]</f>
        <v>#VALUE!</v>
      </c>
      <c r="R1037" s="26">
        <v>1</v>
      </c>
      <c r="S1037" s="26">
        <v>0</v>
      </c>
      <c r="T1037" s="26" t="s">
        <v>3252</v>
      </c>
      <c r="U1037" s="26" t="s">
        <v>3253</v>
      </c>
      <c r="Y1037" s="26">
        <f>IF(ISTEXT(_xlfn.XLOOKUP(A1037,Checked_Deals!A:A,Checked_Deals!A:A,0)),1,0)</f>
        <v>0</v>
      </c>
    </row>
    <row r="1038" spans="1:25" x14ac:dyDescent="0.25">
      <c r="A1038" s="26" t="s">
        <v>3254</v>
      </c>
      <c r="B1038" s="27">
        <v>45047</v>
      </c>
      <c r="C1038" s="26" t="s">
        <v>2899</v>
      </c>
      <c r="D1038" s="26" t="s">
        <v>396</v>
      </c>
      <c r="E1038" s="26" t="s">
        <v>785</v>
      </c>
      <c r="F1038" s="26" t="s">
        <v>76</v>
      </c>
      <c r="G1038" s="26" t="s">
        <v>3255</v>
      </c>
      <c r="H1038" s="59">
        <v>120000000</v>
      </c>
      <c r="I1038" s="26" t="s">
        <v>51</v>
      </c>
      <c r="J1038" s="26" t="s">
        <v>52</v>
      </c>
      <c r="K1038" s="26" t="s">
        <v>54</v>
      </c>
      <c r="L1038" s="26">
        <v>2.0499999999999998</v>
      </c>
      <c r="M1038" s="26" t="s">
        <v>54</v>
      </c>
      <c r="N1038" s="26" t="s">
        <v>68</v>
      </c>
      <c r="O1038" s="26">
        <v>1.66</v>
      </c>
      <c r="P1038" s="26">
        <v>6.75</v>
      </c>
      <c r="Q1038" s="40">
        <f>Table2[[#This Row],[Spread]]/Table2[[#This Row],[Expected Loss]]</f>
        <v>4.0662650602409638</v>
      </c>
      <c r="R1038" s="26">
        <v>1</v>
      </c>
      <c r="S1038" s="26">
        <v>0</v>
      </c>
      <c r="T1038" s="26" t="s">
        <v>3256</v>
      </c>
      <c r="U1038" s="26" t="s">
        <v>3257</v>
      </c>
      <c r="Y1038" s="26">
        <f>IF(ISTEXT(_xlfn.XLOOKUP(A1038,Checked_Deals!A:A,Checked_Deals!A:A,0)),1,0)</f>
        <v>0</v>
      </c>
    </row>
    <row r="1039" spans="1:25" x14ac:dyDescent="0.25">
      <c r="A1039" s="26" t="s">
        <v>3258</v>
      </c>
      <c r="B1039" s="27">
        <v>45047</v>
      </c>
      <c r="C1039" s="26" t="s">
        <v>2899</v>
      </c>
      <c r="D1039" s="26" t="s">
        <v>396</v>
      </c>
      <c r="E1039" s="26" t="s">
        <v>785</v>
      </c>
      <c r="F1039" s="26" t="s">
        <v>76</v>
      </c>
      <c r="G1039" s="26" t="s">
        <v>3255</v>
      </c>
      <c r="H1039" s="59">
        <v>115000000</v>
      </c>
      <c r="I1039" s="26" t="s">
        <v>51</v>
      </c>
      <c r="J1039" s="26" t="s">
        <v>52</v>
      </c>
      <c r="K1039" s="26" t="s">
        <v>54</v>
      </c>
      <c r="L1039" s="26">
        <v>2.62</v>
      </c>
      <c r="M1039" s="26" t="s">
        <v>54</v>
      </c>
      <c r="N1039" s="26" t="s">
        <v>68</v>
      </c>
      <c r="O1039" s="26">
        <v>2.54</v>
      </c>
      <c r="P1039" s="26">
        <v>9</v>
      </c>
      <c r="Q1039" s="40">
        <f>Table2[[#This Row],[Spread]]/Table2[[#This Row],[Expected Loss]]</f>
        <v>3.5433070866141732</v>
      </c>
      <c r="R1039" s="26">
        <v>1</v>
      </c>
      <c r="S1039" s="26">
        <v>0</v>
      </c>
      <c r="T1039" s="26" t="s">
        <v>3256</v>
      </c>
      <c r="U1039" s="26" t="s">
        <v>3257</v>
      </c>
      <c r="Y1039" s="26">
        <f>IF(ISTEXT(_xlfn.XLOOKUP(A1039,Checked_Deals!A:A,Checked_Deals!A:A,0)),1,0)</f>
        <v>0</v>
      </c>
    </row>
    <row r="1040" spans="1:25" x14ac:dyDescent="0.25">
      <c r="A1040" s="26" t="s">
        <v>3259</v>
      </c>
      <c r="B1040" s="27">
        <v>45047</v>
      </c>
      <c r="C1040" s="26" t="s">
        <v>3260</v>
      </c>
      <c r="D1040" s="26" t="s">
        <v>154</v>
      </c>
      <c r="E1040" s="26" t="s">
        <v>1114</v>
      </c>
      <c r="F1040" s="26" t="s">
        <v>76</v>
      </c>
      <c r="G1040" s="26" t="s">
        <v>1578</v>
      </c>
      <c r="H1040" s="59">
        <v>125000000</v>
      </c>
      <c r="I1040" s="26" t="s">
        <v>51</v>
      </c>
      <c r="J1040" s="26" t="s">
        <v>52</v>
      </c>
      <c r="K1040" s="26" t="s">
        <v>54</v>
      </c>
      <c r="L1040" s="26">
        <v>3.63</v>
      </c>
      <c r="M1040" s="26" t="s">
        <v>54</v>
      </c>
      <c r="N1040" s="26" t="s">
        <v>68</v>
      </c>
      <c r="O1040" s="26">
        <v>2.11</v>
      </c>
      <c r="P1040" s="26">
        <v>10.5</v>
      </c>
      <c r="Q1040" s="40">
        <f>Table2[[#This Row],[Spread]]/Table2[[#This Row],[Expected Loss]]</f>
        <v>4.9763033175355451</v>
      </c>
      <c r="R1040" s="26">
        <v>1</v>
      </c>
      <c r="S1040" s="26">
        <v>0</v>
      </c>
      <c r="T1040" s="26" t="s">
        <v>3261</v>
      </c>
      <c r="U1040" s="26" t="s">
        <v>3262</v>
      </c>
      <c r="Y1040" s="26">
        <f>IF(ISTEXT(_xlfn.XLOOKUP(A1040,Checked_Deals!A:A,Checked_Deals!A:A,0)),1,0)</f>
        <v>0</v>
      </c>
    </row>
    <row r="1041" spans="1:25" x14ac:dyDescent="0.25">
      <c r="A1041" s="26" t="s">
        <v>3263</v>
      </c>
      <c r="B1041" s="27">
        <v>45047</v>
      </c>
      <c r="C1041" s="26" t="s">
        <v>3260</v>
      </c>
      <c r="D1041" s="26" t="s">
        <v>154</v>
      </c>
      <c r="E1041" s="26" t="s">
        <v>1114</v>
      </c>
      <c r="F1041" s="26" t="s">
        <v>76</v>
      </c>
      <c r="G1041" s="26" t="s">
        <v>1578</v>
      </c>
      <c r="H1041" s="59">
        <v>275000000</v>
      </c>
      <c r="I1041" s="26" t="s">
        <v>51</v>
      </c>
      <c r="J1041" s="26" t="s">
        <v>52</v>
      </c>
      <c r="K1041" s="26" t="s">
        <v>54</v>
      </c>
      <c r="L1041" s="26">
        <v>1.18</v>
      </c>
      <c r="M1041" s="26" t="s">
        <v>54</v>
      </c>
      <c r="N1041" s="26" t="s">
        <v>68</v>
      </c>
      <c r="O1041" s="26">
        <v>0.75</v>
      </c>
      <c r="P1041" s="26">
        <v>6.5</v>
      </c>
      <c r="Q1041" s="40">
        <f>Table2[[#This Row],[Spread]]/Table2[[#This Row],[Expected Loss]]</f>
        <v>8.6666666666666661</v>
      </c>
      <c r="R1041" s="26">
        <v>1</v>
      </c>
      <c r="S1041" s="26">
        <v>0</v>
      </c>
      <c r="T1041" s="26" t="s">
        <v>3261</v>
      </c>
      <c r="U1041" s="26" t="s">
        <v>3262</v>
      </c>
      <c r="Y1041" s="26">
        <f>IF(ISTEXT(_xlfn.XLOOKUP(A1041,Checked_Deals!A:A,Checked_Deals!A:A,0)),1,0)</f>
        <v>0</v>
      </c>
    </row>
    <row r="1042" spans="1:25" x14ac:dyDescent="0.25">
      <c r="A1042" s="26" t="s">
        <v>3264</v>
      </c>
      <c r="B1042" s="27">
        <v>45047</v>
      </c>
      <c r="C1042" s="26" t="s">
        <v>3264</v>
      </c>
      <c r="D1042" s="26" t="s">
        <v>177</v>
      </c>
      <c r="E1042" s="26" t="s">
        <v>3265</v>
      </c>
      <c r="F1042" s="26" t="s">
        <v>76</v>
      </c>
      <c r="G1042" s="26" t="s">
        <v>2845</v>
      </c>
      <c r="H1042" s="59">
        <v>300000000</v>
      </c>
      <c r="I1042" s="26" t="s">
        <v>113</v>
      </c>
      <c r="J1042" s="26" t="s">
        <v>52</v>
      </c>
      <c r="K1042" s="26" t="s">
        <v>54</v>
      </c>
      <c r="L1042" s="26">
        <v>2.2599999999999998</v>
      </c>
      <c r="M1042" s="26" t="s">
        <v>54</v>
      </c>
      <c r="N1042" s="26" t="s">
        <v>55</v>
      </c>
      <c r="O1042" s="26">
        <v>1.72</v>
      </c>
      <c r="P1042" s="26">
        <v>7.5</v>
      </c>
      <c r="Q1042" s="40">
        <f>Table2[[#This Row],[Spread]]/Table2[[#This Row],[Expected Loss]]</f>
        <v>4.3604651162790695</v>
      </c>
      <c r="R1042" s="26">
        <v>1</v>
      </c>
      <c r="S1042" s="26">
        <v>0</v>
      </c>
      <c r="T1042" s="26" t="s">
        <v>3266</v>
      </c>
      <c r="U1042" s="26" t="s">
        <v>3267</v>
      </c>
      <c r="Y1042" s="26">
        <f>IF(ISTEXT(_xlfn.XLOOKUP(A1042,Checked_Deals!A:A,Checked_Deals!A:A,0)),1,0)</f>
        <v>0</v>
      </c>
    </row>
    <row r="1043" spans="1:25" x14ac:dyDescent="0.25">
      <c r="A1043" s="26" t="s">
        <v>3268</v>
      </c>
      <c r="B1043" s="27">
        <v>45047</v>
      </c>
      <c r="C1043" s="26" t="s">
        <v>3269</v>
      </c>
      <c r="D1043" s="26" t="s">
        <v>120</v>
      </c>
      <c r="E1043" s="26" t="s">
        <v>474</v>
      </c>
      <c r="F1043" s="26" t="s">
        <v>76</v>
      </c>
      <c r="G1043" s="26" t="s">
        <v>658</v>
      </c>
      <c r="H1043" s="59">
        <v>120000000</v>
      </c>
      <c r="I1043" s="26" t="s">
        <v>51</v>
      </c>
      <c r="J1043" s="26" t="s">
        <v>52</v>
      </c>
      <c r="K1043" s="26">
        <v>3</v>
      </c>
      <c r="L1043" s="26">
        <v>2.5</v>
      </c>
      <c r="M1043" s="26" t="s">
        <v>54</v>
      </c>
      <c r="N1043" s="26" t="s">
        <v>68</v>
      </c>
      <c r="O1043" s="26">
        <v>2.14</v>
      </c>
      <c r="P1043" s="26">
        <v>12.75</v>
      </c>
      <c r="Q1043" s="40">
        <f>Table2[[#This Row],[Spread]]/Table2[[#This Row],[Expected Loss]]</f>
        <v>5.9579439252336446</v>
      </c>
      <c r="R1043" s="26">
        <v>1</v>
      </c>
      <c r="S1043" s="26">
        <v>0</v>
      </c>
      <c r="T1043" s="26" t="s">
        <v>3270</v>
      </c>
      <c r="U1043" s="26" t="s">
        <v>3271</v>
      </c>
      <c r="Y1043" s="26">
        <f>IF(ISTEXT(_xlfn.XLOOKUP(A1043,Checked_Deals!A:A,Checked_Deals!A:A,0)),1,0)</f>
        <v>0</v>
      </c>
    </row>
    <row r="1044" spans="1:25" x14ac:dyDescent="0.25">
      <c r="A1044" s="26" t="s">
        <v>3272</v>
      </c>
      <c r="B1044" s="27">
        <v>45047</v>
      </c>
      <c r="C1044" s="26" t="s">
        <v>3269</v>
      </c>
      <c r="D1044" s="26" t="s">
        <v>120</v>
      </c>
      <c r="E1044" s="26" t="s">
        <v>474</v>
      </c>
      <c r="F1044" s="26" t="s">
        <v>76</v>
      </c>
      <c r="G1044" s="26" t="s">
        <v>658</v>
      </c>
      <c r="H1044" s="59">
        <v>75000000</v>
      </c>
      <c r="I1044" s="26" t="s">
        <v>51</v>
      </c>
      <c r="J1044" s="26" t="s">
        <v>52</v>
      </c>
      <c r="K1044" s="26">
        <v>3</v>
      </c>
      <c r="L1044" s="26">
        <v>3.91</v>
      </c>
      <c r="M1044" s="26" t="s">
        <v>54</v>
      </c>
      <c r="N1044" s="26" t="s">
        <v>68</v>
      </c>
      <c r="O1044" s="26">
        <v>3.09</v>
      </c>
      <c r="P1044" s="26">
        <v>19.5</v>
      </c>
      <c r="Q1044" s="40">
        <f>Table2[[#This Row],[Spread]]/Table2[[#This Row],[Expected Loss]]</f>
        <v>6.3106796116504853</v>
      </c>
      <c r="R1044" s="26">
        <v>1</v>
      </c>
      <c r="S1044" s="26">
        <v>0</v>
      </c>
      <c r="T1044" s="26" t="s">
        <v>3270</v>
      </c>
      <c r="U1044" s="26" t="s">
        <v>3271</v>
      </c>
      <c r="Y1044" s="26">
        <f>IF(ISTEXT(_xlfn.XLOOKUP(A1044,Checked_Deals!A:A,Checked_Deals!A:A,0)),1,0)</f>
        <v>0</v>
      </c>
    </row>
    <row r="1045" spans="1:25" x14ac:dyDescent="0.25">
      <c r="A1045" s="26" t="s">
        <v>3273</v>
      </c>
      <c r="B1045" s="27">
        <v>45047</v>
      </c>
      <c r="C1045" s="26" t="s">
        <v>2079</v>
      </c>
      <c r="D1045" s="26" t="s">
        <v>230</v>
      </c>
      <c r="E1045" s="26" t="s">
        <v>474</v>
      </c>
      <c r="F1045" s="26" t="s">
        <v>2146</v>
      </c>
      <c r="G1045" s="26" t="s">
        <v>3274</v>
      </c>
      <c r="H1045" s="59">
        <v>100000000</v>
      </c>
      <c r="I1045" s="26" t="s">
        <v>104</v>
      </c>
      <c r="J1045" s="26" t="s">
        <v>52</v>
      </c>
      <c r="K1045" s="26" t="s">
        <v>54</v>
      </c>
      <c r="L1045" s="26" t="s">
        <v>53</v>
      </c>
      <c r="M1045" s="26" t="s">
        <v>54</v>
      </c>
      <c r="N1045" s="26" t="s">
        <v>55</v>
      </c>
      <c r="O1045" s="26" t="s">
        <v>56</v>
      </c>
      <c r="P1045" s="26">
        <v>5.75</v>
      </c>
      <c r="Q1045" s="40" t="e">
        <f>Table2[[#This Row],[Spread]]/Table2[[#This Row],[Expected Loss]]</f>
        <v>#VALUE!</v>
      </c>
      <c r="R1045" s="26">
        <v>1</v>
      </c>
      <c r="S1045" s="26">
        <v>0</v>
      </c>
      <c r="T1045" s="26" t="s">
        <v>3275</v>
      </c>
      <c r="U1045" s="26" t="s">
        <v>3276</v>
      </c>
      <c r="Y1045" s="26">
        <f>IF(ISTEXT(_xlfn.XLOOKUP(A1045,Checked_Deals!A:A,Checked_Deals!A:A,0)),1,0)</f>
        <v>0</v>
      </c>
    </row>
    <row r="1046" spans="1:25" x14ac:dyDescent="0.25">
      <c r="A1046" s="26" t="s">
        <v>3277</v>
      </c>
      <c r="B1046" s="27">
        <v>45047</v>
      </c>
      <c r="C1046" s="26" t="s">
        <v>3278</v>
      </c>
      <c r="D1046" s="26" t="s">
        <v>74</v>
      </c>
      <c r="E1046" s="26" t="s">
        <v>3279</v>
      </c>
      <c r="F1046" s="26" t="s">
        <v>76</v>
      </c>
      <c r="G1046" s="26" t="s">
        <v>841</v>
      </c>
      <c r="H1046" s="59">
        <v>50000000</v>
      </c>
      <c r="I1046" s="26" t="s">
        <v>51</v>
      </c>
      <c r="J1046" s="26" t="s">
        <v>52</v>
      </c>
      <c r="K1046" s="26" t="s">
        <v>54</v>
      </c>
      <c r="L1046" s="26">
        <v>0.41</v>
      </c>
      <c r="M1046" s="26" t="s">
        <v>54</v>
      </c>
      <c r="N1046" s="26" t="s">
        <v>68</v>
      </c>
      <c r="O1046" s="26">
        <v>0.37</v>
      </c>
      <c r="P1046" s="26">
        <v>5.25</v>
      </c>
      <c r="Q1046" s="40">
        <f>Table2[[#This Row],[Spread]]/Table2[[#This Row],[Expected Loss]]</f>
        <v>14.189189189189189</v>
      </c>
      <c r="R1046" s="26">
        <v>1</v>
      </c>
      <c r="S1046" s="26">
        <v>0</v>
      </c>
      <c r="T1046" s="26" t="s">
        <v>3280</v>
      </c>
      <c r="U1046" s="26" t="s">
        <v>3281</v>
      </c>
      <c r="Y1046" s="26">
        <f>IF(ISTEXT(_xlfn.XLOOKUP(A1046,Checked_Deals!A:A,Checked_Deals!A:A,0)),1,0)</f>
        <v>0</v>
      </c>
    </row>
    <row r="1047" spans="1:25" x14ac:dyDescent="0.25">
      <c r="A1047" s="26" t="s">
        <v>3282</v>
      </c>
      <c r="B1047" s="27">
        <v>45047</v>
      </c>
      <c r="C1047" s="26" t="s">
        <v>3278</v>
      </c>
      <c r="D1047" s="26" t="s">
        <v>74</v>
      </c>
      <c r="E1047" s="26" t="s">
        <v>3279</v>
      </c>
      <c r="F1047" s="26" t="s">
        <v>76</v>
      </c>
      <c r="G1047" s="26" t="s">
        <v>841</v>
      </c>
      <c r="H1047" s="59">
        <v>125000000</v>
      </c>
      <c r="I1047" s="26" t="s">
        <v>51</v>
      </c>
      <c r="J1047" s="26" t="s">
        <v>52</v>
      </c>
      <c r="K1047" s="26" t="s">
        <v>54</v>
      </c>
      <c r="L1047" s="26">
        <v>1.27</v>
      </c>
      <c r="M1047" s="26" t="s">
        <v>54</v>
      </c>
      <c r="N1047" s="26" t="s">
        <v>68</v>
      </c>
      <c r="O1047" s="26">
        <v>1.03</v>
      </c>
      <c r="P1047" s="26">
        <v>7.5</v>
      </c>
      <c r="Q1047" s="40">
        <f>Table2[[#This Row],[Spread]]/Table2[[#This Row],[Expected Loss]]</f>
        <v>7.2815533980582519</v>
      </c>
      <c r="R1047" s="26">
        <v>1</v>
      </c>
      <c r="S1047" s="26">
        <v>0</v>
      </c>
      <c r="T1047" s="26" t="s">
        <v>3280</v>
      </c>
      <c r="U1047" s="26" t="s">
        <v>3281</v>
      </c>
      <c r="Y1047" s="26">
        <f>IF(ISTEXT(_xlfn.XLOOKUP(A1047,Checked_Deals!A:A,Checked_Deals!A:A,0)),1,0)</f>
        <v>0</v>
      </c>
    </row>
    <row r="1048" spans="1:25" x14ac:dyDescent="0.25">
      <c r="A1048" s="26" t="s">
        <v>3283</v>
      </c>
      <c r="B1048" s="27">
        <v>45047</v>
      </c>
      <c r="C1048" s="26" t="s">
        <v>3278</v>
      </c>
      <c r="D1048" s="26" t="s">
        <v>74</v>
      </c>
      <c r="E1048" s="26" t="s">
        <v>3279</v>
      </c>
      <c r="F1048" s="26" t="s">
        <v>76</v>
      </c>
      <c r="G1048" s="26" t="s">
        <v>841</v>
      </c>
      <c r="H1048" s="59">
        <v>125000000</v>
      </c>
      <c r="I1048" s="26" t="s">
        <v>51</v>
      </c>
      <c r="J1048" s="26" t="s">
        <v>52</v>
      </c>
      <c r="K1048" s="26" t="s">
        <v>54</v>
      </c>
      <c r="L1048" s="26">
        <v>1.93</v>
      </c>
      <c r="M1048" s="26" t="s">
        <v>3284</v>
      </c>
      <c r="N1048" s="26" t="s">
        <v>68</v>
      </c>
      <c r="O1048" s="26">
        <v>1.57</v>
      </c>
      <c r="P1048" s="26">
        <v>9.25</v>
      </c>
      <c r="Q1048" s="40">
        <f>Table2[[#This Row],[Spread]]/Table2[[#This Row],[Expected Loss]]</f>
        <v>5.8917197452229297</v>
      </c>
      <c r="R1048" s="26">
        <v>1</v>
      </c>
      <c r="S1048" s="26">
        <v>0</v>
      </c>
      <c r="T1048" s="26" t="s">
        <v>3280</v>
      </c>
      <c r="U1048" s="26" t="s">
        <v>3281</v>
      </c>
      <c r="Y1048" s="26">
        <f>IF(ISTEXT(_xlfn.XLOOKUP(A1048,Checked_Deals!A:A,Checked_Deals!A:A,0)),1,0)</f>
        <v>0</v>
      </c>
    </row>
    <row r="1049" spans="1:25" x14ac:dyDescent="0.25">
      <c r="A1049" s="26" t="s">
        <v>3285</v>
      </c>
      <c r="B1049" s="27">
        <v>45047</v>
      </c>
      <c r="C1049" s="26" t="s">
        <v>2083</v>
      </c>
      <c r="D1049" s="26" t="s">
        <v>83</v>
      </c>
      <c r="E1049" s="26" t="s">
        <v>3139</v>
      </c>
      <c r="F1049" s="26" t="s">
        <v>76</v>
      </c>
      <c r="G1049" s="26" t="s">
        <v>1169</v>
      </c>
      <c r="H1049" s="59">
        <v>750000000</v>
      </c>
      <c r="I1049" s="26" t="s">
        <v>51</v>
      </c>
      <c r="J1049" s="26" t="s">
        <v>52</v>
      </c>
      <c r="K1049" s="26" t="s">
        <v>54</v>
      </c>
      <c r="L1049" s="26" t="s">
        <v>53</v>
      </c>
      <c r="M1049" s="26" t="s">
        <v>54</v>
      </c>
      <c r="N1049" s="26" t="s">
        <v>55</v>
      </c>
      <c r="O1049" s="26">
        <v>1.59</v>
      </c>
      <c r="P1049" s="26">
        <v>10.125</v>
      </c>
      <c r="Q1049" s="40">
        <f>Table2[[#This Row],[Spread]]/Table2[[#This Row],[Expected Loss]]</f>
        <v>6.3679245283018862</v>
      </c>
      <c r="R1049" s="26">
        <v>1</v>
      </c>
      <c r="S1049" s="26">
        <v>0</v>
      </c>
      <c r="T1049" s="26" t="s">
        <v>3286</v>
      </c>
      <c r="U1049" s="26" t="s">
        <v>3287</v>
      </c>
      <c r="Y1049" s="26">
        <f>IF(ISTEXT(_xlfn.XLOOKUP(A1049,Checked_Deals!A:A,Checked_Deals!A:A,0)),1,0)</f>
        <v>0</v>
      </c>
    </row>
    <row r="1050" spans="1:25" x14ac:dyDescent="0.25">
      <c r="A1050" s="30" t="s">
        <v>3288</v>
      </c>
      <c r="B1050" s="31">
        <v>45047</v>
      </c>
      <c r="C1050" s="30" t="s">
        <v>1916</v>
      </c>
      <c r="D1050" s="30" t="s">
        <v>3289</v>
      </c>
      <c r="E1050" s="30" t="s">
        <v>166</v>
      </c>
      <c r="F1050" s="30" t="s">
        <v>3290</v>
      </c>
      <c r="G1050" s="30" t="s">
        <v>3291</v>
      </c>
      <c r="H1050" s="37">
        <v>20000000</v>
      </c>
      <c r="I1050" s="30" t="s">
        <v>51</v>
      </c>
      <c r="J1050" s="30" t="s">
        <v>52</v>
      </c>
      <c r="K1050" s="30" t="s">
        <v>54</v>
      </c>
      <c r="L1050" s="30" t="s">
        <v>53</v>
      </c>
      <c r="M1050" s="30" t="s">
        <v>54</v>
      </c>
      <c r="N1050" s="30" t="s">
        <v>55</v>
      </c>
      <c r="O1050" s="30" t="s">
        <v>56</v>
      </c>
      <c r="P1050" s="30" t="s">
        <v>56</v>
      </c>
      <c r="Q1050" s="40" t="e">
        <f>Table2[[#This Row],[Spread]]/Table2[[#This Row],[Expected Loss]]</f>
        <v>#VALUE!</v>
      </c>
      <c r="R1050" s="30">
        <v>1</v>
      </c>
      <c r="S1050" s="30">
        <v>0</v>
      </c>
      <c r="T1050" s="30" t="s">
        <v>3292</v>
      </c>
      <c r="U1050" s="30" t="s">
        <v>3293</v>
      </c>
      <c r="Y1050" s="26">
        <f>IF(ISTEXT(_xlfn.XLOOKUP(A1050,Checked_Deals!A:A,Checked_Deals!A:A,0)),1,0)</f>
        <v>1</v>
      </c>
    </row>
    <row r="1051" spans="1:25" x14ac:dyDescent="0.25">
      <c r="A1051" s="30" t="s">
        <v>3294</v>
      </c>
      <c r="B1051" s="31">
        <v>45047</v>
      </c>
      <c r="C1051" s="30" t="s">
        <v>2942</v>
      </c>
      <c r="D1051" s="30" t="s">
        <v>2414</v>
      </c>
      <c r="E1051" s="30" t="s">
        <v>3295</v>
      </c>
      <c r="F1051" s="30" t="s">
        <v>91</v>
      </c>
      <c r="G1051" s="30" t="s">
        <v>2860</v>
      </c>
      <c r="H1051" s="38">
        <v>150000000</v>
      </c>
      <c r="I1051" s="30" t="s">
        <v>51</v>
      </c>
      <c r="J1051" s="30" t="s">
        <v>52</v>
      </c>
      <c r="K1051" s="30" t="s">
        <v>54</v>
      </c>
      <c r="L1051" s="30">
        <v>0.96</v>
      </c>
      <c r="M1051" s="30" t="s">
        <v>54</v>
      </c>
      <c r="N1051" s="30" t="s">
        <v>68</v>
      </c>
      <c r="O1051" s="30">
        <v>0.9</v>
      </c>
      <c r="P1051" s="30">
        <v>5</v>
      </c>
      <c r="Q1051" s="40">
        <f>Table2[[#This Row],[Spread]]/Table2[[#This Row],[Expected Loss]]</f>
        <v>5.5555555555555554</v>
      </c>
      <c r="R1051" s="30">
        <v>1</v>
      </c>
      <c r="S1051" s="30">
        <v>0</v>
      </c>
      <c r="T1051" s="30" t="s">
        <v>3297</v>
      </c>
      <c r="U1051" s="30" t="s">
        <v>3298</v>
      </c>
      <c r="Y1051" s="26">
        <f>IF(ISTEXT(_xlfn.XLOOKUP(A1051,Checked_Deals!A:A,Checked_Deals!A:A,0)),1,0)</f>
        <v>1</v>
      </c>
    </row>
    <row r="1052" spans="1:25" x14ac:dyDescent="0.25">
      <c r="A1052" s="30" t="s">
        <v>3299</v>
      </c>
      <c r="B1052" s="31">
        <v>45047</v>
      </c>
      <c r="C1052" s="30" t="s">
        <v>2942</v>
      </c>
      <c r="D1052" s="30" t="s">
        <v>2414</v>
      </c>
      <c r="E1052" s="30" t="s">
        <v>3295</v>
      </c>
      <c r="F1052" s="30" t="s">
        <v>91</v>
      </c>
      <c r="G1052" s="30" t="s">
        <v>2860</v>
      </c>
      <c r="H1052" s="38">
        <v>50000000</v>
      </c>
      <c r="I1052" s="30" t="s">
        <v>51</v>
      </c>
      <c r="J1052" s="30" t="s">
        <v>52</v>
      </c>
      <c r="K1052" s="30" t="s">
        <v>54</v>
      </c>
      <c r="L1052" s="30">
        <v>2.56</v>
      </c>
      <c r="M1052" s="30" t="s">
        <v>54</v>
      </c>
      <c r="N1052" s="30" t="s">
        <v>68</v>
      </c>
      <c r="O1052" s="30">
        <v>2.38</v>
      </c>
      <c r="P1052" s="30">
        <v>7.5</v>
      </c>
      <c r="Q1052" s="40">
        <f>Table2[[#This Row],[Spread]]/Table2[[#This Row],[Expected Loss]]</f>
        <v>3.151260504201681</v>
      </c>
      <c r="R1052" s="30">
        <v>1</v>
      </c>
      <c r="S1052" s="30">
        <v>0</v>
      </c>
      <c r="T1052" s="30" t="s">
        <v>3297</v>
      </c>
      <c r="U1052" s="30" t="s">
        <v>3298</v>
      </c>
      <c r="Y1052" s="26">
        <f>IF(ISTEXT(_xlfn.XLOOKUP(A1052,Checked_Deals!A:A,Checked_Deals!A:A,0)),1,0)</f>
        <v>1</v>
      </c>
    </row>
    <row r="1053" spans="1:25" x14ac:dyDescent="0.25">
      <c r="A1053" s="26" t="s">
        <v>3301</v>
      </c>
      <c r="B1053" s="27">
        <v>45047</v>
      </c>
      <c r="C1053" s="26" t="s">
        <v>3302</v>
      </c>
      <c r="D1053" s="26" t="s">
        <v>2065</v>
      </c>
      <c r="E1053" s="26" t="s">
        <v>474</v>
      </c>
      <c r="F1053" s="26" t="s">
        <v>76</v>
      </c>
      <c r="G1053" s="26" t="s">
        <v>1957</v>
      </c>
      <c r="H1053" s="59">
        <v>75000000</v>
      </c>
      <c r="I1053" s="26" t="s">
        <v>113</v>
      </c>
      <c r="J1053" s="26" t="s">
        <v>52</v>
      </c>
      <c r="K1053" s="26">
        <v>3</v>
      </c>
      <c r="L1053" s="26">
        <v>2.39</v>
      </c>
      <c r="M1053" s="26" t="s">
        <v>54</v>
      </c>
      <c r="N1053" s="26" t="s">
        <v>55</v>
      </c>
      <c r="O1053" s="26">
        <v>2.1</v>
      </c>
      <c r="P1053" s="26">
        <v>9.5</v>
      </c>
      <c r="Q1053" s="40">
        <f>Table2[[#This Row],[Spread]]/Table2[[#This Row],[Expected Loss]]</f>
        <v>4.5238095238095237</v>
      </c>
      <c r="R1053" s="26">
        <v>1</v>
      </c>
      <c r="S1053" s="26">
        <v>0</v>
      </c>
      <c r="T1053" s="26" t="s">
        <v>3303</v>
      </c>
      <c r="U1053" s="26" t="s">
        <v>3304</v>
      </c>
      <c r="Y1053" s="26">
        <f>IF(ISTEXT(_xlfn.XLOOKUP(A1053,Checked_Deals!A:A,Checked_Deals!A:A,0)),1,0)</f>
        <v>0</v>
      </c>
    </row>
    <row r="1054" spans="1:25" x14ac:dyDescent="0.25">
      <c r="A1054" s="30" t="s">
        <v>3305</v>
      </c>
      <c r="B1054" s="31">
        <v>45047</v>
      </c>
      <c r="C1054" s="30" t="s">
        <v>2875</v>
      </c>
      <c r="D1054" s="30" t="s">
        <v>110</v>
      </c>
      <c r="E1054" s="30" t="s">
        <v>1383</v>
      </c>
      <c r="F1054" s="30" t="s">
        <v>76</v>
      </c>
      <c r="G1054" s="30" t="s">
        <v>3306</v>
      </c>
      <c r="H1054" s="37">
        <v>70000000</v>
      </c>
      <c r="I1054" s="30" t="s">
        <v>51</v>
      </c>
      <c r="J1054" s="30" t="s">
        <v>52</v>
      </c>
      <c r="K1054" s="30" t="s">
        <v>54</v>
      </c>
      <c r="L1054" s="30">
        <v>1.0900000000000001</v>
      </c>
      <c r="M1054" s="30" t="s">
        <v>54</v>
      </c>
      <c r="N1054" s="30" t="s">
        <v>68</v>
      </c>
      <c r="O1054" s="30">
        <v>0.91</v>
      </c>
      <c r="P1054" s="30">
        <v>8</v>
      </c>
      <c r="Q1054" s="40">
        <f>Table2[[#This Row],[Spread]]/Table2[[#This Row],[Expected Loss]]</f>
        <v>8.7912087912087902</v>
      </c>
      <c r="R1054" s="30">
        <v>1</v>
      </c>
      <c r="S1054" s="30">
        <v>0</v>
      </c>
      <c r="T1054" s="30" t="s">
        <v>3307</v>
      </c>
      <c r="U1054" s="30" t="s">
        <v>3308</v>
      </c>
      <c r="Y1054" s="26">
        <f>IF(ISTEXT(_xlfn.XLOOKUP(A1054,Checked_Deals!A:A,Checked_Deals!A:A,0)),1,0)</f>
        <v>1</v>
      </c>
    </row>
    <row r="1055" spans="1:25" x14ac:dyDescent="0.25">
      <c r="A1055" s="26" t="s">
        <v>3309</v>
      </c>
      <c r="B1055" s="27">
        <v>45047</v>
      </c>
      <c r="C1055" s="26" t="s">
        <v>2875</v>
      </c>
      <c r="D1055" s="26" t="s">
        <v>110</v>
      </c>
      <c r="E1055" s="26" t="s">
        <v>1383</v>
      </c>
      <c r="F1055" s="26" t="s">
        <v>76</v>
      </c>
      <c r="G1055" s="26" t="s">
        <v>3306</v>
      </c>
      <c r="H1055" s="59">
        <v>70000000</v>
      </c>
      <c r="I1055" s="26" t="s">
        <v>51</v>
      </c>
      <c r="J1055" s="26" t="s">
        <v>52</v>
      </c>
      <c r="K1055" s="26" t="s">
        <v>54</v>
      </c>
      <c r="L1055" s="26">
        <v>26.55</v>
      </c>
      <c r="M1055" s="26" t="s">
        <v>54</v>
      </c>
      <c r="N1055" s="26" t="s">
        <v>68</v>
      </c>
      <c r="O1055" s="26">
        <v>9.08</v>
      </c>
      <c r="P1055" s="26" t="s">
        <v>56</v>
      </c>
      <c r="Q1055" s="40" t="e">
        <f>Table2[[#This Row],[Spread]]/Table2[[#This Row],[Expected Loss]]</f>
        <v>#VALUE!</v>
      </c>
      <c r="R1055" s="26">
        <v>1</v>
      </c>
      <c r="S1055" s="26">
        <v>0</v>
      </c>
      <c r="T1055" s="26" t="s">
        <v>3307</v>
      </c>
      <c r="U1055" s="26" t="s">
        <v>3308</v>
      </c>
      <c r="Y1055" s="26">
        <f>IF(ISTEXT(_xlfn.XLOOKUP(A1055,Checked_Deals!A:A,Checked_Deals!A:A,0)),1,0)</f>
        <v>0</v>
      </c>
    </row>
    <row r="1056" spans="1:25" x14ac:dyDescent="0.25">
      <c r="A1056" s="30" t="s">
        <v>3310</v>
      </c>
      <c r="B1056" s="31">
        <v>45047</v>
      </c>
      <c r="C1056" s="30" t="s">
        <v>3311</v>
      </c>
      <c r="D1056" s="30" t="s">
        <v>3312</v>
      </c>
      <c r="E1056" s="30" t="s">
        <v>1156</v>
      </c>
      <c r="F1056" s="30" t="s">
        <v>91</v>
      </c>
      <c r="G1056" s="30" t="s">
        <v>3313</v>
      </c>
      <c r="H1056" s="67">
        <v>225000000</v>
      </c>
      <c r="I1056" s="30" t="s">
        <v>51</v>
      </c>
      <c r="J1056" s="30" t="s">
        <v>52</v>
      </c>
      <c r="K1056" s="30">
        <v>4</v>
      </c>
      <c r="L1056" s="30">
        <v>3.66</v>
      </c>
      <c r="M1056" s="30" t="s">
        <v>54</v>
      </c>
      <c r="N1056" s="30" t="s">
        <v>55</v>
      </c>
      <c r="O1056" s="30">
        <v>3.42</v>
      </c>
      <c r="P1056" s="30">
        <v>8.75</v>
      </c>
      <c r="Q1056" s="40">
        <f>Table2[[#This Row],[Spread]]/Table2[[#This Row],[Expected Loss]]</f>
        <v>2.5584795321637426</v>
      </c>
      <c r="R1056" s="30">
        <v>1</v>
      </c>
      <c r="S1056" s="30">
        <v>0</v>
      </c>
      <c r="T1056" s="30" t="s">
        <v>3315</v>
      </c>
      <c r="U1056" s="30" t="s">
        <v>3316</v>
      </c>
      <c r="Y1056" s="26">
        <f>IF(ISTEXT(_xlfn.XLOOKUP(A1056,Checked_Deals!A:A,Checked_Deals!A:A,0)),1,0)</f>
        <v>1</v>
      </c>
    </row>
    <row r="1057" spans="1:25" x14ac:dyDescent="0.25">
      <c r="A1057" s="26" t="s">
        <v>3317</v>
      </c>
      <c r="B1057" s="27">
        <v>45047</v>
      </c>
      <c r="C1057" s="26" t="s">
        <v>3318</v>
      </c>
      <c r="D1057" s="26" t="s">
        <v>3319</v>
      </c>
      <c r="E1057" s="26" t="s">
        <v>474</v>
      </c>
      <c r="F1057" s="26" t="s">
        <v>76</v>
      </c>
      <c r="G1057" s="26" t="s">
        <v>3320</v>
      </c>
      <c r="H1057" s="59">
        <v>110000000</v>
      </c>
      <c r="I1057" s="26" t="s">
        <v>51</v>
      </c>
      <c r="J1057" s="26" t="s">
        <v>52</v>
      </c>
      <c r="K1057" s="26" t="s">
        <v>54</v>
      </c>
      <c r="L1057" s="26">
        <v>1.43</v>
      </c>
      <c r="M1057" s="26" t="s">
        <v>54</v>
      </c>
      <c r="N1057" s="26" t="s">
        <v>55</v>
      </c>
      <c r="O1057" s="26">
        <v>0.86</v>
      </c>
      <c r="P1057" s="26">
        <v>6.75</v>
      </c>
      <c r="Q1057" s="40">
        <f>Table2[[#This Row],[Spread]]/Table2[[#This Row],[Expected Loss]]</f>
        <v>7.8488372093023253</v>
      </c>
      <c r="R1057" s="26">
        <v>1</v>
      </c>
      <c r="S1057" s="26">
        <v>0</v>
      </c>
      <c r="T1057" s="26" t="s">
        <v>3321</v>
      </c>
      <c r="U1057" s="26" t="s">
        <v>3322</v>
      </c>
      <c r="Y1057" s="26">
        <f>IF(ISTEXT(_xlfn.XLOOKUP(A1057,Checked_Deals!A:A,Checked_Deals!A:A,0)),1,0)</f>
        <v>0</v>
      </c>
    </row>
    <row r="1058" spans="1:25" x14ac:dyDescent="0.25">
      <c r="A1058" s="26" t="s">
        <v>3323</v>
      </c>
      <c r="B1058" s="27">
        <v>45078</v>
      </c>
      <c r="C1058" s="26" t="s">
        <v>2915</v>
      </c>
      <c r="D1058" s="26" t="s">
        <v>3164</v>
      </c>
      <c r="E1058" s="26" t="s">
        <v>541</v>
      </c>
      <c r="F1058" s="26" t="s">
        <v>76</v>
      </c>
      <c r="G1058" s="26" t="s">
        <v>3165</v>
      </c>
      <c r="H1058" s="59">
        <v>100000000</v>
      </c>
      <c r="I1058" s="26" t="s">
        <v>51</v>
      </c>
      <c r="J1058" s="26" t="s">
        <v>52</v>
      </c>
      <c r="K1058" s="26" t="s">
        <v>54</v>
      </c>
      <c r="L1058" s="26">
        <v>1.44</v>
      </c>
      <c r="M1058" s="26" t="s">
        <v>54</v>
      </c>
      <c r="N1058" s="26" t="s">
        <v>55</v>
      </c>
      <c r="O1058" s="26">
        <v>0.8</v>
      </c>
      <c r="P1058" s="26">
        <v>8.5</v>
      </c>
      <c r="Q1058" s="40">
        <f>Table2[[#This Row],[Spread]]/Table2[[#This Row],[Expected Loss]]</f>
        <v>10.625</v>
      </c>
      <c r="R1058" s="26">
        <v>1</v>
      </c>
      <c r="S1058" s="26">
        <v>0</v>
      </c>
      <c r="T1058" s="26" t="s">
        <v>3324</v>
      </c>
      <c r="U1058" s="26" t="s">
        <v>3325</v>
      </c>
      <c r="Y1058" s="26">
        <f>IF(ISTEXT(_xlfn.XLOOKUP(A1058,Checked_Deals!A:A,Checked_Deals!A:A,0)),1,0)</f>
        <v>0</v>
      </c>
    </row>
    <row r="1059" spans="1:25" x14ac:dyDescent="0.25">
      <c r="A1059" s="30" t="s">
        <v>3326</v>
      </c>
      <c r="B1059" s="31">
        <v>45078</v>
      </c>
      <c r="C1059" s="30" t="s">
        <v>2089</v>
      </c>
      <c r="D1059" s="30" t="s">
        <v>540</v>
      </c>
      <c r="E1059" s="30" t="s">
        <v>1156</v>
      </c>
      <c r="F1059" s="30" t="s">
        <v>2146</v>
      </c>
      <c r="G1059" s="30" t="s">
        <v>542</v>
      </c>
      <c r="H1059" s="37">
        <v>225000000</v>
      </c>
      <c r="I1059" s="30" t="s">
        <v>51</v>
      </c>
      <c r="J1059" s="30" t="s">
        <v>52</v>
      </c>
      <c r="K1059" s="30" t="s">
        <v>54</v>
      </c>
      <c r="L1059" s="30">
        <v>1.94</v>
      </c>
      <c r="M1059" s="30" t="s">
        <v>54</v>
      </c>
      <c r="N1059" s="30" t="s">
        <v>68</v>
      </c>
      <c r="O1059" s="30">
        <v>1.86</v>
      </c>
      <c r="P1059" s="30">
        <v>6.75</v>
      </c>
      <c r="Q1059" s="40">
        <f>Table2[[#This Row],[Spread]]/Table2[[#This Row],[Expected Loss]]</f>
        <v>3.629032258064516</v>
      </c>
      <c r="R1059" s="30">
        <v>1</v>
      </c>
      <c r="S1059" s="30">
        <v>0</v>
      </c>
      <c r="T1059" s="30" t="s">
        <v>3327</v>
      </c>
      <c r="U1059" s="30" t="s">
        <v>3328</v>
      </c>
      <c r="Y1059" s="26">
        <f>IF(ISTEXT(_xlfn.XLOOKUP(A1059,Checked_Deals!A:A,Checked_Deals!A:A,0)),1,0)</f>
        <v>1</v>
      </c>
    </row>
    <row r="1060" spans="1:25" x14ac:dyDescent="0.25">
      <c r="A1060" s="30" t="s">
        <v>3329</v>
      </c>
      <c r="B1060" s="31">
        <v>45078</v>
      </c>
      <c r="C1060" s="30" t="s">
        <v>2089</v>
      </c>
      <c r="D1060" s="30" t="s">
        <v>540</v>
      </c>
      <c r="E1060" s="30" t="s">
        <v>1156</v>
      </c>
      <c r="F1060" s="30" t="s">
        <v>2146</v>
      </c>
      <c r="G1060" s="30" t="s">
        <v>542</v>
      </c>
      <c r="H1060" s="37">
        <v>200000000</v>
      </c>
      <c r="I1060" s="30" t="s">
        <v>51</v>
      </c>
      <c r="J1060" s="30" t="s">
        <v>52</v>
      </c>
      <c r="K1060" s="30" t="s">
        <v>54</v>
      </c>
      <c r="L1060" s="30">
        <v>3.51</v>
      </c>
      <c r="M1060" s="30" t="s">
        <v>54</v>
      </c>
      <c r="N1060" s="30" t="s">
        <v>68</v>
      </c>
      <c r="O1060" s="30">
        <v>3.28</v>
      </c>
      <c r="P1060" s="30">
        <v>9.75</v>
      </c>
      <c r="Q1060" s="40">
        <f>Table2[[#This Row],[Spread]]/Table2[[#This Row],[Expected Loss]]</f>
        <v>2.9725609756097562</v>
      </c>
      <c r="R1060" s="30">
        <v>1</v>
      </c>
      <c r="S1060" s="30">
        <v>0</v>
      </c>
      <c r="T1060" s="30" t="s">
        <v>3327</v>
      </c>
      <c r="U1060" s="30" t="s">
        <v>3328</v>
      </c>
      <c r="Y1060" s="26">
        <f>IF(ISTEXT(_xlfn.XLOOKUP(A1060,Checked_Deals!A:A,Checked_Deals!A:A,0)),1,0)</f>
        <v>1</v>
      </c>
    </row>
    <row r="1061" spans="1:25" x14ac:dyDescent="0.25">
      <c r="A1061" s="26" t="s">
        <v>3330</v>
      </c>
      <c r="B1061" s="27">
        <v>45078</v>
      </c>
      <c r="C1061" s="26" t="s">
        <v>3331</v>
      </c>
      <c r="D1061" s="26" t="s">
        <v>3332</v>
      </c>
      <c r="E1061" s="26" t="s">
        <v>785</v>
      </c>
      <c r="F1061" s="26" t="s">
        <v>76</v>
      </c>
      <c r="G1061" s="26" t="s">
        <v>3333</v>
      </c>
      <c r="H1061" s="59">
        <v>100000000</v>
      </c>
      <c r="I1061" s="26" t="s">
        <v>113</v>
      </c>
      <c r="J1061" s="26" t="s">
        <v>52</v>
      </c>
      <c r="K1061" s="26" t="s">
        <v>54</v>
      </c>
      <c r="L1061" s="26">
        <v>3.86</v>
      </c>
      <c r="M1061" s="26" t="s">
        <v>112</v>
      </c>
      <c r="N1061" s="26" t="s">
        <v>55</v>
      </c>
      <c r="O1061" s="26">
        <v>2.7</v>
      </c>
      <c r="P1061" s="26">
        <v>8.5</v>
      </c>
      <c r="Q1061" s="40">
        <f>Table2[[#This Row],[Spread]]/Table2[[#This Row],[Expected Loss]]</f>
        <v>3.1481481481481479</v>
      </c>
      <c r="R1061" s="26">
        <v>1</v>
      </c>
      <c r="S1061" s="26">
        <v>0</v>
      </c>
      <c r="T1061" s="26" t="s">
        <v>3334</v>
      </c>
      <c r="U1061" s="26" t="s">
        <v>3335</v>
      </c>
      <c r="Y1061" s="26">
        <f>IF(ISTEXT(_xlfn.XLOOKUP(A1061,Checked_Deals!A:A,Checked_Deals!A:A,0)),1,0)</f>
        <v>0</v>
      </c>
    </row>
    <row r="1062" spans="1:25" x14ac:dyDescent="0.25">
      <c r="A1062" s="26" t="s">
        <v>3336</v>
      </c>
      <c r="B1062" s="27">
        <v>45078</v>
      </c>
      <c r="C1062" s="26" t="s">
        <v>1821</v>
      </c>
      <c r="D1062" s="26" t="s">
        <v>197</v>
      </c>
      <c r="E1062" s="26" t="s">
        <v>785</v>
      </c>
      <c r="F1062" s="26" t="s">
        <v>54</v>
      </c>
      <c r="G1062" s="26" t="s">
        <v>3337</v>
      </c>
      <c r="H1062" s="60">
        <v>100000000</v>
      </c>
      <c r="I1062" s="26" t="s">
        <v>51</v>
      </c>
      <c r="J1062" s="26" t="s">
        <v>52</v>
      </c>
      <c r="K1062" s="26" t="s">
        <v>54</v>
      </c>
      <c r="L1062" s="26" t="s">
        <v>53</v>
      </c>
      <c r="M1062" s="26" t="s">
        <v>54</v>
      </c>
      <c r="N1062" s="26" t="s">
        <v>55</v>
      </c>
      <c r="O1062" s="26" t="s">
        <v>56</v>
      </c>
      <c r="P1062" s="26" t="s">
        <v>56</v>
      </c>
      <c r="Q1062" s="40" t="e">
        <f>Table2[[#This Row],[Spread]]/Table2[[#This Row],[Expected Loss]]</f>
        <v>#VALUE!</v>
      </c>
      <c r="R1062" s="26">
        <v>1</v>
      </c>
      <c r="S1062" s="26">
        <v>0</v>
      </c>
      <c r="T1062" s="26" t="s">
        <v>3338</v>
      </c>
      <c r="U1062" s="26" t="s">
        <v>3339</v>
      </c>
      <c r="Y1062" s="26">
        <f>IF(ISTEXT(_xlfn.XLOOKUP(A1062,Checked_Deals!A:A,Checked_Deals!A:A,0)),1,0)</f>
        <v>0</v>
      </c>
    </row>
    <row r="1063" spans="1:25" x14ac:dyDescent="0.25">
      <c r="A1063" s="26" t="s">
        <v>3340</v>
      </c>
      <c r="B1063" s="27">
        <v>45078</v>
      </c>
      <c r="C1063" s="26" t="s">
        <v>3341</v>
      </c>
      <c r="D1063" s="26" t="s">
        <v>3342</v>
      </c>
      <c r="E1063" s="26" t="s">
        <v>785</v>
      </c>
      <c r="F1063" s="26" t="s">
        <v>76</v>
      </c>
      <c r="G1063" s="26" t="s">
        <v>3333</v>
      </c>
      <c r="H1063" s="59">
        <v>75000000</v>
      </c>
      <c r="I1063" s="26" t="s">
        <v>113</v>
      </c>
      <c r="J1063" s="26" t="s">
        <v>52</v>
      </c>
      <c r="K1063" s="26" t="s">
        <v>54</v>
      </c>
      <c r="L1063" s="26">
        <v>2.2200000000000002</v>
      </c>
      <c r="M1063" s="26" t="s">
        <v>54</v>
      </c>
      <c r="N1063" s="26" t="s">
        <v>55</v>
      </c>
      <c r="O1063" s="26">
        <v>0.93</v>
      </c>
      <c r="P1063" s="26">
        <v>5.25</v>
      </c>
      <c r="Q1063" s="40">
        <f>Table2[[#This Row],[Spread]]/Table2[[#This Row],[Expected Loss]]</f>
        <v>5.6451612903225801</v>
      </c>
      <c r="R1063" s="26">
        <v>1</v>
      </c>
      <c r="S1063" s="26">
        <v>0</v>
      </c>
      <c r="T1063" s="26" t="s">
        <v>3343</v>
      </c>
      <c r="U1063" s="26" t="s">
        <v>3344</v>
      </c>
      <c r="Y1063" s="26">
        <f>IF(ISTEXT(_xlfn.XLOOKUP(A1063,Checked_Deals!A:A,Checked_Deals!A:A,0)),1,0)</f>
        <v>0</v>
      </c>
    </row>
    <row r="1064" spans="1:25" x14ac:dyDescent="0.25">
      <c r="A1064" s="26" t="s">
        <v>3345</v>
      </c>
      <c r="B1064" s="27">
        <v>45078</v>
      </c>
      <c r="C1064" s="26" t="s">
        <v>3020</v>
      </c>
      <c r="D1064" s="26" t="s">
        <v>3021</v>
      </c>
      <c r="E1064" s="26" t="s">
        <v>474</v>
      </c>
      <c r="F1064" s="26" t="s">
        <v>76</v>
      </c>
      <c r="G1064" s="26" t="s">
        <v>1773</v>
      </c>
      <c r="H1064" s="59">
        <v>150000000</v>
      </c>
      <c r="I1064" s="26" t="s">
        <v>51</v>
      </c>
      <c r="J1064" s="26" t="s">
        <v>52</v>
      </c>
      <c r="K1064" s="26">
        <v>3</v>
      </c>
      <c r="L1064" s="26">
        <v>0.66</v>
      </c>
      <c r="M1064" s="26" t="s">
        <v>3346</v>
      </c>
      <c r="N1064" s="26" t="s">
        <v>55</v>
      </c>
      <c r="O1064" s="26">
        <v>0.56999999999999995</v>
      </c>
      <c r="P1064" s="26">
        <v>4</v>
      </c>
      <c r="Q1064" s="40">
        <f>Table2[[#This Row],[Spread]]/Table2[[#This Row],[Expected Loss]]</f>
        <v>7.0175438596491233</v>
      </c>
      <c r="R1064" s="26">
        <v>1</v>
      </c>
      <c r="S1064" s="26">
        <v>0</v>
      </c>
      <c r="T1064" s="26" t="s">
        <v>3347</v>
      </c>
      <c r="U1064" s="26" t="s">
        <v>3348</v>
      </c>
      <c r="Y1064" s="26">
        <f>IF(ISTEXT(_xlfn.XLOOKUP(A1064,Checked_Deals!A:A,Checked_Deals!A:A,0)),1,0)</f>
        <v>0</v>
      </c>
    </row>
    <row r="1065" spans="1:25" x14ac:dyDescent="0.25">
      <c r="A1065" s="30" t="s">
        <v>3349</v>
      </c>
      <c r="B1065" s="31">
        <v>45078</v>
      </c>
      <c r="C1065" s="30" t="s">
        <v>2685</v>
      </c>
      <c r="D1065" s="30" t="s">
        <v>752</v>
      </c>
      <c r="E1065" s="30" t="s">
        <v>474</v>
      </c>
      <c r="F1065" s="30" t="s">
        <v>91</v>
      </c>
      <c r="G1065" s="30" t="s">
        <v>324</v>
      </c>
      <c r="H1065" s="37">
        <v>150000000</v>
      </c>
      <c r="I1065" s="30" t="s">
        <v>104</v>
      </c>
      <c r="J1065" s="30" t="s">
        <v>52</v>
      </c>
      <c r="K1065" s="30">
        <v>3.33</v>
      </c>
      <c r="L1065" s="30">
        <v>1.17</v>
      </c>
      <c r="M1065" s="30" t="s">
        <v>54</v>
      </c>
      <c r="N1065" s="30" t="s">
        <v>55</v>
      </c>
      <c r="O1065" s="30">
        <v>0.91</v>
      </c>
      <c r="P1065" s="30">
        <v>4.3499999999999996</v>
      </c>
      <c r="Q1065" s="40">
        <f>Table2[[#This Row],[Spread]]/Table2[[#This Row],[Expected Loss]]</f>
        <v>4.7802197802197792</v>
      </c>
      <c r="R1065" s="30">
        <v>1</v>
      </c>
      <c r="S1065" s="30">
        <v>0</v>
      </c>
      <c r="T1065" s="30" t="s">
        <v>3350</v>
      </c>
      <c r="U1065" s="30" t="s">
        <v>3351</v>
      </c>
      <c r="Y1065" s="26">
        <f>IF(ISTEXT(_xlfn.XLOOKUP(A1065,Checked_Deals!A:A,Checked_Deals!A:A,0)),1,0)</f>
        <v>1</v>
      </c>
    </row>
    <row r="1066" spans="1:25" x14ac:dyDescent="0.25">
      <c r="A1066" s="26" t="s">
        <v>3352</v>
      </c>
      <c r="B1066" s="27">
        <v>45078</v>
      </c>
      <c r="C1066" s="26" t="s">
        <v>3353</v>
      </c>
      <c r="D1066" s="26" t="s">
        <v>3354</v>
      </c>
      <c r="E1066" s="26" t="s">
        <v>474</v>
      </c>
      <c r="F1066" s="26" t="s">
        <v>76</v>
      </c>
      <c r="G1066" s="26" t="s">
        <v>265</v>
      </c>
      <c r="H1066" s="60">
        <v>150000000</v>
      </c>
      <c r="I1066" s="26" t="s">
        <v>113</v>
      </c>
      <c r="J1066" s="26" t="s">
        <v>52</v>
      </c>
      <c r="K1066" s="26" t="s">
        <v>54</v>
      </c>
      <c r="L1066" s="26">
        <v>0.57999999999999996</v>
      </c>
      <c r="M1066" s="26" t="s">
        <v>54</v>
      </c>
      <c r="N1066" s="26" t="s">
        <v>55</v>
      </c>
      <c r="O1066" s="26">
        <v>0.45</v>
      </c>
      <c r="P1066" s="26">
        <v>3.25</v>
      </c>
      <c r="Q1066" s="40">
        <f>Table2[[#This Row],[Spread]]/Table2[[#This Row],[Expected Loss]]</f>
        <v>7.2222222222222223</v>
      </c>
      <c r="R1066" s="26">
        <v>1</v>
      </c>
      <c r="S1066" s="26">
        <v>0</v>
      </c>
      <c r="T1066" s="26" t="s">
        <v>3355</v>
      </c>
      <c r="U1066" s="26" t="s">
        <v>3356</v>
      </c>
      <c r="Y1066" s="26">
        <f>IF(ISTEXT(_xlfn.XLOOKUP(A1066,Checked_Deals!A:A,Checked_Deals!A:A,0)),1,0)</f>
        <v>0</v>
      </c>
    </row>
    <row r="1067" spans="1:25" x14ac:dyDescent="0.25">
      <c r="A1067" s="26" t="s">
        <v>3357</v>
      </c>
      <c r="B1067" s="27">
        <v>45078</v>
      </c>
      <c r="C1067" s="26" t="s">
        <v>2578</v>
      </c>
      <c r="D1067" s="26" t="s">
        <v>2579</v>
      </c>
      <c r="E1067" s="26" t="s">
        <v>785</v>
      </c>
      <c r="F1067" s="26" t="s">
        <v>76</v>
      </c>
      <c r="G1067" s="26" t="s">
        <v>3358</v>
      </c>
      <c r="H1067" s="59">
        <v>100000000</v>
      </c>
      <c r="I1067" s="26" t="s">
        <v>51</v>
      </c>
      <c r="J1067" s="26" t="s">
        <v>52</v>
      </c>
      <c r="K1067" s="26">
        <v>4</v>
      </c>
      <c r="L1067" s="26">
        <v>1.7829999999999999</v>
      </c>
      <c r="M1067" s="26" t="s">
        <v>1661</v>
      </c>
      <c r="N1067" s="26" t="s">
        <v>55</v>
      </c>
      <c r="O1067" s="26">
        <v>1.2030000000000001</v>
      </c>
      <c r="P1067" s="26">
        <v>4.5</v>
      </c>
      <c r="Q1067" s="40">
        <f>Table2[[#This Row],[Spread]]/Table2[[#This Row],[Expected Loss]]</f>
        <v>3.7406483790523688</v>
      </c>
      <c r="R1067" s="26">
        <v>1</v>
      </c>
      <c r="S1067" s="26">
        <v>0</v>
      </c>
      <c r="T1067" s="26" t="s">
        <v>3359</v>
      </c>
      <c r="U1067" s="26" t="s">
        <v>3360</v>
      </c>
      <c r="Y1067" s="26">
        <f>IF(ISTEXT(_xlfn.XLOOKUP(A1067,Checked_Deals!A:A,Checked_Deals!A:A,0)),1,0)</f>
        <v>0</v>
      </c>
    </row>
    <row r="1068" spans="1:25" x14ac:dyDescent="0.25">
      <c r="A1068" s="26" t="s">
        <v>3361</v>
      </c>
      <c r="B1068" s="27">
        <v>45078</v>
      </c>
      <c r="C1068" s="26" t="s">
        <v>3362</v>
      </c>
      <c r="D1068" s="26" t="s">
        <v>223</v>
      </c>
      <c r="E1068" s="26" t="s">
        <v>474</v>
      </c>
      <c r="F1068" s="26" t="s">
        <v>76</v>
      </c>
      <c r="G1068" s="26" t="s">
        <v>2845</v>
      </c>
      <c r="H1068" s="59">
        <v>65000000</v>
      </c>
      <c r="I1068" s="26" t="s">
        <v>51</v>
      </c>
      <c r="J1068" s="26" t="s">
        <v>52</v>
      </c>
      <c r="K1068" s="26" t="s">
        <v>54</v>
      </c>
      <c r="L1068" s="26">
        <v>1.03</v>
      </c>
      <c r="M1068" s="26" t="s">
        <v>54</v>
      </c>
      <c r="N1068" s="26" t="s">
        <v>68</v>
      </c>
      <c r="O1068" s="26">
        <v>0.88</v>
      </c>
      <c r="P1068" s="26">
        <v>4.25</v>
      </c>
      <c r="Q1068" s="40">
        <f>Table2[[#This Row],[Spread]]/Table2[[#This Row],[Expected Loss]]</f>
        <v>4.8295454545454541</v>
      </c>
      <c r="R1068" s="26">
        <v>1</v>
      </c>
      <c r="S1068" s="26">
        <v>0</v>
      </c>
      <c r="T1068" s="26" t="s">
        <v>3363</v>
      </c>
      <c r="U1068" s="26" t="s">
        <v>3364</v>
      </c>
      <c r="Y1068" s="26">
        <f>IF(ISTEXT(_xlfn.XLOOKUP(A1068,Checked_Deals!A:A,Checked_Deals!A:A,0)),1,0)</f>
        <v>0</v>
      </c>
    </row>
    <row r="1069" spans="1:25" x14ac:dyDescent="0.25">
      <c r="A1069" s="26" t="s">
        <v>3365</v>
      </c>
      <c r="B1069" s="27">
        <v>45078</v>
      </c>
      <c r="C1069" s="26" t="s">
        <v>3362</v>
      </c>
      <c r="D1069" s="26" t="s">
        <v>223</v>
      </c>
      <c r="E1069" s="26" t="s">
        <v>474</v>
      </c>
      <c r="F1069" s="26" t="s">
        <v>76</v>
      </c>
      <c r="G1069" s="26" t="s">
        <v>2845</v>
      </c>
      <c r="H1069" s="59">
        <v>125000000</v>
      </c>
      <c r="I1069" s="26" t="s">
        <v>51</v>
      </c>
      <c r="J1069" s="26" t="s">
        <v>52</v>
      </c>
      <c r="K1069" s="26" t="s">
        <v>54</v>
      </c>
      <c r="L1069" s="26" t="s">
        <v>53</v>
      </c>
      <c r="M1069" s="26" t="s">
        <v>54</v>
      </c>
      <c r="N1069" s="26" t="s">
        <v>68</v>
      </c>
      <c r="O1069" s="26" t="s">
        <v>56</v>
      </c>
      <c r="P1069" s="26">
        <v>5</v>
      </c>
      <c r="Q1069" s="40" t="e">
        <f>Table2[[#This Row],[Spread]]/Table2[[#This Row],[Expected Loss]]</f>
        <v>#VALUE!</v>
      </c>
      <c r="R1069" s="26">
        <v>1</v>
      </c>
      <c r="S1069" s="26">
        <v>0</v>
      </c>
      <c r="T1069" s="26" t="s">
        <v>3363</v>
      </c>
      <c r="U1069" s="26" t="s">
        <v>3364</v>
      </c>
      <c r="Y1069" s="26">
        <f>IF(ISTEXT(_xlfn.XLOOKUP(A1069,Checked_Deals!A:A,Checked_Deals!A:A,0)),1,0)</f>
        <v>0</v>
      </c>
    </row>
    <row r="1070" spans="1:25" x14ac:dyDescent="0.25">
      <c r="A1070" s="26" t="s">
        <v>3366</v>
      </c>
      <c r="B1070" s="27">
        <v>45078</v>
      </c>
      <c r="C1070" s="26" t="s">
        <v>3367</v>
      </c>
      <c r="D1070" s="26" t="s">
        <v>662</v>
      </c>
      <c r="E1070" s="26" t="s">
        <v>474</v>
      </c>
      <c r="F1070" s="26" t="s">
        <v>76</v>
      </c>
      <c r="G1070" s="26" t="s">
        <v>663</v>
      </c>
      <c r="H1070" s="59">
        <v>100000000</v>
      </c>
      <c r="I1070" s="26" t="s">
        <v>51</v>
      </c>
      <c r="J1070" s="26" t="s">
        <v>52</v>
      </c>
      <c r="K1070" s="26" t="s">
        <v>54</v>
      </c>
      <c r="L1070" s="26">
        <v>1.3220000000000001</v>
      </c>
      <c r="M1070" s="26" t="s">
        <v>3368</v>
      </c>
      <c r="N1070" s="26" t="s">
        <v>68</v>
      </c>
      <c r="O1070" s="26">
        <v>1.0840000000000001</v>
      </c>
      <c r="P1070" s="26">
        <v>4.5</v>
      </c>
      <c r="Q1070" s="40">
        <f>Table2[[#This Row],[Spread]]/Table2[[#This Row],[Expected Loss]]</f>
        <v>4.1512915129151287</v>
      </c>
      <c r="R1070" s="26">
        <v>1</v>
      </c>
      <c r="S1070" s="26">
        <v>0</v>
      </c>
      <c r="T1070" s="26" t="s">
        <v>3369</v>
      </c>
      <c r="U1070" s="26" t="s">
        <v>3370</v>
      </c>
      <c r="Y1070" s="26">
        <f>IF(ISTEXT(_xlfn.XLOOKUP(A1070,Checked_Deals!A:A,Checked_Deals!A:A,0)),1,0)</f>
        <v>0</v>
      </c>
    </row>
    <row r="1071" spans="1:25" x14ac:dyDescent="0.25">
      <c r="A1071" s="26" t="s">
        <v>3371</v>
      </c>
      <c r="B1071" s="27">
        <v>45078</v>
      </c>
      <c r="C1071" s="26" t="s">
        <v>3367</v>
      </c>
      <c r="D1071" s="26" t="s">
        <v>662</v>
      </c>
      <c r="E1071" s="26" t="s">
        <v>474</v>
      </c>
      <c r="F1071" s="26" t="s">
        <v>76</v>
      </c>
      <c r="G1071" s="26" t="s">
        <v>663</v>
      </c>
      <c r="H1071" s="59">
        <v>150000000</v>
      </c>
      <c r="I1071" s="26" t="s">
        <v>51</v>
      </c>
      <c r="J1071" s="26" t="s">
        <v>52</v>
      </c>
      <c r="K1071" s="26" t="s">
        <v>54</v>
      </c>
      <c r="L1071" s="26">
        <v>1.954</v>
      </c>
      <c r="M1071" s="26" t="s">
        <v>3372</v>
      </c>
      <c r="N1071" s="26" t="s">
        <v>68</v>
      </c>
      <c r="O1071" s="26">
        <v>1.5980000000000001</v>
      </c>
      <c r="P1071" s="26">
        <v>5.75</v>
      </c>
      <c r="Q1071" s="40">
        <f>Table2[[#This Row],[Spread]]/Table2[[#This Row],[Expected Loss]]</f>
        <v>3.5982478097622024</v>
      </c>
      <c r="R1071" s="26">
        <v>1</v>
      </c>
      <c r="S1071" s="26">
        <v>0</v>
      </c>
      <c r="T1071" s="26" t="s">
        <v>3369</v>
      </c>
      <c r="U1071" s="26" t="s">
        <v>3370</v>
      </c>
      <c r="Y1071" s="26">
        <f>IF(ISTEXT(_xlfn.XLOOKUP(A1071,Checked_Deals!A:A,Checked_Deals!A:A,0)),1,0)</f>
        <v>0</v>
      </c>
    </row>
    <row r="1072" spans="1:25" s="15" customFormat="1" x14ac:dyDescent="0.25">
      <c r="A1072" s="30" t="s">
        <v>3373</v>
      </c>
      <c r="B1072" s="31">
        <v>45108</v>
      </c>
      <c r="C1072" s="30" t="s">
        <v>3374</v>
      </c>
      <c r="D1072" s="30" t="s">
        <v>3375</v>
      </c>
      <c r="E1072" s="30" t="s">
        <v>474</v>
      </c>
      <c r="F1072" s="30" t="s">
        <v>76</v>
      </c>
      <c r="G1072" s="30" t="s">
        <v>3376</v>
      </c>
      <c r="H1072" s="37">
        <v>100000000</v>
      </c>
      <c r="I1072" s="30" t="s">
        <v>51</v>
      </c>
      <c r="J1072" s="30" t="s">
        <v>52</v>
      </c>
      <c r="K1072" s="30">
        <v>3</v>
      </c>
      <c r="L1072" s="30" t="s">
        <v>53</v>
      </c>
      <c r="M1072" s="30" t="s">
        <v>54</v>
      </c>
      <c r="N1072" s="30" t="s">
        <v>55</v>
      </c>
      <c r="O1072" s="30">
        <v>1.05</v>
      </c>
      <c r="P1072" s="30">
        <v>10</v>
      </c>
      <c r="Q1072" s="42">
        <f>Table2[[#This Row],[Spread]]/Table2[[#This Row],[Expected Loss]]</f>
        <v>9.5238095238095237</v>
      </c>
      <c r="R1072" s="30">
        <v>1</v>
      </c>
      <c r="S1072" s="30">
        <v>0</v>
      </c>
      <c r="T1072" s="30" t="s">
        <v>3377</v>
      </c>
      <c r="U1072" s="30" t="s">
        <v>3378</v>
      </c>
      <c r="Y1072" s="30">
        <f>IF(ISTEXT(_xlfn.XLOOKUP(A1072,Checked_Deals!A:A,Checked_Deals!A:A,0)),1,0)</f>
        <v>0</v>
      </c>
    </row>
    <row r="1073" spans="1:25" x14ac:dyDescent="0.25">
      <c r="A1073" s="30" t="s">
        <v>3379</v>
      </c>
      <c r="B1073" s="31">
        <v>45108</v>
      </c>
      <c r="C1073" s="30" t="s">
        <v>1821</v>
      </c>
      <c r="D1073" s="30" t="s">
        <v>2595</v>
      </c>
      <c r="E1073" s="30" t="s">
        <v>785</v>
      </c>
      <c r="F1073" s="30" t="s">
        <v>54</v>
      </c>
      <c r="G1073" s="30" t="s">
        <v>1535</v>
      </c>
      <c r="H1073" s="37">
        <v>45000000</v>
      </c>
      <c r="I1073" s="30" t="s">
        <v>51</v>
      </c>
      <c r="J1073" s="30" t="s">
        <v>52</v>
      </c>
      <c r="K1073" s="30">
        <v>1</v>
      </c>
      <c r="L1073" s="30" t="s">
        <v>53</v>
      </c>
      <c r="M1073" s="30" t="s">
        <v>54</v>
      </c>
      <c r="N1073" s="30" t="s">
        <v>55</v>
      </c>
      <c r="O1073" s="30" t="s">
        <v>56</v>
      </c>
      <c r="P1073" s="30" t="s">
        <v>56</v>
      </c>
      <c r="Q1073" s="40" t="e">
        <f>Table2[[#This Row],[Spread]]/Table2[[#This Row],[Expected Loss]]</f>
        <v>#VALUE!</v>
      </c>
      <c r="R1073" s="30">
        <v>1</v>
      </c>
      <c r="S1073" s="30">
        <v>0</v>
      </c>
      <c r="T1073" s="30" t="s">
        <v>3380</v>
      </c>
      <c r="U1073" s="30" t="s">
        <v>3381</v>
      </c>
      <c r="Y1073" s="26">
        <f>IF(ISTEXT(_xlfn.XLOOKUP(A1073,Checked_Deals!A:A,Checked_Deals!A:A,0)),1,0)</f>
        <v>1</v>
      </c>
    </row>
    <row r="1074" spans="1:25" s="15" customFormat="1" x14ac:dyDescent="0.25">
      <c r="A1074" s="30" t="s">
        <v>3382</v>
      </c>
      <c r="B1074" s="31">
        <v>45108</v>
      </c>
      <c r="C1074" s="30" t="s">
        <v>3383</v>
      </c>
      <c r="D1074" s="30" t="s">
        <v>3384</v>
      </c>
      <c r="E1074" s="30" t="s">
        <v>3385</v>
      </c>
      <c r="F1074" s="30" t="s">
        <v>3386</v>
      </c>
      <c r="G1074" s="30" t="s">
        <v>3387</v>
      </c>
      <c r="H1074" s="42" t="s">
        <v>487</v>
      </c>
      <c r="I1074" s="30" t="s">
        <v>51</v>
      </c>
      <c r="J1074" s="30" t="s">
        <v>3388</v>
      </c>
      <c r="K1074" s="30">
        <v>4</v>
      </c>
      <c r="L1074" s="30" t="s">
        <v>53</v>
      </c>
      <c r="M1074" s="30" t="s">
        <v>54</v>
      </c>
      <c r="N1074" s="30" t="s">
        <v>55</v>
      </c>
      <c r="O1074" s="30" t="s">
        <v>56</v>
      </c>
      <c r="P1074" s="30">
        <v>4</v>
      </c>
      <c r="Q1074" s="42" t="e">
        <f>Table2[[#This Row],[Spread]]/Table2[[#This Row],[Expected Loss]]</f>
        <v>#VALUE!</v>
      </c>
      <c r="R1074" s="30">
        <v>0</v>
      </c>
      <c r="S1074" s="30">
        <v>0</v>
      </c>
      <c r="T1074" s="30" t="s">
        <v>3389</v>
      </c>
      <c r="U1074" s="30" t="s">
        <v>3390</v>
      </c>
      <c r="Y1074" s="30">
        <f>IF(ISTEXT(_xlfn.XLOOKUP(A1074,Checked_Deals!A:A,Checked_Deals!A:A,0)),1,0)</f>
        <v>0</v>
      </c>
    </row>
    <row r="1075" spans="1:25" s="15" customFormat="1" x14ac:dyDescent="0.25">
      <c r="A1075" s="30" t="s">
        <v>3391</v>
      </c>
      <c r="B1075" s="31">
        <v>45108</v>
      </c>
      <c r="C1075" s="30" t="s">
        <v>2558</v>
      </c>
      <c r="D1075" s="30" t="s">
        <v>2559</v>
      </c>
      <c r="E1075" s="30" t="s">
        <v>1273</v>
      </c>
      <c r="F1075" s="30" t="s">
        <v>76</v>
      </c>
      <c r="G1075" s="30" t="s">
        <v>3392</v>
      </c>
      <c r="H1075" s="37">
        <v>100000000</v>
      </c>
      <c r="I1075" s="30" t="s">
        <v>51</v>
      </c>
      <c r="J1075" s="30" t="s">
        <v>52</v>
      </c>
      <c r="K1075" s="30">
        <v>3</v>
      </c>
      <c r="L1075" s="30">
        <v>0.95</v>
      </c>
      <c r="M1075" s="30" t="s">
        <v>54</v>
      </c>
      <c r="N1075" s="30" t="s">
        <v>68</v>
      </c>
      <c r="O1075" s="30">
        <v>0.56000000000000005</v>
      </c>
      <c r="P1075" s="30">
        <v>6.5</v>
      </c>
      <c r="Q1075" s="42">
        <f>Table2[[#This Row],[Spread]]/Table2[[#This Row],[Expected Loss]]</f>
        <v>11.607142857142856</v>
      </c>
      <c r="R1075" s="30">
        <v>1</v>
      </c>
      <c r="S1075" s="30">
        <v>0</v>
      </c>
      <c r="T1075" s="30" t="s">
        <v>3393</v>
      </c>
      <c r="U1075" s="30" t="s">
        <v>3394</v>
      </c>
      <c r="Y1075" s="30">
        <f>IF(ISTEXT(_xlfn.XLOOKUP(A1075,Checked_Deals!A:A,Checked_Deals!A:A,0)),1,0)</f>
        <v>0</v>
      </c>
    </row>
    <row r="1076" spans="1:25" s="15" customFormat="1" x14ac:dyDescent="0.25">
      <c r="A1076" s="30" t="s">
        <v>3395</v>
      </c>
      <c r="B1076" s="31">
        <v>45108</v>
      </c>
      <c r="C1076" s="30" t="s">
        <v>2558</v>
      </c>
      <c r="D1076" s="30" t="s">
        <v>2559</v>
      </c>
      <c r="E1076" s="30" t="s">
        <v>1273</v>
      </c>
      <c r="F1076" s="30" t="s">
        <v>76</v>
      </c>
      <c r="G1076" s="30" t="s">
        <v>3392</v>
      </c>
      <c r="H1076" s="37">
        <v>150000000</v>
      </c>
      <c r="I1076" s="30" t="s">
        <v>51</v>
      </c>
      <c r="J1076" s="30" t="s">
        <v>52</v>
      </c>
      <c r="K1076" s="30">
        <v>3</v>
      </c>
      <c r="L1076" s="30">
        <v>1.2</v>
      </c>
      <c r="M1076" s="30" t="s">
        <v>54</v>
      </c>
      <c r="N1076" s="30" t="s">
        <v>68</v>
      </c>
      <c r="O1076" s="30">
        <v>1.03</v>
      </c>
      <c r="P1076" s="30">
        <v>7</v>
      </c>
      <c r="Q1076" s="42">
        <f>Table2[[#This Row],[Spread]]/Table2[[#This Row],[Expected Loss]]</f>
        <v>6.7961165048543686</v>
      </c>
      <c r="R1076" s="30">
        <v>1</v>
      </c>
      <c r="S1076" s="30">
        <v>0</v>
      </c>
      <c r="T1076" s="30" t="s">
        <v>3393</v>
      </c>
      <c r="U1076" s="30" t="s">
        <v>3394</v>
      </c>
      <c r="Y1076" s="30">
        <f>IF(ISTEXT(_xlfn.XLOOKUP(A1076,Checked_Deals!A:A,Checked_Deals!A:A,0)),1,0)</f>
        <v>0</v>
      </c>
    </row>
    <row r="1077" spans="1:25" s="15" customFormat="1" x14ac:dyDescent="0.25">
      <c r="A1077" s="30" t="s">
        <v>3396</v>
      </c>
      <c r="B1077" s="31">
        <v>45108</v>
      </c>
      <c r="C1077" s="30" t="s">
        <v>2915</v>
      </c>
      <c r="D1077" s="30" t="s">
        <v>3397</v>
      </c>
      <c r="E1077" s="30" t="s">
        <v>541</v>
      </c>
      <c r="F1077" s="30" t="s">
        <v>76</v>
      </c>
      <c r="G1077" s="30" t="s">
        <v>3398</v>
      </c>
      <c r="H1077" s="37">
        <v>50000000</v>
      </c>
      <c r="I1077" s="30" t="s">
        <v>113</v>
      </c>
      <c r="J1077" s="30" t="s">
        <v>52</v>
      </c>
      <c r="K1077" s="30">
        <v>2.92</v>
      </c>
      <c r="L1077" s="30">
        <v>5.65</v>
      </c>
      <c r="M1077" s="30" t="s">
        <v>54</v>
      </c>
      <c r="N1077" s="30" t="s">
        <v>55</v>
      </c>
      <c r="O1077" s="30">
        <v>2.2200000000000002</v>
      </c>
      <c r="P1077" s="30">
        <v>10</v>
      </c>
      <c r="Q1077" s="42">
        <f>Table2[[#This Row],[Spread]]/Table2[[#This Row],[Expected Loss]]</f>
        <v>4.5045045045045038</v>
      </c>
      <c r="R1077" s="30">
        <v>1</v>
      </c>
      <c r="S1077" s="30">
        <v>0</v>
      </c>
      <c r="T1077" s="30" t="s">
        <v>3399</v>
      </c>
      <c r="U1077" s="30" t="s">
        <v>3400</v>
      </c>
      <c r="Y1077" s="30">
        <f>IF(ISTEXT(_xlfn.XLOOKUP(A1077,Checked_Deals!A:A,Checked_Deals!A:A,0)),1,0)</f>
        <v>0</v>
      </c>
    </row>
    <row r="1078" spans="1:25" s="15" customFormat="1" x14ac:dyDescent="0.25">
      <c r="A1078" s="30" t="s">
        <v>3401</v>
      </c>
      <c r="B1078" s="31">
        <v>45139</v>
      </c>
      <c r="C1078" s="30" t="s">
        <v>3402</v>
      </c>
      <c r="D1078" s="30" t="s">
        <v>1364</v>
      </c>
      <c r="E1078" s="30" t="s">
        <v>54</v>
      </c>
      <c r="F1078" s="30" t="s">
        <v>54</v>
      </c>
      <c r="G1078" s="30" t="s">
        <v>764</v>
      </c>
      <c r="H1078" s="37">
        <v>99594000</v>
      </c>
      <c r="I1078" s="30" t="s">
        <v>51</v>
      </c>
      <c r="J1078" s="30" t="s">
        <v>1967</v>
      </c>
      <c r="K1078" s="30">
        <v>10</v>
      </c>
      <c r="L1078" s="30" t="s">
        <v>53</v>
      </c>
      <c r="M1078" s="30" t="s">
        <v>54</v>
      </c>
      <c r="N1078" s="30" t="s">
        <v>68</v>
      </c>
      <c r="O1078" s="30" t="s">
        <v>56</v>
      </c>
      <c r="P1078" s="30" t="s">
        <v>56</v>
      </c>
      <c r="Q1078" s="42" t="e">
        <f>Table2[[#This Row],[Spread]]/Table2[[#This Row],[Expected Loss]]</f>
        <v>#VALUE!</v>
      </c>
      <c r="R1078" s="30">
        <v>1</v>
      </c>
      <c r="S1078" s="30">
        <v>0</v>
      </c>
      <c r="T1078" s="30" t="s">
        <v>3403</v>
      </c>
      <c r="U1078" s="30" t="s">
        <v>3404</v>
      </c>
      <c r="Y1078" s="30">
        <f>IF(ISTEXT(_xlfn.XLOOKUP(A1078,Checked_Deals!A:A,Checked_Deals!A:A,0)),1,0)</f>
        <v>0</v>
      </c>
    </row>
    <row r="1079" spans="1:25" s="15" customFormat="1" x14ac:dyDescent="0.25">
      <c r="A1079" s="30" t="s">
        <v>3405</v>
      </c>
      <c r="B1079" s="31">
        <v>45139</v>
      </c>
      <c r="C1079" s="30" t="s">
        <v>3402</v>
      </c>
      <c r="D1079" s="30" t="s">
        <v>1364</v>
      </c>
      <c r="E1079" s="30" t="s">
        <v>54</v>
      </c>
      <c r="F1079" s="30" t="s">
        <v>54</v>
      </c>
      <c r="G1079" s="30" t="s">
        <v>764</v>
      </c>
      <c r="H1079" s="37">
        <v>82274000</v>
      </c>
      <c r="I1079" s="30" t="s">
        <v>51</v>
      </c>
      <c r="J1079" s="30" t="s">
        <v>1967</v>
      </c>
      <c r="K1079" s="30">
        <v>10</v>
      </c>
      <c r="L1079" s="30" t="s">
        <v>53</v>
      </c>
      <c r="M1079" s="30" t="s">
        <v>54</v>
      </c>
      <c r="N1079" s="30" t="s">
        <v>68</v>
      </c>
      <c r="O1079" s="30" t="s">
        <v>56</v>
      </c>
      <c r="P1079" s="30" t="s">
        <v>56</v>
      </c>
      <c r="Q1079" s="42" t="e">
        <f>Table2[[#This Row],[Spread]]/Table2[[#This Row],[Expected Loss]]</f>
        <v>#VALUE!</v>
      </c>
      <c r="R1079" s="30">
        <v>1</v>
      </c>
      <c r="S1079" s="30">
        <v>0</v>
      </c>
      <c r="T1079" s="30" t="s">
        <v>3403</v>
      </c>
      <c r="U1079" s="30" t="s">
        <v>3404</v>
      </c>
      <c r="Y1079" s="30">
        <f>IF(ISTEXT(_xlfn.XLOOKUP(A1079,Checked_Deals!A:A,Checked_Deals!A:A,0)),1,0)</f>
        <v>0</v>
      </c>
    </row>
    <row r="1080" spans="1:25" s="15" customFormat="1" x14ac:dyDescent="0.25">
      <c r="A1080" s="30" t="s">
        <v>3406</v>
      </c>
      <c r="B1080" s="31">
        <v>45139</v>
      </c>
      <c r="C1080" s="30" t="s">
        <v>3402</v>
      </c>
      <c r="D1080" s="30" t="s">
        <v>1364</v>
      </c>
      <c r="E1080" s="30" t="s">
        <v>54</v>
      </c>
      <c r="F1080" s="30" t="s">
        <v>54</v>
      </c>
      <c r="G1080" s="30" t="s">
        <v>764</v>
      </c>
      <c r="H1080" s="37">
        <v>77943000</v>
      </c>
      <c r="I1080" s="30" t="s">
        <v>51</v>
      </c>
      <c r="J1080" s="30" t="s">
        <v>1967</v>
      </c>
      <c r="K1080" s="30">
        <v>10</v>
      </c>
      <c r="L1080" s="30" t="s">
        <v>53</v>
      </c>
      <c r="M1080" s="30" t="s">
        <v>54</v>
      </c>
      <c r="N1080" s="30" t="s">
        <v>68</v>
      </c>
      <c r="O1080" s="30" t="s">
        <v>56</v>
      </c>
      <c r="P1080" s="30" t="s">
        <v>56</v>
      </c>
      <c r="Q1080" s="42" t="e">
        <f>Table2[[#This Row],[Spread]]/Table2[[#This Row],[Expected Loss]]</f>
        <v>#VALUE!</v>
      </c>
      <c r="R1080" s="30">
        <v>1</v>
      </c>
      <c r="S1080" s="30">
        <v>0</v>
      </c>
      <c r="T1080" s="30" t="s">
        <v>3403</v>
      </c>
      <c r="U1080" s="30" t="s">
        <v>3404</v>
      </c>
      <c r="Y1080" s="30">
        <f>IF(ISTEXT(_xlfn.XLOOKUP(A1080,Checked_Deals!A:A,Checked_Deals!A:A,0)),1,0)</f>
        <v>0</v>
      </c>
    </row>
    <row r="1081" spans="1:25" s="15" customFormat="1" x14ac:dyDescent="0.25">
      <c r="A1081" s="30" t="s">
        <v>3407</v>
      </c>
      <c r="B1081" s="31">
        <v>45139</v>
      </c>
      <c r="C1081" s="30" t="s">
        <v>3402</v>
      </c>
      <c r="D1081" s="30" t="s">
        <v>1364</v>
      </c>
      <c r="E1081" s="30" t="s">
        <v>54</v>
      </c>
      <c r="F1081" s="30" t="s">
        <v>54</v>
      </c>
      <c r="G1081" s="30" t="s">
        <v>764</v>
      </c>
      <c r="H1081" s="37">
        <v>21651000</v>
      </c>
      <c r="I1081" s="30" t="s">
        <v>51</v>
      </c>
      <c r="J1081" s="30" t="s">
        <v>1967</v>
      </c>
      <c r="K1081" s="30">
        <v>10</v>
      </c>
      <c r="L1081" s="30" t="s">
        <v>53</v>
      </c>
      <c r="M1081" s="30" t="s">
        <v>54</v>
      </c>
      <c r="N1081" s="30" t="s">
        <v>68</v>
      </c>
      <c r="O1081" s="30" t="s">
        <v>56</v>
      </c>
      <c r="P1081" s="30" t="s">
        <v>56</v>
      </c>
      <c r="Q1081" s="42" t="e">
        <f>Table2[[#This Row],[Spread]]/Table2[[#This Row],[Expected Loss]]</f>
        <v>#VALUE!</v>
      </c>
      <c r="R1081" s="30">
        <v>1</v>
      </c>
      <c r="S1081" s="30">
        <v>0</v>
      </c>
      <c r="T1081" s="30" t="s">
        <v>3403</v>
      </c>
      <c r="U1081" s="30" t="s">
        <v>3404</v>
      </c>
      <c r="Y1081" s="30">
        <f>IF(ISTEXT(_xlfn.XLOOKUP(A1081,Checked_Deals!A:A,Checked_Deals!A:A,0)),1,0)</f>
        <v>0</v>
      </c>
    </row>
    <row r="1082" spans="1:25" s="15" customFormat="1" x14ac:dyDescent="0.25">
      <c r="A1082" s="33" t="s">
        <v>3408</v>
      </c>
      <c r="B1082" s="34">
        <v>45170</v>
      </c>
      <c r="C1082" s="33" t="s">
        <v>2119</v>
      </c>
      <c r="D1082" s="33" t="s">
        <v>54</v>
      </c>
      <c r="E1082" s="33" t="s">
        <v>474</v>
      </c>
      <c r="F1082" s="33" t="s">
        <v>54</v>
      </c>
      <c r="G1082" s="33" t="s">
        <v>966</v>
      </c>
      <c r="H1082" s="37">
        <v>20700</v>
      </c>
      <c r="I1082" s="33" t="s">
        <v>54</v>
      </c>
      <c r="J1082" s="33" t="s">
        <v>52</v>
      </c>
      <c r="K1082" s="33">
        <v>0.66700000000000004</v>
      </c>
      <c r="L1082" s="33" t="s">
        <v>53</v>
      </c>
      <c r="M1082" s="33" t="s">
        <v>54</v>
      </c>
      <c r="N1082" s="33" t="s">
        <v>68</v>
      </c>
      <c r="O1082" s="33" t="s">
        <v>56</v>
      </c>
      <c r="P1082" s="33" t="s">
        <v>56</v>
      </c>
      <c r="Q1082" s="40" t="e">
        <f>Table2[[#This Row],[Spread]]/Table2[[#This Row],[Expected Loss]]</f>
        <v>#VALUE!</v>
      </c>
      <c r="R1082" s="33">
        <v>1</v>
      </c>
      <c r="S1082" s="33">
        <v>0</v>
      </c>
      <c r="T1082" s="33" t="s">
        <v>3409</v>
      </c>
      <c r="U1082" s="33" t="s">
        <v>3410</v>
      </c>
      <c r="Y1082" s="30">
        <f>IF(ISTEXT(_xlfn.XLOOKUP(A1082,Checked_Deals!A:A,Checked_Deals!A:A,0)),1,0)</f>
        <v>0</v>
      </c>
    </row>
    <row r="1083" spans="1:25" s="15" customFormat="1" x14ac:dyDescent="0.25">
      <c r="A1083" s="33" t="s">
        <v>3411</v>
      </c>
      <c r="B1083" s="34">
        <v>45170</v>
      </c>
      <c r="C1083" s="33" t="s">
        <v>2119</v>
      </c>
      <c r="D1083" s="33" t="s">
        <v>54</v>
      </c>
      <c r="E1083" s="33" t="s">
        <v>474</v>
      </c>
      <c r="F1083" s="33" t="s">
        <v>54</v>
      </c>
      <c r="G1083" s="33" t="s">
        <v>966</v>
      </c>
      <c r="H1083" s="37">
        <v>13300000</v>
      </c>
      <c r="I1083" s="33" t="s">
        <v>54</v>
      </c>
      <c r="J1083" s="33" t="s">
        <v>52</v>
      </c>
      <c r="K1083" s="33">
        <v>0.66700000000000004</v>
      </c>
      <c r="L1083" s="33" t="s">
        <v>53</v>
      </c>
      <c r="M1083" s="33" t="s">
        <v>54</v>
      </c>
      <c r="N1083" s="33" t="s">
        <v>68</v>
      </c>
      <c r="O1083" s="33" t="s">
        <v>56</v>
      </c>
      <c r="P1083" s="33" t="s">
        <v>56</v>
      </c>
      <c r="Q1083" s="40" t="e">
        <f>Table2[[#This Row],[Spread]]/Table2[[#This Row],[Expected Loss]]</f>
        <v>#VALUE!</v>
      </c>
      <c r="R1083" s="33">
        <v>1</v>
      </c>
      <c r="S1083" s="33">
        <v>0</v>
      </c>
      <c r="T1083" s="33" t="s">
        <v>3409</v>
      </c>
      <c r="U1083" s="33" t="s">
        <v>3410</v>
      </c>
      <c r="Y1083" s="30">
        <f>IF(ISTEXT(_xlfn.XLOOKUP(A1083,Checked_Deals!A:A,Checked_Deals!A:A,0)),1,0)</f>
        <v>0</v>
      </c>
    </row>
    <row r="1084" spans="1:25" s="15" customFormat="1" x14ac:dyDescent="0.25">
      <c r="A1084" s="33" t="s">
        <v>3412</v>
      </c>
      <c r="B1084" s="34">
        <v>45170</v>
      </c>
      <c r="C1084" s="33" t="s">
        <v>2119</v>
      </c>
      <c r="D1084" s="33" t="s">
        <v>54</v>
      </c>
      <c r="E1084" s="33" t="s">
        <v>474</v>
      </c>
      <c r="F1084" s="33" t="s">
        <v>54</v>
      </c>
      <c r="G1084" s="33" t="s">
        <v>966</v>
      </c>
      <c r="H1084" s="37">
        <v>11400000</v>
      </c>
      <c r="I1084" s="33" t="s">
        <v>54</v>
      </c>
      <c r="J1084" s="33" t="s">
        <v>52</v>
      </c>
      <c r="K1084" s="33">
        <v>0.66700000000000004</v>
      </c>
      <c r="L1084" s="33" t="s">
        <v>53</v>
      </c>
      <c r="M1084" s="33" t="s">
        <v>54</v>
      </c>
      <c r="N1084" s="33" t="s">
        <v>68</v>
      </c>
      <c r="O1084" s="33" t="s">
        <v>56</v>
      </c>
      <c r="P1084" s="33" t="s">
        <v>56</v>
      </c>
      <c r="Q1084" s="40" t="e">
        <f>Table2[[#This Row],[Spread]]/Table2[[#This Row],[Expected Loss]]</f>
        <v>#VALUE!</v>
      </c>
      <c r="R1084" s="33">
        <v>1</v>
      </c>
      <c r="S1084" s="33">
        <v>0</v>
      </c>
      <c r="T1084" s="33" t="s">
        <v>3409</v>
      </c>
      <c r="U1084" s="33" t="s">
        <v>3410</v>
      </c>
      <c r="Y1084" s="30">
        <f>IF(ISTEXT(_xlfn.XLOOKUP(A1084,Checked_Deals!A:A,Checked_Deals!A:A,0)),1,0)</f>
        <v>0</v>
      </c>
    </row>
    <row r="1085" spans="1:25" s="15" customFormat="1" x14ac:dyDescent="0.25">
      <c r="A1085" s="33" t="s">
        <v>3413</v>
      </c>
      <c r="B1085" s="34">
        <v>45170</v>
      </c>
      <c r="C1085" s="33" t="s">
        <v>2119</v>
      </c>
      <c r="D1085" s="33" t="s">
        <v>54</v>
      </c>
      <c r="E1085" s="33" t="s">
        <v>474</v>
      </c>
      <c r="F1085" s="33" t="s">
        <v>54</v>
      </c>
      <c r="G1085" s="33" t="s">
        <v>966</v>
      </c>
      <c r="H1085" s="37">
        <v>11375000</v>
      </c>
      <c r="I1085" s="33" t="s">
        <v>54</v>
      </c>
      <c r="J1085" s="33" t="s">
        <v>52</v>
      </c>
      <c r="K1085" s="33">
        <v>0.66700000000000004</v>
      </c>
      <c r="L1085" s="33" t="s">
        <v>53</v>
      </c>
      <c r="M1085" s="33" t="s">
        <v>54</v>
      </c>
      <c r="N1085" s="33" t="s">
        <v>68</v>
      </c>
      <c r="O1085" s="33" t="s">
        <v>56</v>
      </c>
      <c r="P1085" s="33" t="s">
        <v>56</v>
      </c>
      <c r="Q1085" s="40" t="e">
        <f>Table2[[#This Row],[Spread]]/Table2[[#This Row],[Expected Loss]]</f>
        <v>#VALUE!</v>
      </c>
      <c r="R1085" s="33">
        <v>1</v>
      </c>
      <c r="S1085" s="33">
        <v>0</v>
      </c>
      <c r="T1085" s="33" t="s">
        <v>3409</v>
      </c>
      <c r="U1085" s="33" t="s">
        <v>3410</v>
      </c>
      <c r="Y1085" s="30">
        <f>IF(ISTEXT(_xlfn.XLOOKUP(A1085,Checked_Deals!A:A,Checked_Deals!A:A,0)),1,0)</f>
        <v>0</v>
      </c>
    </row>
    <row r="1086" spans="1:25" s="15" customFormat="1" x14ac:dyDescent="0.25">
      <c r="A1086" s="33" t="s">
        <v>3414</v>
      </c>
      <c r="B1086" s="34">
        <v>45170</v>
      </c>
      <c r="C1086" s="33" t="s">
        <v>2119</v>
      </c>
      <c r="D1086" s="33" t="s">
        <v>54</v>
      </c>
      <c r="E1086" s="33" t="s">
        <v>474</v>
      </c>
      <c r="F1086" s="33" t="s">
        <v>54</v>
      </c>
      <c r="G1086" s="33" t="s">
        <v>966</v>
      </c>
      <c r="H1086" s="37">
        <v>27159550</v>
      </c>
      <c r="I1086" s="33" t="s">
        <v>54</v>
      </c>
      <c r="J1086" s="33" t="s">
        <v>52</v>
      </c>
      <c r="K1086" s="33">
        <v>0.75</v>
      </c>
      <c r="L1086" s="33" t="s">
        <v>53</v>
      </c>
      <c r="M1086" s="33" t="s">
        <v>54</v>
      </c>
      <c r="N1086" s="33" t="s">
        <v>68</v>
      </c>
      <c r="O1086" s="33" t="s">
        <v>56</v>
      </c>
      <c r="P1086" s="33" t="s">
        <v>56</v>
      </c>
      <c r="Q1086" s="40" t="e">
        <f>Table2[[#This Row],[Spread]]/Table2[[#This Row],[Expected Loss]]</f>
        <v>#VALUE!</v>
      </c>
      <c r="R1086" s="33">
        <v>1</v>
      </c>
      <c r="S1086" s="33">
        <v>0</v>
      </c>
      <c r="T1086" s="33" t="s">
        <v>3409</v>
      </c>
      <c r="U1086" s="33" t="s">
        <v>3410</v>
      </c>
      <c r="Y1086" s="30">
        <f>IF(ISTEXT(_xlfn.XLOOKUP(A1086,Checked_Deals!A:A,Checked_Deals!A:A,0)),1,0)</f>
        <v>0</v>
      </c>
    </row>
    <row r="1087" spans="1:25" s="15" customFormat="1" x14ac:dyDescent="0.25">
      <c r="A1087" s="33" t="s">
        <v>3414</v>
      </c>
      <c r="B1087" s="34">
        <v>45170</v>
      </c>
      <c r="C1087" s="33" t="s">
        <v>2119</v>
      </c>
      <c r="D1087" s="33" t="s">
        <v>54</v>
      </c>
      <c r="E1087" s="33" t="s">
        <v>474</v>
      </c>
      <c r="F1087" s="33" t="s">
        <v>54</v>
      </c>
      <c r="G1087" s="33" t="s">
        <v>966</v>
      </c>
      <c r="H1087" s="37">
        <v>3656250</v>
      </c>
      <c r="I1087" s="33" t="s">
        <v>54</v>
      </c>
      <c r="J1087" s="33" t="s">
        <v>52</v>
      </c>
      <c r="K1087" s="33">
        <v>0.75</v>
      </c>
      <c r="L1087" s="33" t="s">
        <v>53</v>
      </c>
      <c r="M1087" s="33" t="s">
        <v>54</v>
      </c>
      <c r="N1087" s="33" t="s">
        <v>68</v>
      </c>
      <c r="O1087" s="33" t="s">
        <v>56</v>
      </c>
      <c r="P1087" s="33" t="s">
        <v>56</v>
      </c>
      <c r="Q1087" s="40" t="e">
        <f>Table2[[#This Row],[Spread]]/Table2[[#This Row],[Expected Loss]]</f>
        <v>#VALUE!</v>
      </c>
      <c r="R1087" s="33">
        <v>1</v>
      </c>
      <c r="S1087" s="33">
        <v>0</v>
      </c>
      <c r="T1087" s="33" t="s">
        <v>3409</v>
      </c>
      <c r="U1087" s="33" t="s">
        <v>3410</v>
      </c>
      <c r="Y1087" s="30">
        <f>IF(ISTEXT(_xlfn.XLOOKUP(A1087,Checked_Deals!A:A,Checked_Deals!A:A,0)),1,0)</f>
        <v>0</v>
      </c>
    </row>
    <row r="1088" spans="1:25" s="15" customFormat="1" x14ac:dyDescent="0.25">
      <c r="A1088" s="30" t="s">
        <v>3415</v>
      </c>
      <c r="B1088" s="31">
        <v>45170</v>
      </c>
      <c r="C1088" s="30" t="s">
        <v>1916</v>
      </c>
      <c r="D1088" s="30" t="s">
        <v>3289</v>
      </c>
      <c r="E1088" s="30" t="s">
        <v>166</v>
      </c>
      <c r="F1088" s="30" t="s">
        <v>3290</v>
      </c>
      <c r="G1088" s="30" t="s">
        <v>3291</v>
      </c>
      <c r="H1088" s="37">
        <v>16500000</v>
      </c>
      <c r="I1088" s="30" t="s">
        <v>51</v>
      </c>
      <c r="J1088" s="30" t="s">
        <v>52</v>
      </c>
      <c r="K1088" s="30" t="s">
        <v>54</v>
      </c>
      <c r="L1088" s="30" t="s">
        <v>53</v>
      </c>
      <c r="M1088" s="30" t="s">
        <v>54</v>
      </c>
      <c r="N1088" s="30" t="s">
        <v>55</v>
      </c>
      <c r="O1088" s="30" t="s">
        <v>56</v>
      </c>
      <c r="P1088" s="30" t="s">
        <v>56</v>
      </c>
      <c r="Q1088" s="40" t="e">
        <f>Table2[[#This Row],[Spread]]/Table2[[#This Row],[Expected Loss]]</f>
        <v>#VALUE!</v>
      </c>
      <c r="R1088" s="30">
        <v>1</v>
      </c>
      <c r="S1088" s="30">
        <v>0</v>
      </c>
      <c r="T1088" s="30" t="s">
        <v>3416</v>
      </c>
      <c r="U1088" s="30" t="s">
        <v>3417</v>
      </c>
      <c r="Y1088" s="30">
        <f>IF(ISTEXT(_xlfn.XLOOKUP(A1088,Checked_Deals!A:A,Checked_Deals!A:A,0)),1,0)</f>
        <v>1</v>
      </c>
    </row>
    <row r="1089" spans="1:25" s="15" customFormat="1" x14ac:dyDescent="0.25">
      <c r="A1089" s="30" t="s">
        <v>3418</v>
      </c>
      <c r="B1089" s="31">
        <v>45200</v>
      </c>
      <c r="C1089" s="30" t="s">
        <v>1903</v>
      </c>
      <c r="D1089" s="30" t="s">
        <v>54</v>
      </c>
      <c r="E1089" s="30" t="s">
        <v>54</v>
      </c>
      <c r="F1089" s="30" t="s">
        <v>54</v>
      </c>
      <c r="G1089" s="30" t="s">
        <v>542</v>
      </c>
      <c r="H1089" s="37">
        <v>15000000</v>
      </c>
      <c r="I1089" s="30" t="s">
        <v>54</v>
      </c>
      <c r="J1089" s="30" t="s">
        <v>52</v>
      </c>
      <c r="K1089" s="30" t="s">
        <v>54</v>
      </c>
      <c r="L1089" s="30" t="s">
        <v>53</v>
      </c>
      <c r="M1089" s="30" t="s">
        <v>54</v>
      </c>
      <c r="N1089" s="30" t="s">
        <v>55</v>
      </c>
      <c r="O1089" s="30" t="s">
        <v>56</v>
      </c>
      <c r="P1089" s="30" t="s">
        <v>56</v>
      </c>
      <c r="Q1089" s="40" t="e">
        <f>Table2[[#This Row],[Spread]]/Table2[[#This Row],[Expected Loss]]</f>
        <v>#VALUE!</v>
      </c>
      <c r="R1089" s="30">
        <v>1</v>
      </c>
      <c r="S1089" s="30">
        <v>0</v>
      </c>
      <c r="T1089" s="30" t="s">
        <v>3419</v>
      </c>
      <c r="U1089" s="30" t="s">
        <v>3420</v>
      </c>
      <c r="Y1089" s="30">
        <f>IF(ISTEXT(_xlfn.XLOOKUP(A1089,Checked_Deals!A:A,Checked_Deals!A:A,0)),1,0)</f>
        <v>1</v>
      </c>
    </row>
    <row r="1090" spans="1:25" s="15" customFormat="1" x14ac:dyDescent="0.25">
      <c r="A1090" s="30" t="s">
        <v>3421</v>
      </c>
      <c r="B1090" s="31">
        <v>45200</v>
      </c>
      <c r="C1090" s="30" t="s">
        <v>1875</v>
      </c>
      <c r="D1090" s="30" t="s">
        <v>540</v>
      </c>
      <c r="E1090" s="30" t="s">
        <v>1273</v>
      </c>
      <c r="F1090" s="30" t="s">
        <v>2146</v>
      </c>
      <c r="G1090" s="30" t="s">
        <v>542</v>
      </c>
      <c r="H1090" s="37">
        <v>230000000</v>
      </c>
      <c r="I1090" s="30" t="s">
        <v>51</v>
      </c>
      <c r="J1090" s="30" t="s">
        <v>52</v>
      </c>
      <c r="K1090" s="30" t="s">
        <v>54</v>
      </c>
      <c r="L1090" s="30">
        <v>3.51</v>
      </c>
      <c r="M1090" s="30" t="s">
        <v>54</v>
      </c>
      <c r="N1090" s="30" t="s">
        <v>55</v>
      </c>
      <c r="O1090" s="30">
        <v>3.28</v>
      </c>
      <c r="P1090" s="30">
        <v>9.25</v>
      </c>
      <c r="Q1090" s="40">
        <f>Table2[[#This Row],[Spread]]/Table2[[#This Row],[Expected Loss]]</f>
        <v>2.8201219512195124</v>
      </c>
      <c r="R1090" s="30">
        <v>1</v>
      </c>
      <c r="S1090" s="30">
        <v>0</v>
      </c>
      <c r="T1090" s="30" t="s">
        <v>3423</v>
      </c>
      <c r="U1090" s="30" t="s">
        <v>3424</v>
      </c>
      <c r="Y1090" s="30">
        <f>IF(ISTEXT(_xlfn.XLOOKUP(A1090,Checked_Deals!A:A,Checked_Deals!A:A,0)),1,0)</f>
        <v>1</v>
      </c>
    </row>
    <row r="1091" spans="1:25" x14ac:dyDescent="0.25">
      <c r="A1091" s="26" t="s">
        <v>3425</v>
      </c>
      <c r="B1091" s="27">
        <v>45200</v>
      </c>
      <c r="C1091" s="26" t="s">
        <v>3426</v>
      </c>
      <c r="D1091" s="26" t="s">
        <v>1562</v>
      </c>
      <c r="E1091" s="26" t="s">
        <v>54</v>
      </c>
      <c r="F1091" s="26" t="s">
        <v>54</v>
      </c>
      <c r="G1091" s="26" t="s">
        <v>764</v>
      </c>
      <c r="H1091" s="59">
        <v>59100000</v>
      </c>
      <c r="I1091" s="26" t="s">
        <v>51</v>
      </c>
      <c r="J1091" s="26" t="s">
        <v>3427</v>
      </c>
      <c r="K1091" s="26" t="s">
        <v>54</v>
      </c>
      <c r="L1091" s="26" t="s">
        <v>53</v>
      </c>
      <c r="M1091" s="26" t="s">
        <v>54</v>
      </c>
      <c r="N1091" s="26" t="s">
        <v>68</v>
      </c>
      <c r="O1091" s="26" t="s">
        <v>56</v>
      </c>
      <c r="P1091" s="26" t="s">
        <v>56</v>
      </c>
      <c r="Q1091" s="40" t="e">
        <f>Table2[[#This Row],[Spread]]/Table2[[#This Row],[Expected Loss]]</f>
        <v>#VALUE!</v>
      </c>
      <c r="R1091" s="26">
        <v>1</v>
      </c>
      <c r="S1091" s="26">
        <v>0</v>
      </c>
      <c r="T1091" s="26" t="s">
        <v>3428</v>
      </c>
      <c r="U1091" s="26" t="s">
        <v>3429</v>
      </c>
      <c r="Y1091" s="26">
        <f>IF(ISTEXT(_xlfn.XLOOKUP(A1091,Checked_Deals!A:A,Checked_Deals!A:A,0)),1,0)</f>
        <v>0</v>
      </c>
    </row>
    <row r="1092" spans="1:25" x14ac:dyDescent="0.25">
      <c r="A1092" s="26" t="s">
        <v>3430</v>
      </c>
      <c r="B1092" s="27">
        <v>45200</v>
      </c>
      <c r="C1092" s="26" t="s">
        <v>3426</v>
      </c>
      <c r="D1092" s="26" t="s">
        <v>1562</v>
      </c>
      <c r="E1092" s="26" t="s">
        <v>54</v>
      </c>
      <c r="F1092" s="26" t="s">
        <v>54</v>
      </c>
      <c r="G1092" s="26" t="s">
        <v>764</v>
      </c>
      <c r="H1092" s="59">
        <v>150100000</v>
      </c>
      <c r="I1092" s="26" t="s">
        <v>51</v>
      </c>
      <c r="J1092" s="26" t="s">
        <v>3427</v>
      </c>
      <c r="K1092" s="26" t="s">
        <v>54</v>
      </c>
      <c r="L1092" s="26" t="s">
        <v>53</v>
      </c>
      <c r="M1092" s="26" t="s">
        <v>54</v>
      </c>
      <c r="N1092" s="26" t="s">
        <v>68</v>
      </c>
      <c r="O1092" s="26" t="s">
        <v>56</v>
      </c>
      <c r="P1092" s="26" t="s">
        <v>56</v>
      </c>
      <c r="Q1092" s="40" t="e">
        <f>Table2[[#This Row],[Spread]]/Table2[[#This Row],[Expected Loss]]</f>
        <v>#VALUE!</v>
      </c>
      <c r="R1092" s="26">
        <v>1</v>
      </c>
      <c r="S1092" s="26">
        <v>0</v>
      </c>
      <c r="T1092" s="26" t="s">
        <v>3428</v>
      </c>
      <c r="U1092" s="26" t="s">
        <v>3429</v>
      </c>
      <c r="Y1092" s="26">
        <f>IF(ISTEXT(_xlfn.XLOOKUP(A1092,Checked_Deals!A:A,Checked_Deals!A:A,0)),1,0)</f>
        <v>0</v>
      </c>
    </row>
    <row r="1093" spans="1:25" x14ac:dyDescent="0.25">
      <c r="A1093" s="26" t="s">
        <v>3431</v>
      </c>
      <c r="B1093" s="27">
        <v>45200</v>
      </c>
      <c r="C1093" s="26" t="s">
        <v>3426</v>
      </c>
      <c r="D1093" s="26" t="s">
        <v>1562</v>
      </c>
      <c r="E1093" s="26" t="s">
        <v>54</v>
      </c>
      <c r="F1093" s="26" t="s">
        <v>54</v>
      </c>
      <c r="G1093" s="26" t="s">
        <v>764</v>
      </c>
      <c r="H1093" s="59">
        <v>98300000</v>
      </c>
      <c r="I1093" s="26" t="s">
        <v>51</v>
      </c>
      <c r="J1093" s="26" t="s">
        <v>3427</v>
      </c>
      <c r="K1093" s="26" t="s">
        <v>54</v>
      </c>
      <c r="L1093" s="26" t="s">
        <v>53</v>
      </c>
      <c r="M1093" s="26" t="s">
        <v>54</v>
      </c>
      <c r="N1093" s="26" t="s">
        <v>68</v>
      </c>
      <c r="O1093" s="26" t="s">
        <v>56</v>
      </c>
      <c r="P1093" s="26" t="s">
        <v>56</v>
      </c>
      <c r="Q1093" s="40" t="e">
        <f>Table2[[#This Row],[Spread]]/Table2[[#This Row],[Expected Loss]]</f>
        <v>#VALUE!</v>
      </c>
      <c r="R1093" s="26">
        <v>1</v>
      </c>
      <c r="S1093" s="26">
        <v>0</v>
      </c>
      <c r="T1093" s="26" t="s">
        <v>3428</v>
      </c>
      <c r="U1093" s="26" t="s">
        <v>3429</v>
      </c>
      <c r="Y1093" s="26">
        <f>IF(ISTEXT(_xlfn.XLOOKUP(A1093,Checked_Deals!A:A,Checked_Deals!A:A,0)),1,0)</f>
        <v>0</v>
      </c>
    </row>
    <row r="1094" spans="1:25" x14ac:dyDescent="0.25">
      <c r="A1094" s="26" t="s">
        <v>3432</v>
      </c>
      <c r="B1094" s="27">
        <v>45200</v>
      </c>
      <c r="C1094" s="26" t="s">
        <v>3426</v>
      </c>
      <c r="D1094" s="26" t="s">
        <v>1562</v>
      </c>
      <c r="E1094" s="26" t="s">
        <v>54</v>
      </c>
      <c r="F1094" s="26" t="s">
        <v>54</v>
      </c>
      <c r="G1094" s="26" t="s">
        <v>764</v>
      </c>
      <c r="H1094" s="59">
        <v>22700000</v>
      </c>
      <c r="I1094" s="26" t="s">
        <v>51</v>
      </c>
      <c r="J1094" s="26" t="s">
        <v>3427</v>
      </c>
      <c r="K1094" s="26" t="s">
        <v>54</v>
      </c>
      <c r="L1094" s="26" t="s">
        <v>53</v>
      </c>
      <c r="M1094" s="26" t="s">
        <v>54</v>
      </c>
      <c r="N1094" s="26" t="s">
        <v>68</v>
      </c>
      <c r="O1094" s="26" t="s">
        <v>56</v>
      </c>
      <c r="P1094" s="26" t="s">
        <v>56</v>
      </c>
      <c r="Q1094" s="40" t="e">
        <f>Table2[[#This Row],[Spread]]/Table2[[#This Row],[Expected Loss]]</f>
        <v>#VALUE!</v>
      </c>
      <c r="R1094" s="26">
        <v>1</v>
      </c>
      <c r="S1094" s="26">
        <v>0</v>
      </c>
      <c r="T1094" s="26" t="s">
        <v>3428</v>
      </c>
      <c r="U1094" s="26" t="s">
        <v>3429</v>
      </c>
      <c r="Y1094" s="26">
        <f>IF(ISTEXT(_xlfn.XLOOKUP(A1094,Checked_Deals!A:A,Checked_Deals!A:A,0)),1,0)</f>
        <v>0</v>
      </c>
    </row>
    <row r="1095" spans="1:25" x14ac:dyDescent="0.25">
      <c r="A1095" s="30" t="s">
        <v>3433</v>
      </c>
      <c r="B1095" s="31">
        <v>45200</v>
      </c>
      <c r="C1095" s="30" t="s">
        <v>1821</v>
      </c>
      <c r="D1095" s="30" t="s">
        <v>54</v>
      </c>
      <c r="E1095" s="30" t="s">
        <v>54</v>
      </c>
      <c r="F1095" s="30" t="s">
        <v>54</v>
      </c>
      <c r="G1095" s="30" t="s">
        <v>247</v>
      </c>
      <c r="H1095" s="37">
        <v>40000000</v>
      </c>
      <c r="I1095" s="30" t="s">
        <v>104</v>
      </c>
      <c r="J1095" s="30" t="s">
        <v>52</v>
      </c>
      <c r="K1095" s="30" t="s">
        <v>54</v>
      </c>
      <c r="L1095" s="30" t="s">
        <v>53</v>
      </c>
      <c r="M1095" s="30" t="s">
        <v>54</v>
      </c>
      <c r="N1095" s="30" t="s">
        <v>55</v>
      </c>
      <c r="O1095" s="30" t="s">
        <v>56</v>
      </c>
      <c r="P1095" s="30" t="s">
        <v>56</v>
      </c>
      <c r="Q1095" s="40" t="e">
        <f>Table2[[#This Row],[Spread]]/Table2[[#This Row],[Expected Loss]]</f>
        <v>#VALUE!</v>
      </c>
      <c r="R1095" s="30">
        <v>1</v>
      </c>
      <c r="S1095" s="30">
        <v>0</v>
      </c>
      <c r="T1095" s="30" t="s">
        <v>3434</v>
      </c>
      <c r="U1095" s="30" t="s">
        <v>3435</v>
      </c>
      <c r="Y1095" s="26">
        <f>IF(ISTEXT(_xlfn.XLOOKUP(A1095,Checked_Deals!A:A,Checked_Deals!A:A,0)),1,0)</f>
        <v>1</v>
      </c>
    </row>
    <row r="1096" spans="1:25" x14ac:dyDescent="0.25">
      <c r="A1096" s="26" t="s">
        <v>3436</v>
      </c>
      <c r="B1096" s="27">
        <v>45200</v>
      </c>
      <c r="C1096" s="26" t="s">
        <v>3437</v>
      </c>
      <c r="D1096" s="26" t="s">
        <v>1252</v>
      </c>
      <c r="E1096" s="26" t="s">
        <v>54</v>
      </c>
      <c r="F1096" s="26" t="s">
        <v>54</v>
      </c>
      <c r="G1096" s="26" t="s">
        <v>764</v>
      </c>
      <c r="H1096" s="59">
        <v>49800000</v>
      </c>
      <c r="I1096" s="26" t="s">
        <v>51</v>
      </c>
      <c r="J1096" s="26" t="s">
        <v>3427</v>
      </c>
      <c r="K1096" s="26">
        <v>1</v>
      </c>
      <c r="L1096" s="26" t="s">
        <v>53</v>
      </c>
      <c r="M1096" s="26" t="s">
        <v>54</v>
      </c>
      <c r="N1096" s="26" t="s">
        <v>68</v>
      </c>
      <c r="O1096" s="26" t="s">
        <v>56</v>
      </c>
      <c r="P1096" s="26" t="s">
        <v>56</v>
      </c>
      <c r="Q1096" s="40" t="e">
        <f>Table2[[#This Row],[Spread]]/Table2[[#This Row],[Expected Loss]]</f>
        <v>#VALUE!</v>
      </c>
      <c r="R1096" s="26">
        <v>1</v>
      </c>
      <c r="S1096" s="26">
        <v>0</v>
      </c>
      <c r="T1096" s="26" t="s">
        <v>3438</v>
      </c>
      <c r="U1096" s="26" t="s">
        <v>3439</v>
      </c>
      <c r="Y1096" s="26">
        <f>IF(ISTEXT(_xlfn.XLOOKUP(A1096,Checked_Deals!A:A,Checked_Deals!A:A,0)),1,0)</f>
        <v>0</v>
      </c>
    </row>
    <row r="1097" spans="1:25" x14ac:dyDescent="0.25">
      <c r="A1097" s="26" t="s">
        <v>3440</v>
      </c>
      <c r="B1097" s="27">
        <v>45200</v>
      </c>
      <c r="C1097" s="26" t="s">
        <v>3437</v>
      </c>
      <c r="D1097" s="26" t="s">
        <v>1252</v>
      </c>
      <c r="E1097" s="26" t="s">
        <v>54</v>
      </c>
      <c r="F1097" s="26" t="s">
        <v>54</v>
      </c>
      <c r="G1097" s="26" t="s">
        <v>764</v>
      </c>
      <c r="H1097" s="59">
        <v>54700000</v>
      </c>
      <c r="I1097" s="26" t="s">
        <v>51</v>
      </c>
      <c r="J1097" s="26" t="s">
        <v>3427</v>
      </c>
      <c r="K1097" s="26">
        <v>1</v>
      </c>
      <c r="L1097" s="26" t="s">
        <v>53</v>
      </c>
      <c r="M1097" s="26" t="s">
        <v>54</v>
      </c>
      <c r="N1097" s="26" t="s">
        <v>68</v>
      </c>
      <c r="O1097" s="26" t="s">
        <v>56</v>
      </c>
      <c r="P1097" s="26" t="s">
        <v>56</v>
      </c>
      <c r="Q1097" s="40" t="e">
        <f>Table2[[#This Row],[Spread]]/Table2[[#This Row],[Expected Loss]]</f>
        <v>#VALUE!</v>
      </c>
      <c r="R1097" s="26">
        <v>1</v>
      </c>
      <c r="S1097" s="26">
        <v>0</v>
      </c>
      <c r="T1097" s="26" t="s">
        <v>3438</v>
      </c>
      <c r="U1097" s="26" t="s">
        <v>3439</v>
      </c>
      <c r="Y1097" s="26">
        <f>IF(ISTEXT(_xlfn.XLOOKUP(A1097,Checked_Deals!A:A,Checked_Deals!A:A,0)),1,0)</f>
        <v>0</v>
      </c>
    </row>
    <row r="1098" spans="1:25" x14ac:dyDescent="0.25">
      <c r="A1098" s="26" t="s">
        <v>3441</v>
      </c>
      <c r="B1098" s="27">
        <v>45200</v>
      </c>
      <c r="C1098" s="26" t="s">
        <v>3437</v>
      </c>
      <c r="D1098" s="26" t="s">
        <v>1252</v>
      </c>
      <c r="E1098" s="26" t="s">
        <v>54</v>
      </c>
      <c r="F1098" s="26" t="s">
        <v>54</v>
      </c>
      <c r="G1098" s="26" t="s">
        <v>764</v>
      </c>
      <c r="H1098" s="59">
        <v>42300000</v>
      </c>
      <c r="I1098" s="26" t="s">
        <v>51</v>
      </c>
      <c r="J1098" s="26" t="s">
        <v>3427</v>
      </c>
      <c r="K1098" s="26">
        <v>1</v>
      </c>
      <c r="L1098" s="26" t="s">
        <v>53</v>
      </c>
      <c r="M1098" s="26" t="s">
        <v>54</v>
      </c>
      <c r="N1098" s="26" t="s">
        <v>68</v>
      </c>
      <c r="O1098" s="26" t="s">
        <v>56</v>
      </c>
      <c r="P1098" s="26" t="s">
        <v>56</v>
      </c>
      <c r="Q1098" s="40" t="e">
        <f>Table2[[#This Row],[Spread]]/Table2[[#This Row],[Expected Loss]]</f>
        <v>#VALUE!</v>
      </c>
      <c r="R1098" s="26">
        <v>1</v>
      </c>
      <c r="S1098" s="26">
        <v>0</v>
      </c>
      <c r="T1098" s="26" t="s">
        <v>3438</v>
      </c>
      <c r="U1098" s="26" t="s">
        <v>3439</v>
      </c>
      <c r="Y1098" s="26">
        <f>IF(ISTEXT(_xlfn.XLOOKUP(A1098,Checked_Deals!A:A,Checked_Deals!A:A,0)),1,0)</f>
        <v>0</v>
      </c>
    </row>
    <row r="1099" spans="1:25" x14ac:dyDescent="0.25">
      <c r="A1099" s="26" t="s">
        <v>3442</v>
      </c>
      <c r="B1099" s="27">
        <v>45200</v>
      </c>
      <c r="C1099" s="26" t="s">
        <v>3437</v>
      </c>
      <c r="D1099" s="26" t="s">
        <v>1252</v>
      </c>
      <c r="E1099" s="26" t="s">
        <v>54</v>
      </c>
      <c r="F1099" s="26" t="s">
        <v>54</v>
      </c>
      <c r="G1099" s="26" t="s">
        <v>764</v>
      </c>
      <c r="H1099" s="59">
        <v>27400000</v>
      </c>
      <c r="I1099" s="26" t="s">
        <v>51</v>
      </c>
      <c r="J1099" s="26" t="s">
        <v>3427</v>
      </c>
      <c r="K1099" s="26">
        <v>1</v>
      </c>
      <c r="L1099" s="26" t="s">
        <v>53</v>
      </c>
      <c r="M1099" s="26" t="s">
        <v>54</v>
      </c>
      <c r="N1099" s="26" t="s">
        <v>68</v>
      </c>
      <c r="O1099" s="26" t="s">
        <v>56</v>
      </c>
      <c r="P1099" s="26" t="s">
        <v>56</v>
      </c>
      <c r="Q1099" s="40" t="e">
        <f>Table2[[#This Row],[Spread]]/Table2[[#This Row],[Expected Loss]]</f>
        <v>#VALUE!</v>
      </c>
      <c r="R1099" s="26">
        <v>1</v>
      </c>
      <c r="S1099" s="26">
        <v>0</v>
      </c>
      <c r="T1099" s="26" t="s">
        <v>3438</v>
      </c>
      <c r="U1099" s="26" t="s">
        <v>3439</v>
      </c>
      <c r="Y1099" s="26">
        <f>IF(ISTEXT(_xlfn.XLOOKUP(A1099,Checked_Deals!A:A,Checked_Deals!A:A,0)),1,0)</f>
        <v>0</v>
      </c>
    </row>
    <row r="1100" spans="1:25" x14ac:dyDescent="0.25">
      <c r="A1100" s="26" t="s">
        <v>3443</v>
      </c>
      <c r="B1100" s="27">
        <v>45200</v>
      </c>
      <c r="C1100" s="26" t="s">
        <v>3437</v>
      </c>
      <c r="D1100" s="26" t="s">
        <v>1252</v>
      </c>
      <c r="E1100" s="26" t="s">
        <v>54</v>
      </c>
      <c r="F1100" s="26" t="s">
        <v>54</v>
      </c>
      <c r="G1100" s="26" t="s">
        <v>764</v>
      </c>
      <c r="H1100" s="59">
        <v>12400000</v>
      </c>
      <c r="I1100" s="26" t="s">
        <v>51</v>
      </c>
      <c r="J1100" s="26" t="s">
        <v>3427</v>
      </c>
      <c r="K1100" s="26">
        <v>1</v>
      </c>
      <c r="L1100" s="26" t="s">
        <v>53</v>
      </c>
      <c r="M1100" s="26" t="s">
        <v>54</v>
      </c>
      <c r="N1100" s="26" t="s">
        <v>68</v>
      </c>
      <c r="O1100" s="26" t="s">
        <v>56</v>
      </c>
      <c r="P1100" s="26" t="s">
        <v>56</v>
      </c>
      <c r="Q1100" s="40" t="e">
        <f>Table2[[#This Row],[Spread]]/Table2[[#This Row],[Expected Loss]]</f>
        <v>#VALUE!</v>
      </c>
      <c r="R1100" s="26">
        <v>1</v>
      </c>
      <c r="S1100" s="26">
        <v>0</v>
      </c>
      <c r="T1100" s="26" t="s">
        <v>3438</v>
      </c>
      <c r="U1100" s="26" t="s">
        <v>3439</v>
      </c>
      <c r="Y1100" s="26">
        <f>IF(ISTEXT(_xlfn.XLOOKUP(A1100,Checked_Deals!A:A,Checked_Deals!A:A,0)),1,0)</f>
        <v>0</v>
      </c>
    </row>
    <row r="1101" spans="1:25" x14ac:dyDescent="0.25">
      <c r="A1101" s="26" t="s">
        <v>3444</v>
      </c>
      <c r="B1101" s="27">
        <v>45231</v>
      </c>
      <c r="C1101" s="26" t="s">
        <v>1811</v>
      </c>
      <c r="D1101" s="26" t="s">
        <v>54</v>
      </c>
      <c r="E1101" s="26" t="s">
        <v>54</v>
      </c>
      <c r="F1101" s="26" t="s">
        <v>54</v>
      </c>
      <c r="G1101" s="26" t="s">
        <v>966</v>
      </c>
      <c r="H1101" s="59">
        <v>5000000</v>
      </c>
      <c r="I1101" s="26" t="s">
        <v>54</v>
      </c>
      <c r="J1101" s="26" t="s">
        <v>52</v>
      </c>
      <c r="K1101" s="26" t="s">
        <v>54</v>
      </c>
      <c r="L1101" s="26" t="s">
        <v>53</v>
      </c>
      <c r="M1101" s="26" t="s">
        <v>54</v>
      </c>
      <c r="N1101" s="26" t="s">
        <v>55</v>
      </c>
      <c r="O1101" s="26" t="s">
        <v>56</v>
      </c>
      <c r="P1101" s="26" t="s">
        <v>56</v>
      </c>
      <c r="Q1101" s="40" t="e">
        <f>Table2[[#This Row],[Spread]]/Table2[[#This Row],[Expected Loss]]</f>
        <v>#VALUE!</v>
      </c>
      <c r="R1101" s="26">
        <v>1</v>
      </c>
      <c r="S1101" s="26">
        <v>0</v>
      </c>
      <c r="T1101" s="26" t="s">
        <v>3445</v>
      </c>
      <c r="U1101" s="26" t="s">
        <v>3446</v>
      </c>
      <c r="Y1101" s="26">
        <f>IF(ISTEXT(_xlfn.XLOOKUP(A1101,Checked_Deals!A:A,Checked_Deals!A:A,0)),1,0)</f>
        <v>0</v>
      </c>
    </row>
    <row r="1102" spans="1:25" x14ac:dyDescent="0.25">
      <c r="A1102" s="26" t="s">
        <v>3447</v>
      </c>
      <c r="B1102" s="27">
        <v>45231</v>
      </c>
      <c r="C1102" s="26" t="s">
        <v>1811</v>
      </c>
      <c r="D1102" s="26" t="s">
        <v>54</v>
      </c>
      <c r="E1102" s="26" t="s">
        <v>54</v>
      </c>
      <c r="F1102" s="26" t="s">
        <v>54</v>
      </c>
      <c r="G1102" s="26" t="s">
        <v>966</v>
      </c>
      <c r="H1102" s="59">
        <v>50000000</v>
      </c>
      <c r="I1102" s="26" t="s">
        <v>54</v>
      </c>
      <c r="J1102" s="26" t="s">
        <v>52</v>
      </c>
      <c r="K1102" s="26" t="s">
        <v>54</v>
      </c>
      <c r="L1102" s="26" t="s">
        <v>53</v>
      </c>
      <c r="M1102" s="26" t="s">
        <v>54</v>
      </c>
      <c r="N1102" s="26" t="s">
        <v>55</v>
      </c>
      <c r="O1102" s="26" t="s">
        <v>56</v>
      </c>
      <c r="P1102" s="26" t="s">
        <v>56</v>
      </c>
      <c r="Q1102" s="40" t="e">
        <f>Table2[[#This Row],[Spread]]/Table2[[#This Row],[Expected Loss]]</f>
        <v>#VALUE!</v>
      </c>
      <c r="R1102" s="26">
        <v>1</v>
      </c>
      <c r="S1102" s="26">
        <v>0</v>
      </c>
      <c r="T1102" s="26" t="s">
        <v>3448</v>
      </c>
      <c r="U1102" s="26" t="s">
        <v>3449</v>
      </c>
      <c r="Y1102" s="26">
        <f>IF(ISTEXT(_xlfn.XLOOKUP(A1102,Checked_Deals!A:A,Checked_Deals!A:A,0)),1,0)</f>
        <v>0</v>
      </c>
    </row>
    <row r="1103" spans="1:25" x14ac:dyDescent="0.25">
      <c r="A1103" s="26" t="s">
        <v>3450</v>
      </c>
      <c r="B1103" s="27">
        <v>45231</v>
      </c>
      <c r="C1103" s="26" t="s">
        <v>1811</v>
      </c>
      <c r="D1103" s="26" t="s">
        <v>54</v>
      </c>
      <c r="E1103" s="26" t="s">
        <v>54</v>
      </c>
      <c r="F1103" s="26" t="s">
        <v>54</v>
      </c>
      <c r="G1103" s="26" t="s">
        <v>966</v>
      </c>
      <c r="H1103" s="59">
        <v>7500000</v>
      </c>
      <c r="I1103" s="26" t="s">
        <v>54</v>
      </c>
      <c r="J1103" s="26" t="s">
        <v>52</v>
      </c>
      <c r="K1103" s="26" t="s">
        <v>54</v>
      </c>
      <c r="L1103" s="26" t="s">
        <v>53</v>
      </c>
      <c r="M1103" s="26" t="s">
        <v>54</v>
      </c>
      <c r="N1103" s="26" t="s">
        <v>55</v>
      </c>
      <c r="O1103" s="26" t="s">
        <v>56</v>
      </c>
      <c r="P1103" s="26" t="s">
        <v>56</v>
      </c>
      <c r="Q1103" s="40" t="e">
        <f>Table2[[#This Row],[Spread]]/Table2[[#This Row],[Expected Loss]]</f>
        <v>#VALUE!</v>
      </c>
      <c r="R1103" s="26">
        <v>1</v>
      </c>
      <c r="S1103" s="26">
        <v>0</v>
      </c>
      <c r="T1103" s="26" t="s">
        <v>3451</v>
      </c>
      <c r="U1103" s="26" t="s">
        <v>3452</v>
      </c>
      <c r="Y1103" s="26">
        <f>IF(ISTEXT(_xlfn.XLOOKUP(A1103,Checked_Deals!A:A,Checked_Deals!A:A,0)),1,0)</f>
        <v>0</v>
      </c>
    </row>
    <row r="1104" spans="1:25" x14ac:dyDescent="0.25">
      <c r="A1104" s="26" t="s">
        <v>3453</v>
      </c>
      <c r="B1104" s="27">
        <v>45231</v>
      </c>
      <c r="C1104" s="26" t="s">
        <v>1811</v>
      </c>
      <c r="D1104" s="26" t="s">
        <v>54</v>
      </c>
      <c r="E1104" s="26" t="s">
        <v>54</v>
      </c>
      <c r="F1104" s="26" t="s">
        <v>54</v>
      </c>
      <c r="G1104" s="26" t="s">
        <v>966</v>
      </c>
      <c r="H1104" s="59">
        <v>10000000</v>
      </c>
      <c r="I1104" s="26" t="s">
        <v>54</v>
      </c>
      <c r="J1104" s="26" t="s">
        <v>52</v>
      </c>
      <c r="K1104" s="26" t="s">
        <v>54</v>
      </c>
      <c r="L1104" s="26" t="s">
        <v>53</v>
      </c>
      <c r="M1104" s="26" t="s">
        <v>54</v>
      </c>
      <c r="N1104" s="26" t="s">
        <v>55</v>
      </c>
      <c r="O1104" s="26" t="s">
        <v>56</v>
      </c>
      <c r="P1104" s="26" t="s">
        <v>56</v>
      </c>
      <c r="Q1104" s="40" t="e">
        <f>Table2[[#This Row],[Spread]]/Table2[[#This Row],[Expected Loss]]</f>
        <v>#VALUE!</v>
      </c>
      <c r="R1104" s="26">
        <v>1</v>
      </c>
      <c r="S1104" s="26">
        <v>0</v>
      </c>
      <c r="T1104" s="26" t="s">
        <v>3454</v>
      </c>
      <c r="U1104" s="26" t="s">
        <v>3455</v>
      </c>
      <c r="Y1104" s="26">
        <f>IF(ISTEXT(_xlfn.XLOOKUP(A1104,Checked_Deals!A:A,Checked_Deals!A:A,0)),1,0)</f>
        <v>0</v>
      </c>
    </row>
    <row r="1105" spans="1:25" x14ac:dyDescent="0.25">
      <c r="A1105" s="26" t="s">
        <v>3456</v>
      </c>
      <c r="B1105" s="27">
        <v>45231</v>
      </c>
      <c r="C1105" s="26" t="s">
        <v>1811</v>
      </c>
      <c r="D1105" s="26" t="s">
        <v>54</v>
      </c>
      <c r="E1105" s="26" t="s">
        <v>54</v>
      </c>
      <c r="F1105" s="26" t="s">
        <v>54</v>
      </c>
      <c r="G1105" s="26" t="s">
        <v>966</v>
      </c>
      <c r="H1105" s="59">
        <v>15000000</v>
      </c>
      <c r="I1105" s="26" t="s">
        <v>54</v>
      </c>
      <c r="J1105" s="26" t="s">
        <v>52</v>
      </c>
      <c r="K1105" s="26" t="s">
        <v>54</v>
      </c>
      <c r="L1105" s="26" t="s">
        <v>53</v>
      </c>
      <c r="M1105" s="26" t="s">
        <v>54</v>
      </c>
      <c r="N1105" s="26" t="s">
        <v>55</v>
      </c>
      <c r="O1105" s="26" t="s">
        <v>56</v>
      </c>
      <c r="P1105" s="26" t="s">
        <v>56</v>
      </c>
      <c r="Q1105" s="40" t="e">
        <f>Table2[[#This Row],[Spread]]/Table2[[#This Row],[Expected Loss]]</f>
        <v>#VALUE!</v>
      </c>
      <c r="R1105" s="26">
        <v>1</v>
      </c>
      <c r="S1105" s="26">
        <v>0</v>
      </c>
      <c r="T1105" s="26" t="s">
        <v>3457</v>
      </c>
      <c r="U1105" s="26" t="s">
        <v>3458</v>
      </c>
      <c r="Y1105" s="26">
        <f>IF(ISTEXT(_xlfn.XLOOKUP(A1105,Checked_Deals!A:A,Checked_Deals!A:A,0)),1,0)</f>
        <v>0</v>
      </c>
    </row>
    <row r="1106" spans="1:25" x14ac:dyDescent="0.25">
      <c r="A1106" s="26" t="s">
        <v>3459</v>
      </c>
      <c r="B1106" s="27">
        <v>45231</v>
      </c>
      <c r="C1106" s="26" t="s">
        <v>1811</v>
      </c>
      <c r="D1106" s="26" t="s">
        <v>54</v>
      </c>
      <c r="E1106" s="26" t="s">
        <v>54</v>
      </c>
      <c r="F1106" s="26" t="s">
        <v>54</v>
      </c>
      <c r="G1106" s="26" t="s">
        <v>966</v>
      </c>
      <c r="H1106" s="59">
        <v>3700000</v>
      </c>
      <c r="I1106" s="26" t="s">
        <v>54</v>
      </c>
      <c r="J1106" s="26" t="s">
        <v>52</v>
      </c>
      <c r="K1106" s="26" t="s">
        <v>54</v>
      </c>
      <c r="L1106" s="26" t="s">
        <v>53</v>
      </c>
      <c r="M1106" s="26" t="s">
        <v>54</v>
      </c>
      <c r="N1106" s="26" t="s">
        <v>55</v>
      </c>
      <c r="O1106" s="26" t="s">
        <v>56</v>
      </c>
      <c r="P1106" s="26" t="s">
        <v>56</v>
      </c>
      <c r="Q1106" s="40" t="e">
        <f>Table2[[#This Row],[Spread]]/Table2[[#This Row],[Expected Loss]]</f>
        <v>#VALUE!</v>
      </c>
      <c r="R1106" s="26">
        <v>1</v>
      </c>
      <c r="S1106" s="26">
        <v>0</v>
      </c>
      <c r="T1106" s="26" t="s">
        <v>3460</v>
      </c>
      <c r="U1106" s="26" t="s">
        <v>3461</v>
      </c>
      <c r="Y1106" s="26">
        <f>IF(ISTEXT(_xlfn.XLOOKUP(A1106,Checked_Deals!A:A,Checked_Deals!A:A,0)),1,0)</f>
        <v>0</v>
      </c>
    </row>
    <row r="1107" spans="1:25" x14ac:dyDescent="0.25">
      <c r="A1107" s="26" t="s">
        <v>3462</v>
      </c>
      <c r="B1107" s="27">
        <v>45231</v>
      </c>
      <c r="C1107" s="26" t="s">
        <v>3463</v>
      </c>
      <c r="D1107" s="26" t="s">
        <v>1279</v>
      </c>
      <c r="E1107" s="26" t="s">
        <v>3464</v>
      </c>
      <c r="F1107" s="26" t="s">
        <v>76</v>
      </c>
      <c r="G1107" s="26" t="s">
        <v>3465</v>
      </c>
      <c r="H1107" s="60">
        <v>120000000</v>
      </c>
      <c r="I1107" s="26" t="s">
        <v>51</v>
      </c>
      <c r="J1107" s="26" t="s">
        <v>52</v>
      </c>
      <c r="K1107" s="26" t="s">
        <v>54</v>
      </c>
      <c r="L1107" s="26">
        <v>6.44</v>
      </c>
      <c r="M1107" s="26" t="s">
        <v>54</v>
      </c>
      <c r="N1107" s="26" t="s">
        <v>68</v>
      </c>
      <c r="O1107" s="26">
        <v>4.3499999999999996</v>
      </c>
      <c r="P1107" s="26">
        <v>8.5</v>
      </c>
      <c r="Q1107" s="40">
        <f>Table2[[#This Row],[Spread]]/Table2[[#This Row],[Expected Loss]]</f>
        <v>1.9540229885057472</v>
      </c>
      <c r="R1107" s="26">
        <v>1</v>
      </c>
      <c r="S1107" s="26">
        <v>0</v>
      </c>
      <c r="T1107" s="26" t="s">
        <v>3466</v>
      </c>
      <c r="U1107" s="26" t="s">
        <v>3467</v>
      </c>
      <c r="Y1107" s="26">
        <f>IF(ISTEXT(_xlfn.XLOOKUP(A1107,Checked_Deals!A:A,Checked_Deals!A:A,0)),1,0)</f>
        <v>0</v>
      </c>
    </row>
    <row r="1108" spans="1:25" x14ac:dyDescent="0.25">
      <c r="A1108" s="26" t="s">
        <v>3468</v>
      </c>
      <c r="B1108" s="27">
        <v>45231</v>
      </c>
      <c r="C1108" s="26" t="s">
        <v>3463</v>
      </c>
      <c r="D1108" s="26" t="s">
        <v>1279</v>
      </c>
      <c r="E1108" s="26" t="s">
        <v>3464</v>
      </c>
      <c r="F1108" s="26" t="s">
        <v>76</v>
      </c>
      <c r="G1108" s="26" t="s">
        <v>3465</v>
      </c>
      <c r="H1108" s="60">
        <v>25000000</v>
      </c>
      <c r="I1108" s="26" t="s">
        <v>51</v>
      </c>
      <c r="J1108" s="26" t="s">
        <v>52</v>
      </c>
      <c r="K1108" s="26" t="s">
        <v>54</v>
      </c>
      <c r="L1108" s="26">
        <v>10.64</v>
      </c>
      <c r="M1108" s="26" t="s">
        <v>54</v>
      </c>
      <c r="N1108" s="26" t="s">
        <v>68</v>
      </c>
      <c r="O1108" s="26">
        <v>8.08</v>
      </c>
      <c r="P1108" s="26">
        <v>16.5</v>
      </c>
      <c r="Q1108" s="40">
        <f>Table2[[#This Row],[Spread]]/Table2[[#This Row],[Expected Loss]]</f>
        <v>2.0420792079207919</v>
      </c>
      <c r="R1108" s="26">
        <v>1</v>
      </c>
      <c r="S1108" s="26">
        <v>0</v>
      </c>
      <c r="T1108" s="26" t="s">
        <v>3466</v>
      </c>
      <c r="U1108" s="26" t="s">
        <v>3467</v>
      </c>
      <c r="Y1108" s="26">
        <f>IF(ISTEXT(_xlfn.XLOOKUP(A1108,Checked_Deals!A:A,Checked_Deals!A:A,0)),1,0)</f>
        <v>0</v>
      </c>
    </row>
    <row r="1109" spans="1:25" x14ac:dyDescent="0.25">
      <c r="A1109" s="26" t="s">
        <v>3469</v>
      </c>
      <c r="B1109" s="27">
        <v>45231</v>
      </c>
      <c r="C1109" s="26" t="s">
        <v>3470</v>
      </c>
      <c r="D1109" s="26" t="s">
        <v>1869</v>
      </c>
      <c r="E1109" s="26" t="s">
        <v>54</v>
      </c>
      <c r="F1109" s="26" t="s">
        <v>54</v>
      </c>
      <c r="G1109" s="26" t="s">
        <v>764</v>
      </c>
      <c r="H1109" s="59">
        <v>106000000</v>
      </c>
      <c r="I1109" s="26" t="s">
        <v>51</v>
      </c>
      <c r="J1109" s="26" t="s">
        <v>3427</v>
      </c>
      <c r="K1109" s="26" t="s">
        <v>54</v>
      </c>
      <c r="L1109" s="26" t="s">
        <v>53</v>
      </c>
      <c r="M1109" s="26" t="s">
        <v>54</v>
      </c>
      <c r="N1109" s="26" t="s">
        <v>68</v>
      </c>
      <c r="O1109" s="26" t="s">
        <v>56</v>
      </c>
      <c r="P1109" s="26">
        <v>3.4</v>
      </c>
      <c r="Q1109" s="40" t="e">
        <f>Table2[[#This Row],[Spread]]/Table2[[#This Row],[Expected Loss]]</f>
        <v>#VALUE!</v>
      </c>
      <c r="R1109" s="26">
        <v>1</v>
      </c>
      <c r="S1109" s="26">
        <v>0</v>
      </c>
      <c r="T1109" s="26" t="s">
        <v>3471</v>
      </c>
      <c r="U1109" s="26" t="s">
        <v>3472</v>
      </c>
      <c r="Y1109" s="26">
        <f>IF(ISTEXT(_xlfn.XLOOKUP(A1109,Checked_Deals!A:A,Checked_Deals!A:A,0)),1,0)</f>
        <v>0</v>
      </c>
    </row>
    <row r="1110" spans="1:25" x14ac:dyDescent="0.25">
      <c r="A1110" s="26" t="s">
        <v>3473</v>
      </c>
      <c r="B1110" s="27">
        <v>45231</v>
      </c>
      <c r="C1110" s="26" t="s">
        <v>3470</v>
      </c>
      <c r="D1110" s="26" t="s">
        <v>1869</v>
      </c>
      <c r="E1110" s="26" t="s">
        <v>54</v>
      </c>
      <c r="F1110" s="26" t="s">
        <v>54</v>
      </c>
      <c r="G1110" s="26" t="s">
        <v>764</v>
      </c>
      <c r="H1110" s="59">
        <v>69000000</v>
      </c>
      <c r="I1110" s="26" t="s">
        <v>51</v>
      </c>
      <c r="J1110" s="26" t="s">
        <v>3427</v>
      </c>
      <c r="K1110" s="26" t="s">
        <v>54</v>
      </c>
      <c r="L1110" s="26" t="s">
        <v>53</v>
      </c>
      <c r="M1110" s="26" t="s">
        <v>54</v>
      </c>
      <c r="N1110" s="26" t="s">
        <v>68</v>
      </c>
      <c r="O1110" s="26" t="s">
        <v>56</v>
      </c>
      <c r="P1110" s="26">
        <v>5.25</v>
      </c>
      <c r="Q1110" s="40" t="e">
        <f>Table2[[#This Row],[Spread]]/Table2[[#This Row],[Expected Loss]]</f>
        <v>#VALUE!</v>
      </c>
      <c r="R1110" s="26">
        <v>1</v>
      </c>
      <c r="S1110" s="26">
        <v>0</v>
      </c>
      <c r="T1110" s="26" t="s">
        <v>3471</v>
      </c>
      <c r="U1110" s="26" t="s">
        <v>3472</v>
      </c>
      <c r="Y1110" s="26">
        <f>IF(ISTEXT(_xlfn.XLOOKUP(A1110,Checked_Deals!A:A,Checked_Deals!A:A,0)),1,0)</f>
        <v>0</v>
      </c>
    </row>
    <row r="1111" spans="1:25" x14ac:dyDescent="0.25">
      <c r="A1111" s="26" t="s">
        <v>3474</v>
      </c>
      <c r="B1111" s="27">
        <v>45231</v>
      </c>
      <c r="C1111" s="26" t="s">
        <v>3470</v>
      </c>
      <c r="D1111" s="26" t="s">
        <v>1869</v>
      </c>
      <c r="E1111" s="26" t="s">
        <v>54</v>
      </c>
      <c r="F1111" s="26" t="s">
        <v>54</v>
      </c>
      <c r="G1111" s="26" t="s">
        <v>764</v>
      </c>
      <c r="H1111" s="59">
        <v>55000000</v>
      </c>
      <c r="I1111" s="26" t="s">
        <v>51</v>
      </c>
      <c r="J1111" s="26" t="s">
        <v>3427</v>
      </c>
      <c r="K1111" s="26" t="s">
        <v>54</v>
      </c>
      <c r="L1111" s="26" t="s">
        <v>53</v>
      </c>
      <c r="M1111" s="26" t="s">
        <v>54</v>
      </c>
      <c r="N1111" s="26" t="s">
        <v>68</v>
      </c>
      <c r="O1111" s="26" t="s">
        <v>56</v>
      </c>
      <c r="P1111" s="26">
        <v>6.5</v>
      </c>
      <c r="Q1111" s="40" t="e">
        <f>Table2[[#This Row],[Spread]]/Table2[[#This Row],[Expected Loss]]</f>
        <v>#VALUE!</v>
      </c>
      <c r="R1111" s="26">
        <v>1</v>
      </c>
      <c r="S1111" s="26">
        <v>0</v>
      </c>
      <c r="T1111" s="26" t="s">
        <v>3471</v>
      </c>
      <c r="U1111" s="26" t="s">
        <v>3472</v>
      </c>
      <c r="Y1111" s="26">
        <f>IF(ISTEXT(_xlfn.XLOOKUP(A1111,Checked_Deals!A:A,Checked_Deals!A:A,0)),1,0)</f>
        <v>0</v>
      </c>
    </row>
    <row r="1112" spans="1:25" x14ac:dyDescent="0.25">
      <c r="A1112" s="26" t="s">
        <v>3475</v>
      </c>
      <c r="B1112" s="27">
        <v>45231</v>
      </c>
      <c r="C1112" s="26" t="s">
        <v>3470</v>
      </c>
      <c r="D1112" s="26" t="s">
        <v>1869</v>
      </c>
      <c r="E1112" s="26" t="s">
        <v>54</v>
      </c>
      <c r="F1112" s="26" t="s">
        <v>54</v>
      </c>
      <c r="G1112" s="26" t="s">
        <v>764</v>
      </c>
      <c r="H1112" s="59">
        <v>18000000</v>
      </c>
      <c r="I1112" s="26" t="s">
        <v>51</v>
      </c>
      <c r="J1112" s="26" t="s">
        <v>3427</v>
      </c>
      <c r="K1112" s="26" t="s">
        <v>54</v>
      </c>
      <c r="L1112" s="26" t="s">
        <v>53</v>
      </c>
      <c r="M1112" s="26" t="s">
        <v>54</v>
      </c>
      <c r="N1112" s="26" t="s">
        <v>68</v>
      </c>
      <c r="O1112" s="26" t="s">
        <v>56</v>
      </c>
      <c r="P1112" s="26">
        <v>7.4</v>
      </c>
      <c r="Q1112" s="40" t="e">
        <f>Table2[[#This Row],[Spread]]/Table2[[#This Row],[Expected Loss]]</f>
        <v>#VALUE!</v>
      </c>
      <c r="R1112" s="26">
        <v>1</v>
      </c>
      <c r="S1112" s="26">
        <v>0</v>
      </c>
      <c r="T1112" s="26" t="s">
        <v>3471</v>
      </c>
      <c r="U1112" s="26" t="s">
        <v>3472</v>
      </c>
      <c r="Y1112" s="26">
        <f>IF(ISTEXT(_xlfn.XLOOKUP(A1112,Checked_Deals!A:A,Checked_Deals!A:A,0)),1,0)</f>
        <v>0</v>
      </c>
    </row>
    <row r="1113" spans="1:25" x14ac:dyDescent="0.25">
      <c r="A1113" s="30" t="s">
        <v>3476</v>
      </c>
      <c r="B1113" s="31">
        <v>45231</v>
      </c>
      <c r="C1113" s="30" t="s">
        <v>3260</v>
      </c>
      <c r="D1113" s="30" t="s">
        <v>154</v>
      </c>
      <c r="E1113" s="30" t="s">
        <v>1114</v>
      </c>
      <c r="F1113" s="30" t="s">
        <v>76</v>
      </c>
      <c r="G1113" s="30" t="s">
        <v>1578</v>
      </c>
      <c r="H1113" s="37">
        <v>50000000</v>
      </c>
      <c r="I1113" s="30" t="s">
        <v>51</v>
      </c>
      <c r="J1113" s="30" t="s">
        <v>52</v>
      </c>
      <c r="K1113" s="30">
        <v>4</v>
      </c>
      <c r="L1113" s="30">
        <v>7.84</v>
      </c>
      <c r="M1113" s="30" t="s">
        <v>54</v>
      </c>
      <c r="N1113" s="30" t="s">
        <v>68</v>
      </c>
      <c r="O1113" s="30">
        <v>5.91</v>
      </c>
      <c r="P1113" s="30">
        <v>13.5</v>
      </c>
      <c r="Q1113" s="40">
        <f>Table2[[#This Row],[Spread]]/Table2[[#This Row],[Expected Loss]]</f>
        <v>2.2842639593908629</v>
      </c>
      <c r="R1113" s="30">
        <v>1</v>
      </c>
      <c r="S1113" s="30">
        <v>0</v>
      </c>
      <c r="T1113" s="30" t="s">
        <v>3477</v>
      </c>
      <c r="U1113" s="30" t="s">
        <v>3478</v>
      </c>
      <c r="Y1113" s="26">
        <f>IF(ISTEXT(_xlfn.XLOOKUP(A1113,Checked_Deals!A:A,Checked_Deals!A:A,0)),1,0)</f>
        <v>1</v>
      </c>
    </row>
    <row r="1114" spans="1:25" x14ac:dyDescent="0.25">
      <c r="A1114" s="30" t="s">
        <v>3479</v>
      </c>
      <c r="B1114" s="31">
        <v>45231</v>
      </c>
      <c r="C1114" s="30" t="s">
        <v>3260</v>
      </c>
      <c r="D1114" s="30" t="s">
        <v>154</v>
      </c>
      <c r="E1114" s="30" t="s">
        <v>1114</v>
      </c>
      <c r="F1114" s="30" t="s">
        <v>76</v>
      </c>
      <c r="G1114" s="30" t="s">
        <v>1578</v>
      </c>
      <c r="H1114" s="37">
        <v>150000000</v>
      </c>
      <c r="I1114" s="30" t="s">
        <v>51</v>
      </c>
      <c r="J1114" s="30" t="s">
        <v>52</v>
      </c>
      <c r="K1114" s="30">
        <v>4</v>
      </c>
      <c r="L1114" s="30">
        <v>4.43</v>
      </c>
      <c r="M1114" s="30" t="s">
        <v>54</v>
      </c>
      <c r="N1114" s="30" t="s">
        <v>68</v>
      </c>
      <c r="O1114" s="30">
        <v>3.05</v>
      </c>
      <c r="P1114" s="30">
        <v>8.5</v>
      </c>
      <c r="Q1114" s="40">
        <f>Table2[[#This Row],[Spread]]/Table2[[#This Row],[Expected Loss]]</f>
        <v>2.7868852459016393</v>
      </c>
      <c r="R1114" s="30">
        <v>1</v>
      </c>
      <c r="S1114" s="30">
        <v>0</v>
      </c>
      <c r="T1114" s="30" t="s">
        <v>3477</v>
      </c>
      <c r="U1114" s="30" t="s">
        <v>3478</v>
      </c>
      <c r="Y1114" s="26">
        <f>IF(ISTEXT(_xlfn.XLOOKUP(A1114,Checked_Deals!A:A,Checked_Deals!A:A,0)),1,0)</f>
        <v>1</v>
      </c>
    </row>
    <row r="1115" spans="1:25" x14ac:dyDescent="0.25">
      <c r="A1115" s="30" t="s">
        <v>3480</v>
      </c>
      <c r="B1115" s="31">
        <v>45231</v>
      </c>
      <c r="C1115" s="30" t="s">
        <v>3260</v>
      </c>
      <c r="D1115" s="30" t="s">
        <v>154</v>
      </c>
      <c r="E1115" s="30" t="s">
        <v>1114</v>
      </c>
      <c r="F1115" s="30" t="s">
        <v>76</v>
      </c>
      <c r="G1115" s="30" t="s">
        <v>1578</v>
      </c>
      <c r="H1115" s="37">
        <v>200000000</v>
      </c>
      <c r="I1115" s="30" t="s">
        <v>51</v>
      </c>
      <c r="J1115" s="30" t="s">
        <v>52</v>
      </c>
      <c r="K1115" s="30">
        <v>4</v>
      </c>
      <c r="L1115" s="30">
        <v>1.49</v>
      </c>
      <c r="M1115" s="30" t="s">
        <v>54</v>
      </c>
      <c r="N1115" s="30" t="s">
        <v>68</v>
      </c>
      <c r="O1115" s="30">
        <v>1.25</v>
      </c>
      <c r="P1115" s="30">
        <v>5.75</v>
      </c>
      <c r="Q1115" s="40">
        <f>Table2[[#This Row],[Spread]]/Table2[[#This Row],[Expected Loss]]</f>
        <v>4.5999999999999996</v>
      </c>
      <c r="R1115" s="30">
        <v>1</v>
      </c>
      <c r="S1115" s="30">
        <v>0</v>
      </c>
      <c r="T1115" s="30" t="s">
        <v>3477</v>
      </c>
      <c r="U1115" s="30" t="s">
        <v>3478</v>
      </c>
      <c r="Y1115" s="26">
        <f>IF(ISTEXT(_xlfn.XLOOKUP(A1115,Checked_Deals!A:A,Checked_Deals!A:A,0)),1,0)</f>
        <v>1</v>
      </c>
    </row>
    <row r="1116" spans="1:25" x14ac:dyDescent="0.25">
      <c r="A1116" s="26" t="s">
        <v>3481</v>
      </c>
      <c r="B1116" s="27">
        <v>45231</v>
      </c>
      <c r="C1116" s="26" t="s">
        <v>2267</v>
      </c>
      <c r="D1116" s="26" t="s">
        <v>2268</v>
      </c>
      <c r="E1116" s="26" t="s">
        <v>474</v>
      </c>
      <c r="F1116" s="26" t="s">
        <v>76</v>
      </c>
      <c r="G1116" s="26" t="s">
        <v>3482</v>
      </c>
      <c r="H1116" s="59">
        <v>275000000</v>
      </c>
      <c r="I1116" s="26" t="s">
        <v>113</v>
      </c>
      <c r="J1116" s="26" t="s">
        <v>52</v>
      </c>
      <c r="K1116" s="26" t="s">
        <v>54</v>
      </c>
      <c r="L1116" s="26">
        <v>8.41</v>
      </c>
      <c r="M1116" s="26" t="s">
        <v>54</v>
      </c>
      <c r="N1116" s="26" t="s">
        <v>55</v>
      </c>
      <c r="O1116" s="26">
        <v>5.13</v>
      </c>
      <c r="P1116" s="26">
        <v>12.5</v>
      </c>
      <c r="Q1116" s="40">
        <f>Table2[[#This Row],[Spread]]/Table2[[#This Row],[Expected Loss]]</f>
        <v>2.4366471734892787</v>
      </c>
      <c r="R1116" s="26">
        <v>1</v>
      </c>
      <c r="S1116" s="26">
        <v>0</v>
      </c>
      <c r="T1116" s="26" t="s">
        <v>3483</v>
      </c>
      <c r="U1116" s="26" t="s">
        <v>3484</v>
      </c>
      <c r="Y1116" s="26">
        <f>IF(ISTEXT(_xlfn.XLOOKUP(A1116,Checked_Deals!A:A,Checked_Deals!A:A,0)),1,0)</f>
        <v>0</v>
      </c>
    </row>
    <row r="1117" spans="1:25" x14ac:dyDescent="0.25">
      <c r="A1117" s="26" t="s">
        <v>3485</v>
      </c>
      <c r="B1117" s="27">
        <v>45231</v>
      </c>
      <c r="C1117" s="26" t="s">
        <v>3486</v>
      </c>
      <c r="D1117" s="26" t="s">
        <v>3487</v>
      </c>
      <c r="E1117" s="26" t="s">
        <v>474</v>
      </c>
      <c r="F1117" s="26" t="s">
        <v>91</v>
      </c>
      <c r="G1117" s="26" t="s">
        <v>3241</v>
      </c>
      <c r="H1117" s="59">
        <v>200000000</v>
      </c>
      <c r="I1117" s="26" t="s">
        <v>51</v>
      </c>
      <c r="J1117" s="26" t="s">
        <v>52</v>
      </c>
      <c r="K1117" s="26" t="s">
        <v>54</v>
      </c>
      <c r="L1117" s="26">
        <v>1.32</v>
      </c>
      <c r="M1117" s="26" t="s">
        <v>54</v>
      </c>
      <c r="N1117" s="26" t="s">
        <v>68</v>
      </c>
      <c r="O1117" s="26">
        <v>0.98</v>
      </c>
      <c r="P1117" s="26">
        <v>5.5</v>
      </c>
      <c r="Q1117" s="40">
        <f>Table2[[#This Row],[Spread]]/Table2[[#This Row],[Expected Loss]]</f>
        <v>5.6122448979591839</v>
      </c>
      <c r="R1117" s="26">
        <v>1</v>
      </c>
      <c r="S1117" s="26">
        <v>0</v>
      </c>
      <c r="T1117" s="26" t="s">
        <v>3488</v>
      </c>
      <c r="U1117" s="26" t="s">
        <v>3489</v>
      </c>
      <c r="Y1117" s="26">
        <f>IF(ISTEXT(_xlfn.XLOOKUP(A1117,Checked_Deals!A:A,Checked_Deals!A:A,0)),1,0)</f>
        <v>0</v>
      </c>
    </row>
    <row r="1118" spans="1:25" x14ac:dyDescent="0.25">
      <c r="A1118" s="26" t="s">
        <v>3490</v>
      </c>
      <c r="B1118" s="27">
        <v>45231</v>
      </c>
      <c r="C1118" s="26" t="s">
        <v>3486</v>
      </c>
      <c r="D1118" s="26" t="s">
        <v>3487</v>
      </c>
      <c r="E1118" s="26" t="s">
        <v>474</v>
      </c>
      <c r="F1118" s="26" t="s">
        <v>91</v>
      </c>
      <c r="G1118" s="26" t="s">
        <v>3241</v>
      </c>
      <c r="H1118" s="59">
        <v>200000000</v>
      </c>
      <c r="I1118" s="26" t="s">
        <v>51</v>
      </c>
      <c r="J1118" s="26" t="s">
        <v>52</v>
      </c>
      <c r="K1118" s="26" t="s">
        <v>54</v>
      </c>
      <c r="L1118" s="26">
        <v>2.81</v>
      </c>
      <c r="M1118" s="26" t="s">
        <v>54</v>
      </c>
      <c r="N1118" s="26" t="s">
        <v>68</v>
      </c>
      <c r="O1118" s="26">
        <v>1.91</v>
      </c>
      <c r="P1118" s="26">
        <v>8</v>
      </c>
      <c r="Q1118" s="40">
        <f>Table2[[#This Row],[Spread]]/Table2[[#This Row],[Expected Loss]]</f>
        <v>4.1884816753926701</v>
      </c>
      <c r="R1118" s="26">
        <v>1</v>
      </c>
      <c r="S1118" s="26">
        <v>0</v>
      </c>
      <c r="T1118" s="26" t="s">
        <v>3488</v>
      </c>
      <c r="U1118" s="26" t="s">
        <v>3489</v>
      </c>
      <c r="Y1118" s="26">
        <f>IF(ISTEXT(_xlfn.XLOOKUP(A1118,Checked_Deals!A:A,Checked_Deals!A:A,0)),1,0)</f>
        <v>0</v>
      </c>
    </row>
    <row r="1119" spans="1:25" x14ac:dyDescent="0.25">
      <c r="A1119" s="30" t="s">
        <v>3491</v>
      </c>
      <c r="B1119" s="31">
        <v>45231</v>
      </c>
      <c r="C1119" s="30" t="s">
        <v>3492</v>
      </c>
      <c r="D1119" s="30" t="s">
        <v>3493</v>
      </c>
      <c r="E1119" s="30" t="s">
        <v>785</v>
      </c>
      <c r="F1119" s="30" t="s">
        <v>3494</v>
      </c>
      <c r="G1119" s="30" t="s">
        <v>3291</v>
      </c>
      <c r="H1119" s="37">
        <v>75000000</v>
      </c>
      <c r="I1119" s="30" t="s">
        <v>51</v>
      </c>
      <c r="J1119" s="30" t="s">
        <v>52</v>
      </c>
      <c r="K1119" s="30">
        <v>2</v>
      </c>
      <c r="L1119" s="30">
        <v>2.46</v>
      </c>
      <c r="M1119" s="30" t="s">
        <v>54</v>
      </c>
      <c r="N1119" s="30" t="s">
        <v>55</v>
      </c>
      <c r="O1119" s="30">
        <v>1.97</v>
      </c>
      <c r="P1119" s="30">
        <v>9.75</v>
      </c>
      <c r="Q1119" s="40">
        <f>Table2[[#This Row],[Spread]]/Table2[[#This Row],[Expected Loss]]</f>
        <v>4.9492385786802027</v>
      </c>
      <c r="R1119" s="30">
        <v>1</v>
      </c>
      <c r="S1119" s="30">
        <v>0</v>
      </c>
      <c r="T1119" s="30" t="s">
        <v>3495</v>
      </c>
      <c r="U1119" s="30" t="s">
        <v>3496</v>
      </c>
      <c r="Y1119" s="26">
        <f>IF(ISTEXT(_xlfn.XLOOKUP(A1119,Checked_Deals!A:A,Checked_Deals!A:A,0)),1,0)</f>
        <v>1</v>
      </c>
    </row>
    <row r="1120" spans="1:25" x14ac:dyDescent="0.25">
      <c r="A1120" s="26" t="s">
        <v>3497</v>
      </c>
      <c r="B1120" s="27">
        <v>45231</v>
      </c>
      <c r="C1120" s="26" t="s">
        <v>3498</v>
      </c>
      <c r="D1120" s="26" t="s">
        <v>638</v>
      </c>
      <c r="E1120" s="26" t="s">
        <v>785</v>
      </c>
      <c r="F1120" s="26" t="s">
        <v>76</v>
      </c>
      <c r="G1120" s="26" t="s">
        <v>3499</v>
      </c>
      <c r="H1120" s="59">
        <v>150000000</v>
      </c>
      <c r="I1120" s="26" t="s">
        <v>51</v>
      </c>
      <c r="J1120" s="26" t="s">
        <v>52</v>
      </c>
      <c r="K1120" s="26" t="s">
        <v>54</v>
      </c>
      <c r="L1120" s="26">
        <v>1.18</v>
      </c>
      <c r="M1120" s="26" t="s">
        <v>54</v>
      </c>
      <c r="N1120" s="26" t="s">
        <v>68</v>
      </c>
      <c r="O1120" s="26">
        <v>0.93</v>
      </c>
      <c r="P1120" s="26">
        <v>10</v>
      </c>
      <c r="Q1120" s="40">
        <f>Table2[[#This Row],[Spread]]/Table2[[#This Row],[Expected Loss]]</f>
        <v>10.75268817204301</v>
      </c>
      <c r="R1120" s="26">
        <v>1</v>
      </c>
      <c r="S1120" s="26">
        <v>0</v>
      </c>
      <c r="T1120" s="26" t="s">
        <v>3500</v>
      </c>
      <c r="U1120" s="26" t="s">
        <v>3501</v>
      </c>
      <c r="Y1120" s="26">
        <f>IF(ISTEXT(_xlfn.XLOOKUP(A1120,Checked_Deals!A:A,Checked_Deals!A:A,0)),1,0)</f>
        <v>0</v>
      </c>
    </row>
    <row r="1121" spans="1:25" x14ac:dyDescent="0.25">
      <c r="A1121" s="26" t="s">
        <v>3502</v>
      </c>
      <c r="B1121" s="27">
        <v>45231</v>
      </c>
      <c r="C1121" s="26" t="s">
        <v>3498</v>
      </c>
      <c r="D1121" s="26" t="s">
        <v>638</v>
      </c>
      <c r="E1121" s="26" t="s">
        <v>785</v>
      </c>
      <c r="F1121" s="26" t="s">
        <v>76</v>
      </c>
      <c r="G1121" s="26" t="s">
        <v>3499</v>
      </c>
      <c r="H1121" s="59">
        <v>45000000</v>
      </c>
      <c r="I1121" s="26" t="s">
        <v>51</v>
      </c>
      <c r="J1121" s="26" t="s">
        <v>52</v>
      </c>
      <c r="K1121" s="26" t="s">
        <v>54</v>
      </c>
      <c r="L1121" s="26">
        <v>2.33</v>
      </c>
      <c r="M1121" s="26" t="s">
        <v>54</v>
      </c>
      <c r="N1121" s="26" t="s">
        <v>68</v>
      </c>
      <c r="O1121" s="26">
        <v>1.6</v>
      </c>
      <c r="P1121" s="26">
        <v>13.5</v>
      </c>
      <c r="Q1121" s="40">
        <f>Table2[[#This Row],[Spread]]/Table2[[#This Row],[Expected Loss]]</f>
        <v>8.4375</v>
      </c>
      <c r="R1121" s="26">
        <v>1</v>
      </c>
      <c r="S1121" s="26">
        <v>0</v>
      </c>
      <c r="T1121" s="26" t="s">
        <v>3500</v>
      </c>
      <c r="U1121" s="26" t="s">
        <v>3501</v>
      </c>
      <c r="Y1121" s="26">
        <f>IF(ISTEXT(_xlfn.XLOOKUP(A1121,Checked_Deals!A:A,Checked_Deals!A:A,0)),1,0)</f>
        <v>0</v>
      </c>
    </row>
    <row r="1122" spans="1:25" x14ac:dyDescent="0.25">
      <c r="A1122" s="26" t="s">
        <v>3503</v>
      </c>
      <c r="B1122" s="27">
        <v>45231</v>
      </c>
      <c r="C1122" s="26" t="s">
        <v>2765</v>
      </c>
      <c r="D1122" s="26" t="s">
        <v>2766</v>
      </c>
      <c r="E1122" s="26" t="s">
        <v>3504</v>
      </c>
      <c r="F1122" s="26" t="s">
        <v>91</v>
      </c>
      <c r="G1122" s="26" t="s">
        <v>2767</v>
      </c>
      <c r="H1122" s="60">
        <v>75000000</v>
      </c>
      <c r="I1122" s="26" t="s">
        <v>51</v>
      </c>
      <c r="J1122" s="26" t="s">
        <v>52</v>
      </c>
      <c r="K1122" s="26">
        <v>3</v>
      </c>
      <c r="L1122" s="26">
        <v>3.96</v>
      </c>
      <c r="M1122" s="26" t="s">
        <v>54</v>
      </c>
      <c r="N1122" s="26" t="s">
        <v>55</v>
      </c>
      <c r="O1122" s="26">
        <v>3.42</v>
      </c>
      <c r="P1122" s="26">
        <v>7.5</v>
      </c>
      <c r="Q1122" s="40">
        <f>Table2[[#This Row],[Spread]]/Table2[[#This Row],[Expected Loss]]</f>
        <v>2.192982456140351</v>
      </c>
      <c r="R1122" s="26">
        <v>1</v>
      </c>
      <c r="S1122" s="26">
        <v>0</v>
      </c>
      <c r="T1122" s="26" t="s">
        <v>3506</v>
      </c>
      <c r="U1122" s="26" t="s">
        <v>3507</v>
      </c>
      <c r="Y1122" s="26">
        <f>IF(ISTEXT(_xlfn.XLOOKUP(A1122,Checked_Deals!A:A,Checked_Deals!A:A,0)),1,0)</f>
        <v>0</v>
      </c>
    </row>
    <row r="1123" spans="1:25" x14ac:dyDescent="0.25">
      <c r="A1123" s="26" t="s">
        <v>3508</v>
      </c>
      <c r="B1123" s="27">
        <v>45261</v>
      </c>
      <c r="C1123" s="26" t="s">
        <v>1811</v>
      </c>
      <c r="D1123" s="26" t="s">
        <v>54</v>
      </c>
      <c r="E1123" s="26" t="s">
        <v>54</v>
      </c>
      <c r="F1123" s="26" t="s">
        <v>54</v>
      </c>
      <c r="G1123" s="26" t="s">
        <v>966</v>
      </c>
      <c r="H1123" s="59">
        <v>100000000</v>
      </c>
      <c r="I1123" s="26" t="s">
        <v>54</v>
      </c>
      <c r="J1123" s="26" t="s">
        <v>52</v>
      </c>
      <c r="K1123" s="26">
        <v>2</v>
      </c>
      <c r="L1123" s="26" t="s">
        <v>53</v>
      </c>
      <c r="M1123" s="26" t="s">
        <v>54</v>
      </c>
      <c r="N1123" s="26" t="s">
        <v>55</v>
      </c>
      <c r="O1123" s="26" t="s">
        <v>56</v>
      </c>
      <c r="P1123" s="26" t="s">
        <v>56</v>
      </c>
      <c r="Q1123" s="40" t="e">
        <f>Table2[[#This Row],[Spread]]/Table2[[#This Row],[Expected Loss]]</f>
        <v>#VALUE!</v>
      </c>
      <c r="R1123" s="26">
        <v>1</v>
      </c>
      <c r="S1123" s="26">
        <v>0</v>
      </c>
      <c r="T1123" s="26" t="s">
        <v>3509</v>
      </c>
      <c r="U1123" s="26" t="s">
        <v>3510</v>
      </c>
      <c r="Y1123" s="26">
        <f>IF(ISTEXT(_xlfn.XLOOKUP(A1123,Checked_Deals!A:A,Checked_Deals!A:A,0)),1,0)</f>
        <v>0</v>
      </c>
    </row>
    <row r="1124" spans="1:25" x14ac:dyDescent="0.25">
      <c r="A1124" s="26" t="s">
        <v>3511</v>
      </c>
      <c r="B1124" s="27">
        <v>45261</v>
      </c>
      <c r="C1124" s="26" t="s">
        <v>3512</v>
      </c>
      <c r="D1124" s="26" t="s">
        <v>3513</v>
      </c>
      <c r="E1124" s="26" t="s">
        <v>474</v>
      </c>
      <c r="F1124" s="26" t="s">
        <v>76</v>
      </c>
      <c r="G1124" s="26" t="s">
        <v>3514</v>
      </c>
      <c r="H1124" s="60">
        <v>110000000</v>
      </c>
      <c r="I1124" s="26" t="s">
        <v>51</v>
      </c>
      <c r="J1124" s="26" t="s">
        <v>52</v>
      </c>
      <c r="K1124" s="26">
        <v>4</v>
      </c>
      <c r="L1124" s="26">
        <v>5.77</v>
      </c>
      <c r="M1124" s="26" t="s">
        <v>54</v>
      </c>
      <c r="N1124" s="26" t="s">
        <v>68</v>
      </c>
      <c r="O1124" s="26">
        <v>3.53</v>
      </c>
      <c r="P1124" s="26">
        <v>8.25</v>
      </c>
      <c r="Q1124" s="40">
        <f>Table2[[#This Row],[Spread]]/Table2[[#This Row],[Expected Loss]]</f>
        <v>2.3371104815864023</v>
      </c>
      <c r="R1124" s="26">
        <v>1</v>
      </c>
      <c r="S1124" s="26">
        <v>0</v>
      </c>
      <c r="T1124" s="26" t="s">
        <v>3515</v>
      </c>
      <c r="U1124" s="26" t="s">
        <v>3516</v>
      </c>
      <c r="Y1124" s="26">
        <f>IF(ISTEXT(_xlfn.XLOOKUP(A1124,Checked_Deals!A:A,Checked_Deals!A:A,0)),1,0)</f>
        <v>0</v>
      </c>
    </row>
    <row r="1125" spans="1:25" x14ac:dyDescent="0.25">
      <c r="A1125" s="26" t="s">
        <v>3517</v>
      </c>
      <c r="B1125" s="27">
        <v>45261</v>
      </c>
      <c r="C1125" s="26" t="s">
        <v>3512</v>
      </c>
      <c r="D1125" s="26" t="s">
        <v>3513</v>
      </c>
      <c r="E1125" s="26" t="s">
        <v>474</v>
      </c>
      <c r="F1125" s="26" t="s">
        <v>76</v>
      </c>
      <c r="G1125" s="26" t="s">
        <v>3514</v>
      </c>
      <c r="H1125" s="60">
        <v>50000000</v>
      </c>
      <c r="I1125" s="26" t="s">
        <v>51</v>
      </c>
      <c r="J1125" s="26" t="s">
        <v>52</v>
      </c>
      <c r="K1125" s="26">
        <v>4</v>
      </c>
      <c r="L1125" s="26">
        <v>2.4500000000000002</v>
      </c>
      <c r="M1125" s="26" t="s">
        <v>54</v>
      </c>
      <c r="N1125" s="26" t="s">
        <v>68</v>
      </c>
      <c r="O1125" s="26">
        <v>1.5</v>
      </c>
      <c r="P1125" s="26">
        <v>6</v>
      </c>
      <c r="Q1125" s="40">
        <f>Table2[[#This Row],[Spread]]/Table2[[#This Row],[Expected Loss]]</f>
        <v>4</v>
      </c>
      <c r="R1125" s="26">
        <v>1</v>
      </c>
      <c r="S1125" s="26">
        <v>0</v>
      </c>
      <c r="T1125" s="26" t="s">
        <v>3515</v>
      </c>
      <c r="U1125" s="26" t="s">
        <v>3516</v>
      </c>
      <c r="Y1125" s="26">
        <f>IF(ISTEXT(_xlfn.XLOOKUP(A1125,Checked_Deals!A:A,Checked_Deals!A:A,0)),1,0)</f>
        <v>0</v>
      </c>
    </row>
    <row r="1126" spans="1:25" x14ac:dyDescent="0.25">
      <c r="A1126" s="30" t="s">
        <v>3518</v>
      </c>
      <c r="B1126" s="31">
        <v>45261</v>
      </c>
      <c r="C1126" s="30" t="s">
        <v>1875</v>
      </c>
      <c r="D1126" s="30" t="s">
        <v>540</v>
      </c>
      <c r="E1126" s="30" t="s">
        <v>1273</v>
      </c>
      <c r="F1126" s="30" t="s">
        <v>2146</v>
      </c>
      <c r="G1126" s="30" t="s">
        <v>542</v>
      </c>
      <c r="H1126" s="37">
        <v>300000000</v>
      </c>
      <c r="I1126" s="30" t="s">
        <v>51</v>
      </c>
      <c r="J1126" s="30" t="s">
        <v>52</v>
      </c>
      <c r="K1126" s="30">
        <v>3</v>
      </c>
      <c r="L1126" s="30">
        <v>1.1200000000000001</v>
      </c>
      <c r="M1126" s="30" t="s">
        <v>54</v>
      </c>
      <c r="N1126" s="30" t="s">
        <v>68</v>
      </c>
      <c r="O1126" s="30">
        <v>1.05</v>
      </c>
      <c r="P1126" s="30">
        <v>5.5</v>
      </c>
      <c r="Q1126" s="40">
        <f>Table2[[#This Row],[Spread]]/Table2[[#This Row],[Expected Loss]]</f>
        <v>5.2380952380952381</v>
      </c>
      <c r="R1126" s="30">
        <v>1</v>
      </c>
      <c r="S1126" s="30">
        <v>0</v>
      </c>
      <c r="T1126" s="30" t="s">
        <v>3519</v>
      </c>
      <c r="U1126" s="30" t="s">
        <v>3520</v>
      </c>
      <c r="Y1126" s="26">
        <f>IF(ISTEXT(_xlfn.XLOOKUP(A1126,Checked_Deals!A:A,Checked_Deals!A:A,0)),1,0)</f>
        <v>1</v>
      </c>
    </row>
    <row r="1127" spans="1:25" x14ac:dyDescent="0.25">
      <c r="A1127" s="30" t="s">
        <v>3521</v>
      </c>
      <c r="B1127" s="31">
        <v>45261</v>
      </c>
      <c r="C1127" s="30" t="s">
        <v>1875</v>
      </c>
      <c r="D1127" s="30" t="s">
        <v>540</v>
      </c>
      <c r="E1127" s="30" t="s">
        <v>1273</v>
      </c>
      <c r="F1127" s="30" t="s">
        <v>2146</v>
      </c>
      <c r="G1127" s="30" t="s">
        <v>542</v>
      </c>
      <c r="H1127" s="37">
        <v>350000000</v>
      </c>
      <c r="I1127" s="30" t="s">
        <v>51</v>
      </c>
      <c r="J1127" s="30" t="s">
        <v>52</v>
      </c>
      <c r="K1127" s="30">
        <v>3</v>
      </c>
      <c r="L1127" s="30">
        <v>2.83</v>
      </c>
      <c r="M1127" s="30" t="s">
        <v>54</v>
      </c>
      <c r="N1127" s="30" t="s">
        <v>68</v>
      </c>
      <c r="O1127" s="30">
        <v>2.68</v>
      </c>
      <c r="P1127" s="30">
        <v>8.75</v>
      </c>
      <c r="Q1127" s="40">
        <f>Table2[[#This Row],[Spread]]/Table2[[#This Row],[Expected Loss]]</f>
        <v>3.2649253731343282</v>
      </c>
      <c r="R1127" s="30">
        <v>1</v>
      </c>
      <c r="S1127" s="30">
        <v>0</v>
      </c>
      <c r="T1127" s="30" t="s">
        <v>3519</v>
      </c>
      <c r="U1127" s="30" t="s">
        <v>3520</v>
      </c>
      <c r="Y1127" s="26">
        <f>IF(ISTEXT(_xlfn.XLOOKUP(A1127,Checked_Deals!A:A,Checked_Deals!A:A,0)),1,0)</f>
        <v>1</v>
      </c>
    </row>
    <row r="1128" spans="1:25" x14ac:dyDescent="0.25">
      <c r="A1128" s="30" t="s">
        <v>3522</v>
      </c>
      <c r="B1128" s="31">
        <v>45261</v>
      </c>
      <c r="C1128" s="30" t="s">
        <v>3523</v>
      </c>
      <c r="D1128" s="30" t="s">
        <v>3524</v>
      </c>
      <c r="E1128" s="30" t="s">
        <v>3525</v>
      </c>
      <c r="F1128" s="30" t="s">
        <v>76</v>
      </c>
      <c r="G1128" s="30" t="s">
        <v>3526</v>
      </c>
      <c r="H1128" s="37">
        <v>325000000</v>
      </c>
      <c r="I1128" s="30" t="s">
        <v>51</v>
      </c>
      <c r="J1128" s="30" t="s">
        <v>52</v>
      </c>
      <c r="K1128" s="30">
        <v>3</v>
      </c>
      <c r="L1128" s="30">
        <v>1.1299999999999999</v>
      </c>
      <c r="M1128" s="30" t="s">
        <v>54</v>
      </c>
      <c r="N1128" s="30" t="s">
        <v>55</v>
      </c>
      <c r="O1128" s="30">
        <v>0.77</v>
      </c>
      <c r="P1128" s="30">
        <v>5.75</v>
      </c>
      <c r="Q1128" s="40">
        <f>Table2[[#This Row],[Spread]]/Table2[[#This Row],[Expected Loss]]</f>
        <v>7.4675324675324672</v>
      </c>
      <c r="R1128" s="30">
        <v>1</v>
      </c>
      <c r="S1128" s="30">
        <v>0</v>
      </c>
      <c r="T1128" s="30" t="s">
        <v>3527</v>
      </c>
      <c r="U1128" s="30" t="s">
        <v>3528</v>
      </c>
      <c r="Y1128" s="26">
        <f>IF(ISTEXT(_xlfn.XLOOKUP(A1128,Checked_Deals!A:A,Checked_Deals!A:A,0)),1,0)</f>
        <v>1</v>
      </c>
    </row>
    <row r="1129" spans="1:25" x14ac:dyDescent="0.25">
      <c r="A1129" s="26" t="s">
        <v>3529</v>
      </c>
      <c r="B1129" s="27">
        <v>45261</v>
      </c>
      <c r="C1129" s="26" t="s">
        <v>1880</v>
      </c>
      <c r="D1129" s="26" t="s">
        <v>1008</v>
      </c>
      <c r="E1129" s="26" t="s">
        <v>1009</v>
      </c>
      <c r="F1129" s="26" t="s">
        <v>76</v>
      </c>
      <c r="G1129" s="26" t="s">
        <v>3530</v>
      </c>
      <c r="H1129" s="59">
        <v>200000000</v>
      </c>
      <c r="I1129" s="26" t="s">
        <v>113</v>
      </c>
      <c r="J1129" s="26" t="s">
        <v>52</v>
      </c>
      <c r="K1129" s="26">
        <v>4</v>
      </c>
      <c r="L1129" s="26" t="s">
        <v>53</v>
      </c>
      <c r="M1129" s="26" t="s">
        <v>54</v>
      </c>
      <c r="N1129" s="26" t="s">
        <v>68</v>
      </c>
      <c r="O1129" s="26" t="s">
        <v>56</v>
      </c>
      <c r="P1129" s="26" t="s">
        <v>56</v>
      </c>
      <c r="Q1129" s="40" t="e">
        <f>Table2[[#This Row],[Spread]]/Table2[[#This Row],[Expected Loss]]</f>
        <v>#VALUE!</v>
      </c>
      <c r="R1129" s="26">
        <v>1</v>
      </c>
      <c r="S1129" s="26">
        <v>0</v>
      </c>
      <c r="T1129" s="26" t="s">
        <v>3531</v>
      </c>
      <c r="U1129" s="26" t="s">
        <v>3532</v>
      </c>
      <c r="Y1129" s="26">
        <f>IF(ISTEXT(_xlfn.XLOOKUP(A1129,Checked_Deals!A:A,Checked_Deals!A:A,0)),1,0)</f>
        <v>0</v>
      </c>
    </row>
    <row r="1130" spans="1:25" x14ac:dyDescent="0.25">
      <c r="A1130" s="26" t="s">
        <v>3533</v>
      </c>
      <c r="B1130" s="27">
        <v>45261</v>
      </c>
      <c r="C1130" s="26" t="s">
        <v>1880</v>
      </c>
      <c r="D1130" s="26" t="s">
        <v>1008</v>
      </c>
      <c r="E1130" s="26" t="s">
        <v>1009</v>
      </c>
      <c r="F1130" s="26" t="s">
        <v>76</v>
      </c>
      <c r="G1130" s="26" t="s">
        <v>3530</v>
      </c>
      <c r="H1130" s="59">
        <v>175000000</v>
      </c>
      <c r="I1130" s="26" t="s">
        <v>113</v>
      </c>
      <c r="J1130" s="26" t="s">
        <v>52</v>
      </c>
      <c r="K1130" s="26">
        <v>4</v>
      </c>
      <c r="L1130" s="26" t="s">
        <v>53</v>
      </c>
      <c r="M1130" s="26" t="s">
        <v>54</v>
      </c>
      <c r="N1130" s="26" t="s">
        <v>68</v>
      </c>
      <c r="O1130" s="26">
        <v>2.1</v>
      </c>
      <c r="P1130" s="26">
        <v>7</v>
      </c>
      <c r="Q1130" s="40">
        <f>Table2[[#This Row],[Spread]]/Table2[[#This Row],[Expected Loss]]</f>
        <v>3.333333333333333</v>
      </c>
      <c r="R1130" s="26">
        <v>1</v>
      </c>
      <c r="S1130" s="26">
        <v>0</v>
      </c>
      <c r="T1130" s="26" t="s">
        <v>3531</v>
      </c>
      <c r="U1130" s="26" t="s">
        <v>3532</v>
      </c>
      <c r="Y1130" s="26">
        <f>IF(ISTEXT(_xlfn.XLOOKUP(A1130,Checked_Deals!A:A,Checked_Deals!A:A,0)),1,0)</f>
        <v>0</v>
      </c>
    </row>
    <row r="1131" spans="1:25" x14ac:dyDescent="0.25">
      <c r="A1131" s="30" t="s">
        <v>3534</v>
      </c>
      <c r="B1131" s="31">
        <v>45261</v>
      </c>
      <c r="C1131" s="30" t="s">
        <v>2260</v>
      </c>
      <c r="D1131" s="30" t="s">
        <v>2261</v>
      </c>
      <c r="E1131" s="30" t="s">
        <v>3535</v>
      </c>
      <c r="F1131" s="30" t="s">
        <v>76</v>
      </c>
      <c r="G1131" s="30" t="s">
        <v>3119</v>
      </c>
      <c r="H1131" s="37">
        <v>125000000</v>
      </c>
      <c r="I1131" s="30" t="s">
        <v>51</v>
      </c>
      <c r="J1131" s="30" t="s">
        <v>52</v>
      </c>
      <c r="K1131" s="30">
        <v>3</v>
      </c>
      <c r="L1131" s="30">
        <v>0.71</v>
      </c>
      <c r="M1131" s="30" t="s">
        <v>136</v>
      </c>
      <c r="N1131" s="30" t="s">
        <v>68</v>
      </c>
      <c r="O1131" s="30">
        <v>0.63</v>
      </c>
      <c r="P1131" s="30">
        <v>5.75</v>
      </c>
      <c r="Q1131" s="40">
        <f>Table2[[#This Row],[Spread]]/Table2[[#This Row],[Expected Loss]]</f>
        <v>9.1269841269841265</v>
      </c>
      <c r="R1131" s="30">
        <v>1</v>
      </c>
      <c r="S1131" s="30">
        <v>0</v>
      </c>
      <c r="T1131" s="30" t="s">
        <v>3536</v>
      </c>
      <c r="U1131" s="30" t="s">
        <v>3537</v>
      </c>
      <c r="Y1131" s="26">
        <f>IF(ISTEXT(_xlfn.XLOOKUP(A1131,Checked_Deals!A:A,Checked_Deals!A:A,0)),1,0)</f>
        <v>1</v>
      </c>
    </row>
    <row r="1132" spans="1:25" x14ac:dyDescent="0.25">
      <c r="A1132" s="30" t="s">
        <v>3538</v>
      </c>
      <c r="B1132" s="31">
        <v>45261</v>
      </c>
      <c r="C1132" s="30" t="s">
        <v>2260</v>
      </c>
      <c r="D1132" s="30" t="s">
        <v>2261</v>
      </c>
      <c r="E1132" s="30" t="s">
        <v>3535</v>
      </c>
      <c r="F1132" s="30" t="s">
        <v>76</v>
      </c>
      <c r="G1132" s="30" t="s">
        <v>3119</v>
      </c>
      <c r="H1132" s="37">
        <v>50000000</v>
      </c>
      <c r="I1132" s="30" t="s">
        <v>51</v>
      </c>
      <c r="J1132" s="30" t="s">
        <v>52</v>
      </c>
      <c r="K1132" s="30">
        <v>3</v>
      </c>
      <c r="L1132" s="30">
        <v>4.1900000000000004</v>
      </c>
      <c r="M1132" s="30" t="s">
        <v>54</v>
      </c>
      <c r="N1132" s="30" t="s">
        <v>68</v>
      </c>
      <c r="O1132" s="30">
        <v>2.44</v>
      </c>
      <c r="P1132" s="30">
        <v>9.5</v>
      </c>
      <c r="Q1132" s="40">
        <f>Table2[[#This Row],[Spread]]/Table2[[#This Row],[Expected Loss]]</f>
        <v>3.8934426229508197</v>
      </c>
      <c r="R1132" s="30">
        <v>1</v>
      </c>
      <c r="S1132" s="30">
        <v>0</v>
      </c>
      <c r="T1132" s="30" t="s">
        <v>3536</v>
      </c>
      <c r="U1132" s="30" t="s">
        <v>3537</v>
      </c>
      <c r="Y1132" s="26">
        <f>IF(ISTEXT(_xlfn.XLOOKUP(A1132,Checked_Deals!A:A,Checked_Deals!A:A,0)),1,0)</f>
        <v>1</v>
      </c>
    </row>
    <row r="1133" spans="1:25" x14ac:dyDescent="0.25">
      <c r="A1133" s="26" t="s">
        <v>3539</v>
      </c>
      <c r="B1133" s="27">
        <v>45261</v>
      </c>
      <c r="C1133" s="26" t="s">
        <v>3540</v>
      </c>
      <c r="D1133" s="26" t="s">
        <v>3541</v>
      </c>
      <c r="E1133" s="26" t="s">
        <v>3542</v>
      </c>
      <c r="F1133" s="26" t="s">
        <v>91</v>
      </c>
      <c r="G1133" s="26" t="s">
        <v>265</v>
      </c>
      <c r="H1133" s="60">
        <v>250000000</v>
      </c>
      <c r="I1133" s="26" t="s">
        <v>113</v>
      </c>
      <c r="J1133" s="26" t="s">
        <v>52</v>
      </c>
      <c r="K1133" s="26" t="s">
        <v>54</v>
      </c>
      <c r="L1133" s="26">
        <v>3.03</v>
      </c>
      <c r="M1133" s="26" t="s">
        <v>54</v>
      </c>
      <c r="N1133" s="26" t="s">
        <v>55</v>
      </c>
      <c r="O1133" s="26">
        <v>2.14</v>
      </c>
      <c r="P1133" s="26">
        <v>5.75</v>
      </c>
      <c r="Q1133" s="40">
        <f>Table2[[#This Row],[Spread]]/Table2[[#This Row],[Expected Loss]]</f>
        <v>2.6869158878504673</v>
      </c>
      <c r="R1133" s="26">
        <v>1</v>
      </c>
      <c r="S1133" s="26">
        <v>0</v>
      </c>
      <c r="T1133" s="26" t="s">
        <v>3543</v>
      </c>
      <c r="U1133" s="26" t="s">
        <v>3544</v>
      </c>
      <c r="Y1133" s="26">
        <f>IF(ISTEXT(_xlfn.XLOOKUP(A1133,Checked_Deals!A:A,Checked_Deals!A:A,0)),1,0)</f>
        <v>0</v>
      </c>
    </row>
    <row r="1134" spans="1:25" x14ac:dyDescent="0.25">
      <c r="A1134" s="26" t="s">
        <v>3545</v>
      </c>
      <c r="B1134" s="27">
        <v>45261</v>
      </c>
      <c r="C1134" s="26" t="s">
        <v>2300</v>
      </c>
      <c r="D1134" s="26" t="s">
        <v>2301</v>
      </c>
      <c r="E1134" s="26" t="s">
        <v>474</v>
      </c>
      <c r="F1134" s="26" t="s">
        <v>76</v>
      </c>
      <c r="G1134" s="26" t="s">
        <v>3546</v>
      </c>
      <c r="H1134" s="59">
        <v>300000000</v>
      </c>
      <c r="I1134" s="26" t="s">
        <v>113</v>
      </c>
      <c r="J1134" s="26" t="s">
        <v>52</v>
      </c>
      <c r="K1134" s="26">
        <v>3</v>
      </c>
      <c r="L1134" s="26">
        <v>7.21</v>
      </c>
      <c r="M1134" s="26" t="s">
        <v>54</v>
      </c>
      <c r="N1134" s="26" t="s">
        <v>55</v>
      </c>
      <c r="O1134" s="26">
        <v>5.03</v>
      </c>
      <c r="P1134" s="26">
        <v>12</v>
      </c>
      <c r="Q1134" s="40">
        <f>Table2[[#This Row],[Spread]]/Table2[[#This Row],[Expected Loss]]</f>
        <v>2.3856858846918487</v>
      </c>
      <c r="R1134" s="26">
        <v>1</v>
      </c>
      <c r="S1134" s="26">
        <v>0</v>
      </c>
      <c r="T1134" s="26" t="s">
        <v>3547</v>
      </c>
      <c r="U1134" s="26" t="s">
        <v>3548</v>
      </c>
      <c r="Y1134" s="26">
        <f>IF(ISTEXT(_xlfn.XLOOKUP(A1134,Checked_Deals!A:A,Checked_Deals!A:A,0)),1,0)</f>
        <v>0</v>
      </c>
    </row>
    <row r="1135" spans="1:25" x14ac:dyDescent="0.25">
      <c r="A1135" s="26" t="s">
        <v>3549</v>
      </c>
      <c r="B1135" s="27">
        <v>45261</v>
      </c>
      <c r="C1135" s="26" t="s">
        <v>3550</v>
      </c>
      <c r="D1135" s="26" t="s">
        <v>2317</v>
      </c>
      <c r="E1135" s="26" t="s">
        <v>474</v>
      </c>
      <c r="F1135" s="26" t="s">
        <v>76</v>
      </c>
      <c r="G1135" s="26" t="s">
        <v>3530</v>
      </c>
      <c r="H1135" s="59">
        <v>200000000</v>
      </c>
      <c r="I1135" s="26" t="s">
        <v>113</v>
      </c>
      <c r="J1135" s="26" t="s">
        <v>52</v>
      </c>
      <c r="K1135" s="26">
        <v>3</v>
      </c>
      <c r="L1135" s="26">
        <v>4.12</v>
      </c>
      <c r="M1135" s="26" t="s">
        <v>54</v>
      </c>
      <c r="N1135" s="26" t="s">
        <v>55</v>
      </c>
      <c r="O1135" s="26">
        <v>2.65</v>
      </c>
      <c r="P1135" s="26">
        <v>7.5</v>
      </c>
      <c r="Q1135" s="40">
        <f>Table2[[#This Row],[Spread]]/Table2[[#This Row],[Expected Loss]]</f>
        <v>2.8301886792452833</v>
      </c>
      <c r="R1135" s="26">
        <v>1</v>
      </c>
      <c r="S1135" s="26">
        <v>0</v>
      </c>
      <c r="T1135" s="26" t="s">
        <v>3551</v>
      </c>
      <c r="U1135" s="26" t="s">
        <v>3552</v>
      </c>
      <c r="Y1135" s="26">
        <f>IF(ISTEXT(_xlfn.XLOOKUP(A1135,Checked_Deals!A:A,Checked_Deals!A:A,0)),1,0)</f>
        <v>0</v>
      </c>
    </row>
    <row r="1136" spans="1:25" x14ac:dyDescent="0.25">
      <c r="A1136" s="30" t="s">
        <v>3553</v>
      </c>
      <c r="B1136" s="31">
        <v>45261</v>
      </c>
      <c r="C1136" s="30" t="s">
        <v>3554</v>
      </c>
      <c r="D1136" s="30" t="s">
        <v>3289</v>
      </c>
      <c r="E1136" s="30" t="s">
        <v>3555</v>
      </c>
      <c r="F1136" s="30" t="s">
        <v>91</v>
      </c>
      <c r="G1136" s="30" t="s">
        <v>3291</v>
      </c>
      <c r="H1136" s="37">
        <v>140000000</v>
      </c>
      <c r="I1136" s="30" t="s">
        <v>51</v>
      </c>
      <c r="J1136" s="30" t="s">
        <v>52</v>
      </c>
      <c r="K1136" s="30">
        <v>2</v>
      </c>
      <c r="L1136" s="30">
        <v>1.71</v>
      </c>
      <c r="M1136" s="30" t="s">
        <v>54</v>
      </c>
      <c r="N1136" s="30" t="s">
        <v>55</v>
      </c>
      <c r="O1136" s="30">
        <v>1.26</v>
      </c>
      <c r="P1136" s="30">
        <v>13</v>
      </c>
      <c r="Q1136" s="40">
        <f>Table2[[#This Row],[Spread]]/Table2[[#This Row],[Expected Loss]]</f>
        <v>10.317460317460318</v>
      </c>
      <c r="R1136" s="30">
        <v>1</v>
      </c>
      <c r="S1136" s="30">
        <v>0</v>
      </c>
      <c r="T1136" s="30" t="s">
        <v>3556</v>
      </c>
      <c r="U1136" s="30" t="s">
        <v>3557</v>
      </c>
      <c r="Y1136" s="26">
        <f>IF(ISTEXT(_xlfn.XLOOKUP(A1136,Checked_Deals!A:A,Checked_Deals!A:A,0)),1,0)</f>
        <v>1</v>
      </c>
    </row>
    <row r="1137" spans="1:25" x14ac:dyDescent="0.25">
      <c r="A1137" s="30" t="s">
        <v>3558</v>
      </c>
      <c r="B1137" s="31">
        <v>45261</v>
      </c>
      <c r="C1137" s="30" t="s">
        <v>3559</v>
      </c>
      <c r="D1137" s="30" t="s">
        <v>3560</v>
      </c>
      <c r="E1137" s="30" t="s">
        <v>785</v>
      </c>
      <c r="F1137" s="30" t="s">
        <v>91</v>
      </c>
      <c r="G1137" s="30" t="s">
        <v>3561</v>
      </c>
      <c r="H1137" s="65">
        <v>175000000</v>
      </c>
      <c r="I1137" s="30" t="s">
        <v>51</v>
      </c>
      <c r="J1137" s="30" t="s">
        <v>52</v>
      </c>
      <c r="K1137" s="30">
        <v>3</v>
      </c>
      <c r="L1137" s="30">
        <v>0.95</v>
      </c>
      <c r="M1137" s="30" t="s">
        <v>3563</v>
      </c>
      <c r="N1137" s="30" t="s">
        <v>55</v>
      </c>
      <c r="O1137" s="30">
        <v>0.81</v>
      </c>
      <c r="P1137" s="30">
        <v>5</v>
      </c>
      <c r="Q1137" s="40">
        <f>Table2[[#This Row],[Spread]]/Table2[[#This Row],[Expected Loss]]</f>
        <v>6.1728395061728394</v>
      </c>
      <c r="R1137" s="30">
        <v>1</v>
      </c>
      <c r="S1137" s="30">
        <v>0</v>
      </c>
      <c r="T1137" s="30" t="s">
        <v>3564</v>
      </c>
      <c r="U1137" s="30" t="s">
        <v>3565</v>
      </c>
      <c r="Y1137" s="26">
        <f>IF(ISTEXT(_xlfn.XLOOKUP(A1137,Checked_Deals!A:A,Checked_Deals!A:A,0)),1,0)</f>
        <v>1</v>
      </c>
    </row>
    <row r="1138" spans="1:25" x14ac:dyDescent="0.25">
      <c r="A1138" s="26" t="s">
        <v>3566</v>
      </c>
      <c r="B1138" s="27">
        <v>45261</v>
      </c>
      <c r="C1138" s="26" t="s">
        <v>3567</v>
      </c>
      <c r="D1138" s="26" t="s">
        <v>3289</v>
      </c>
      <c r="E1138" s="26" t="s">
        <v>785</v>
      </c>
      <c r="F1138" s="26" t="s">
        <v>91</v>
      </c>
      <c r="G1138" s="26" t="s">
        <v>3546</v>
      </c>
      <c r="H1138" s="59">
        <v>100000000</v>
      </c>
      <c r="I1138" s="26" t="s">
        <v>51</v>
      </c>
      <c r="J1138" s="26" t="s">
        <v>52</v>
      </c>
      <c r="K1138" s="26">
        <v>3.25</v>
      </c>
      <c r="L1138" s="26">
        <v>3.99</v>
      </c>
      <c r="M1138" s="26" t="s">
        <v>54</v>
      </c>
      <c r="N1138" s="26" t="s">
        <v>55</v>
      </c>
      <c r="O1138" s="26">
        <v>2.46</v>
      </c>
      <c r="P1138" s="26">
        <v>10</v>
      </c>
      <c r="Q1138" s="40">
        <f>Table2[[#This Row],[Spread]]/Table2[[#This Row],[Expected Loss]]</f>
        <v>4.0650406504065044</v>
      </c>
      <c r="R1138" s="26">
        <v>1</v>
      </c>
      <c r="S1138" s="26">
        <v>0</v>
      </c>
      <c r="T1138" s="26" t="s">
        <v>3568</v>
      </c>
      <c r="U1138" s="26" t="s">
        <v>3569</v>
      </c>
      <c r="Y1138" s="26">
        <f>IF(ISTEXT(_xlfn.XLOOKUP(A1138,Checked_Deals!A:A,Checked_Deals!A:A,0)),1,0)</f>
        <v>0</v>
      </c>
    </row>
    <row r="1139" spans="1:25" x14ac:dyDescent="0.25">
      <c r="A1139" s="30" t="s">
        <v>3570</v>
      </c>
      <c r="B1139" s="31">
        <v>45261</v>
      </c>
      <c r="C1139" s="30" t="s">
        <v>1999</v>
      </c>
      <c r="D1139" s="30" t="s">
        <v>3144</v>
      </c>
      <c r="E1139" s="30" t="s">
        <v>3555</v>
      </c>
      <c r="F1139" s="30" t="s">
        <v>76</v>
      </c>
      <c r="G1139" s="30" t="s">
        <v>3145</v>
      </c>
      <c r="H1139" s="37">
        <v>70000000</v>
      </c>
      <c r="I1139" s="30" t="s">
        <v>51</v>
      </c>
      <c r="J1139" s="30" t="s">
        <v>52</v>
      </c>
      <c r="K1139" s="30" t="s">
        <v>54</v>
      </c>
      <c r="L1139" s="30">
        <v>3.3</v>
      </c>
      <c r="M1139" s="30" t="s">
        <v>54</v>
      </c>
      <c r="N1139" s="30" t="s">
        <v>55</v>
      </c>
      <c r="O1139" s="30">
        <v>2.2799999999999998</v>
      </c>
      <c r="P1139" s="30">
        <v>23</v>
      </c>
      <c r="Q1139" s="40">
        <f>Table2[[#This Row],[Spread]]/Table2[[#This Row],[Expected Loss]]</f>
        <v>10.087719298245615</v>
      </c>
      <c r="R1139" s="30">
        <v>1</v>
      </c>
      <c r="S1139" s="30">
        <v>0</v>
      </c>
      <c r="T1139" s="30" t="s">
        <v>3571</v>
      </c>
      <c r="U1139" s="30" t="s">
        <v>3572</v>
      </c>
      <c r="Y1139" s="26">
        <f>IF(ISTEXT(_xlfn.XLOOKUP(A1139,Checked_Deals!A:A,Checked_Deals!A:A,0)),1,0)</f>
        <v>1</v>
      </c>
    </row>
    <row r="1140" spans="1:25" x14ac:dyDescent="0.25">
      <c r="A1140" s="26" t="s">
        <v>3573</v>
      </c>
      <c r="B1140" s="27">
        <v>45261</v>
      </c>
      <c r="C1140" s="26" t="s">
        <v>3574</v>
      </c>
      <c r="D1140" s="26" t="s">
        <v>3575</v>
      </c>
      <c r="E1140" s="26" t="s">
        <v>785</v>
      </c>
      <c r="F1140" s="26" t="s">
        <v>76</v>
      </c>
      <c r="G1140" s="26" t="s">
        <v>3333</v>
      </c>
      <c r="H1140" s="59">
        <v>200000000</v>
      </c>
      <c r="I1140" s="26" t="s">
        <v>51</v>
      </c>
      <c r="J1140" s="26" t="s">
        <v>52</v>
      </c>
      <c r="K1140" s="26">
        <v>3</v>
      </c>
      <c r="L1140" s="26">
        <v>1.67</v>
      </c>
      <c r="M1140" s="26" t="s">
        <v>54</v>
      </c>
      <c r="N1140" s="26" t="s">
        <v>55</v>
      </c>
      <c r="O1140" s="26">
        <v>1.36</v>
      </c>
      <c r="P1140" s="26">
        <v>6.25</v>
      </c>
      <c r="Q1140" s="40">
        <f>Table2[[#This Row],[Spread]]/Table2[[#This Row],[Expected Loss]]</f>
        <v>4.5955882352941178</v>
      </c>
      <c r="R1140" s="26">
        <v>1</v>
      </c>
      <c r="S1140" s="26">
        <v>0</v>
      </c>
      <c r="T1140" s="26" t="s">
        <v>3576</v>
      </c>
      <c r="U1140" s="26" t="s">
        <v>3577</v>
      </c>
      <c r="Y1140" s="26">
        <f>IF(ISTEXT(_xlfn.XLOOKUP(A1140,Checked_Deals!A:A,Checked_Deals!A:A,0)),1,0)</f>
        <v>0</v>
      </c>
    </row>
    <row r="1141" spans="1:25" x14ac:dyDescent="0.25">
      <c r="A1141" s="26" t="s">
        <v>3578</v>
      </c>
      <c r="B1141" s="27">
        <v>45261</v>
      </c>
      <c r="C1141" s="26" t="s">
        <v>3579</v>
      </c>
      <c r="D1141" s="26" t="s">
        <v>3580</v>
      </c>
      <c r="E1141" s="26" t="s">
        <v>785</v>
      </c>
      <c r="F1141" s="26" t="s">
        <v>76</v>
      </c>
      <c r="G1141" s="26" t="s">
        <v>3581</v>
      </c>
      <c r="H1141" s="59">
        <v>125000000</v>
      </c>
      <c r="I1141" s="26" t="s">
        <v>113</v>
      </c>
      <c r="J1141" s="26" t="s">
        <v>52</v>
      </c>
      <c r="K1141" s="26">
        <v>21</v>
      </c>
      <c r="L1141" s="26">
        <v>3.53</v>
      </c>
      <c r="M1141" s="26" t="s">
        <v>54</v>
      </c>
      <c r="N1141" s="26" t="s">
        <v>55</v>
      </c>
      <c r="O1141" s="26">
        <v>2.66</v>
      </c>
      <c r="P1141" s="26">
        <v>7.75</v>
      </c>
      <c r="Q1141" s="40">
        <f>Table2[[#This Row],[Spread]]/Table2[[#This Row],[Expected Loss]]</f>
        <v>2.9135338345864659</v>
      </c>
      <c r="R1141" s="26">
        <v>1</v>
      </c>
      <c r="S1141" s="26">
        <v>0</v>
      </c>
      <c r="T1141" s="26" t="s">
        <v>3582</v>
      </c>
      <c r="U1141" s="26" t="s">
        <v>3583</v>
      </c>
      <c r="Y1141" s="26">
        <f>IF(ISTEXT(_xlfn.XLOOKUP(A1141,Checked_Deals!A:A,Checked_Deals!A:A,0)),1,0)</f>
        <v>0</v>
      </c>
    </row>
    <row r="1142" spans="1:25" x14ac:dyDescent="0.25">
      <c r="A1142" s="30" t="s">
        <v>3584</v>
      </c>
      <c r="B1142" s="31">
        <v>45261</v>
      </c>
      <c r="C1142" s="30" t="s">
        <v>3585</v>
      </c>
      <c r="D1142" s="30" t="s">
        <v>378</v>
      </c>
      <c r="E1142" s="30" t="s">
        <v>785</v>
      </c>
      <c r="F1142" s="30" t="s">
        <v>3494</v>
      </c>
      <c r="G1142" s="30" t="s">
        <v>3291</v>
      </c>
      <c r="H1142" s="37">
        <v>150000000</v>
      </c>
      <c r="I1142" s="30" t="s">
        <v>51</v>
      </c>
      <c r="J1142" s="30" t="s">
        <v>52</v>
      </c>
      <c r="K1142" s="30" t="s">
        <v>54</v>
      </c>
      <c r="L1142" s="30">
        <v>2.1419999999999999</v>
      </c>
      <c r="M1142" s="30" t="s">
        <v>54</v>
      </c>
      <c r="N1142" s="30" t="s">
        <v>55</v>
      </c>
      <c r="O1142" s="30">
        <v>1.387</v>
      </c>
      <c r="P1142" s="30">
        <v>9.25</v>
      </c>
      <c r="Q1142" s="40">
        <f>Table2[[#This Row],[Spread]]/Table2[[#This Row],[Expected Loss]]</f>
        <v>6.6690699351117519</v>
      </c>
      <c r="R1142" s="30">
        <v>1</v>
      </c>
      <c r="S1142" s="30">
        <v>0</v>
      </c>
      <c r="T1142" s="30" t="s">
        <v>3586</v>
      </c>
      <c r="U1142" s="30" t="s">
        <v>3587</v>
      </c>
      <c r="Y1142" s="26">
        <f>IF(ISTEXT(_xlfn.XLOOKUP(A1142,Checked_Deals!A:A,Checked_Deals!A:A,0)),1,0)</f>
        <v>1</v>
      </c>
    </row>
    <row r="1143" spans="1:25" x14ac:dyDescent="0.25">
      <c r="A1143" s="30" t="s">
        <v>3588</v>
      </c>
      <c r="B1143" s="31">
        <v>45261</v>
      </c>
      <c r="C1143" s="30" t="s">
        <v>1933</v>
      </c>
      <c r="D1143" s="30" t="s">
        <v>211</v>
      </c>
      <c r="E1143" s="30" t="s">
        <v>541</v>
      </c>
      <c r="F1143" s="30" t="s">
        <v>3494</v>
      </c>
      <c r="G1143" s="30" t="s">
        <v>3291</v>
      </c>
      <c r="H1143" s="37">
        <v>50000000</v>
      </c>
      <c r="I1143" s="30" t="s">
        <v>113</v>
      </c>
      <c r="J1143" s="30" t="s">
        <v>52</v>
      </c>
      <c r="K1143" s="30">
        <v>2</v>
      </c>
      <c r="L1143" s="30">
        <v>2.2280000000000002</v>
      </c>
      <c r="M1143" s="30" t="s">
        <v>54</v>
      </c>
      <c r="N1143" s="30" t="s">
        <v>55</v>
      </c>
      <c r="O1143" s="30">
        <v>1.7210000000000001</v>
      </c>
      <c r="P1143" s="30">
        <v>12</v>
      </c>
      <c r="Q1143" s="40">
        <f>Table2[[#This Row],[Spread]]/Table2[[#This Row],[Expected Loss]]</f>
        <v>6.9726902963393371</v>
      </c>
      <c r="R1143" s="30">
        <v>1</v>
      </c>
      <c r="S1143" s="30">
        <v>0</v>
      </c>
      <c r="T1143" s="30" t="s">
        <v>3589</v>
      </c>
      <c r="U1143" s="30" t="s">
        <v>3590</v>
      </c>
      <c r="Y1143" s="26">
        <f>IF(ISTEXT(_xlfn.XLOOKUP(A1143,Checked_Deals!A:A,Checked_Deals!A:A,0)),1,0)</f>
        <v>1</v>
      </c>
    </row>
    <row r="1144" spans="1:25" x14ac:dyDescent="0.25">
      <c r="A1144" s="26" t="s">
        <v>3591</v>
      </c>
      <c r="B1144" s="27">
        <v>45292</v>
      </c>
      <c r="C1144" s="26" t="s">
        <v>2869</v>
      </c>
      <c r="D1144" s="26" t="s">
        <v>2870</v>
      </c>
      <c r="E1144" s="26" t="s">
        <v>785</v>
      </c>
      <c r="F1144" s="26" t="s">
        <v>76</v>
      </c>
      <c r="G1144" s="26" t="s">
        <v>617</v>
      </c>
      <c r="H1144" s="59">
        <v>100000000</v>
      </c>
      <c r="I1144" s="26" t="s">
        <v>113</v>
      </c>
      <c r="J1144" s="26" t="s">
        <v>52</v>
      </c>
      <c r="K1144" s="26">
        <v>3</v>
      </c>
      <c r="L1144" s="26">
        <v>5.08</v>
      </c>
      <c r="M1144" s="26" t="s">
        <v>54</v>
      </c>
      <c r="N1144" s="26" t="s">
        <v>55</v>
      </c>
      <c r="O1144" s="26">
        <v>4.46</v>
      </c>
      <c r="P1144" s="26">
        <v>11.5</v>
      </c>
      <c r="Q1144" s="40">
        <f>Table2[[#This Row],[Spread]]/Table2[[#This Row],[Expected Loss]]</f>
        <v>2.5784753363228701</v>
      </c>
      <c r="R1144" s="26">
        <v>1</v>
      </c>
      <c r="S1144" s="26">
        <v>0</v>
      </c>
      <c r="T1144" s="26" t="s">
        <v>3592</v>
      </c>
      <c r="U1144" s="26" t="s">
        <v>3593</v>
      </c>
      <c r="Y1144" s="26">
        <f>IF(ISTEXT(_xlfn.XLOOKUP(A1144,Checked_Deals!A:A,Checked_Deals!A:A,0)),1,0)</f>
        <v>0</v>
      </c>
    </row>
    <row r="1145" spans="1:25" x14ac:dyDescent="0.25">
      <c r="A1145" s="26" t="s">
        <v>3594</v>
      </c>
      <c r="B1145" s="27">
        <v>45292</v>
      </c>
      <c r="C1145" s="26" t="s">
        <v>3595</v>
      </c>
      <c r="D1145" s="26" t="s">
        <v>3596</v>
      </c>
      <c r="E1145" s="26" t="s">
        <v>474</v>
      </c>
      <c r="F1145" s="26" t="s">
        <v>76</v>
      </c>
      <c r="G1145" s="26" t="s">
        <v>3597</v>
      </c>
      <c r="H1145" s="59">
        <v>255000000</v>
      </c>
      <c r="I1145" s="26" t="s">
        <v>51</v>
      </c>
      <c r="J1145" s="26" t="s">
        <v>52</v>
      </c>
      <c r="K1145" s="26">
        <v>3</v>
      </c>
      <c r="L1145" s="26">
        <v>0.17599999999999999</v>
      </c>
      <c r="M1145" s="26" t="s">
        <v>3368</v>
      </c>
      <c r="N1145" s="26" t="s">
        <v>55</v>
      </c>
      <c r="O1145" s="26">
        <v>0.112</v>
      </c>
      <c r="P1145" s="26">
        <v>4</v>
      </c>
      <c r="Q1145" s="40">
        <f>Table2[[#This Row],[Spread]]/Table2[[#This Row],[Expected Loss]]</f>
        <v>35.714285714285715</v>
      </c>
      <c r="R1145" s="26">
        <v>1</v>
      </c>
      <c r="S1145" s="26">
        <v>0</v>
      </c>
      <c r="T1145" s="26" t="s">
        <v>3598</v>
      </c>
      <c r="U1145" s="26" t="s">
        <v>3599</v>
      </c>
      <c r="Y1145" s="26">
        <f>IF(ISTEXT(_xlfn.XLOOKUP(A1145,Checked_Deals!A:A,Checked_Deals!A:A,0)),1,0)</f>
        <v>0</v>
      </c>
    </row>
    <row r="1146" spans="1:25" x14ac:dyDescent="0.25">
      <c r="A1146" s="26" t="s">
        <v>3600</v>
      </c>
      <c r="B1146" s="27">
        <v>45292</v>
      </c>
      <c r="C1146" s="26" t="s">
        <v>1903</v>
      </c>
      <c r="D1146" s="26" t="s">
        <v>54</v>
      </c>
      <c r="E1146" s="26" t="s">
        <v>54</v>
      </c>
      <c r="F1146" s="26" t="s">
        <v>54</v>
      </c>
      <c r="G1146" s="26" t="s">
        <v>599</v>
      </c>
      <c r="H1146" s="59">
        <v>16500000</v>
      </c>
      <c r="I1146" s="26" t="s">
        <v>54</v>
      </c>
      <c r="J1146" s="26" t="s">
        <v>52</v>
      </c>
      <c r="K1146" s="26" t="s">
        <v>54</v>
      </c>
      <c r="L1146" s="26" t="s">
        <v>53</v>
      </c>
      <c r="M1146" s="26" t="s">
        <v>54</v>
      </c>
      <c r="N1146" s="26" t="s">
        <v>55</v>
      </c>
      <c r="O1146" s="26" t="s">
        <v>56</v>
      </c>
      <c r="P1146" s="26" t="s">
        <v>56</v>
      </c>
      <c r="Q1146" s="40" t="e">
        <f>Table2[[#This Row],[Spread]]/Table2[[#This Row],[Expected Loss]]</f>
        <v>#VALUE!</v>
      </c>
      <c r="R1146" s="26">
        <v>1</v>
      </c>
      <c r="S1146" s="26">
        <v>0</v>
      </c>
      <c r="T1146" s="26" t="s">
        <v>3601</v>
      </c>
      <c r="U1146" s="26" t="s">
        <v>3602</v>
      </c>
      <c r="Y1146" s="26">
        <f>IF(ISTEXT(_xlfn.XLOOKUP(A1146,Checked_Deals!A:A,Checked_Deals!A:A,0)),1,0)</f>
        <v>0</v>
      </c>
    </row>
    <row r="1147" spans="1:25" x14ac:dyDescent="0.25">
      <c r="A1147" s="26" t="s">
        <v>3603</v>
      </c>
      <c r="B1147" s="27">
        <v>45292</v>
      </c>
      <c r="C1147" s="26" t="s">
        <v>1903</v>
      </c>
      <c r="D1147" s="26" t="s">
        <v>54</v>
      </c>
      <c r="E1147" s="26" t="s">
        <v>54</v>
      </c>
      <c r="F1147" s="26" t="s">
        <v>54</v>
      </c>
      <c r="G1147" s="26" t="s">
        <v>599</v>
      </c>
      <c r="H1147" s="59">
        <v>7500000</v>
      </c>
      <c r="I1147" s="26" t="s">
        <v>54</v>
      </c>
      <c r="J1147" s="26" t="s">
        <v>52</v>
      </c>
      <c r="K1147" s="26" t="s">
        <v>54</v>
      </c>
      <c r="L1147" s="26" t="s">
        <v>53</v>
      </c>
      <c r="M1147" s="26" t="s">
        <v>54</v>
      </c>
      <c r="N1147" s="26" t="s">
        <v>55</v>
      </c>
      <c r="O1147" s="26" t="s">
        <v>56</v>
      </c>
      <c r="P1147" s="26" t="s">
        <v>56</v>
      </c>
      <c r="Q1147" s="40" t="e">
        <f>Table2[[#This Row],[Spread]]/Table2[[#This Row],[Expected Loss]]</f>
        <v>#VALUE!</v>
      </c>
      <c r="R1147" s="26">
        <v>1</v>
      </c>
      <c r="S1147" s="26">
        <v>0</v>
      </c>
      <c r="T1147" s="26" t="s">
        <v>3604</v>
      </c>
      <c r="U1147" s="26" t="s">
        <v>3605</v>
      </c>
      <c r="Y1147" s="26">
        <f>IF(ISTEXT(_xlfn.XLOOKUP(A1147,Checked_Deals!A:A,Checked_Deals!A:A,0)),1,0)</f>
        <v>0</v>
      </c>
    </row>
    <row r="1148" spans="1:25" x14ac:dyDescent="0.25">
      <c r="A1148" s="26" t="s">
        <v>3606</v>
      </c>
      <c r="B1148" s="27">
        <v>45292</v>
      </c>
      <c r="C1148" s="26" t="s">
        <v>1903</v>
      </c>
      <c r="D1148" s="26" t="s">
        <v>54</v>
      </c>
      <c r="E1148" s="26" t="s">
        <v>54</v>
      </c>
      <c r="F1148" s="26" t="s">
        <v>54</v>
      </c>
      <c r="G1148" s="26" t="s">
        <v>599</v>
      </c>
      <c r="H1148" s="59">
        <v>7500000</v>
      </c>
      <c r="I1148" s="26" t="s">
        <v>54</v>
      </c>
      <c r="J1148" s="26" t="s">
        <v>52</v>
      </c>
      <c r="K1148" s="26" t="s">
        <v>54</v>
      </c>
      <c r="L1148" s="26" t="s">
        <v>53</v>
      </c>
      <c r="M1148" s="26" t="s">
        <v>54</v>
      </c>
      <c r="N1148" s="26" t="s">
        <v>55</v>
      </c>
      <c r="O1148" s="26" t="s">
        <v>56</v>
      </c>
      <c r="P1148" s="26" t="s">
        <v>56</v>
      </c>
      <c r="Q1148" s="40" t="e">
        <f>Table2[[#This Row],[Spread]]/Table2[[#This Row],[Expected Loss]]</f>
        <v>#VALUE!</v>
      </c>
      <c r="R1148" s="26">
        <v>1</v>
      </c>
      <c r="S1148" s="26">
        <v>0</v>
      </c>
      <c r="T1148" s="26" t="s">
        <v>3607</v>
      </c>
      <c r="U1148" s="26" t="s">
        <v>3608</v>
      </c>
      <c r="Y1148" s="26">
        <f>IF(ISTEXT(_xlfn.XLOOKUP(A1148,Checked_Deals!A:A,Checked_Deals!A:A,0)),1,0)</f>
        <v>0</v>
      </c>
    </row>
    <row r="1149" spans="1:25" x14ac:dyDescent="0.25">
      <c r="A1149" s="26" t="s">
        <v>3609</v>
      </c>
      <c r="B1149" s="27">
        <v>45292</v>
      </c>
      <c r="C1149" s="26" t="s">
        <v>1903</v>
      </c>
      <c r="D1149" s="26" t="s">
        <v>54</v>
      </c>
      <c r="E1149" s="26" t="s">
        <v>54</v>
      </c>
      <c r="F1149" s="26" t="s">
        <v>54</v>
      </c>
      <c r="G1149" s="26" t="s">
        <v>599</v>
      </c>
      <c r="H1149" s="59">
        <v>15000000</v>
      </c>
      <c r="I1149" s="26" t="s">
        <v>54</v>
      </c>
      <c r="J1149" s="26" t="s">
        <v>52</v>
      </c>
      <c r="K1149" s="26" t="s">
        <v>54</v>
      </c>
      <c r="L1149" s="26" t="s">
        <v>53</v>
      </c>
      <c r="M1149" s="26" t="s">
        <v>54</v>
      </c>
      <c r="N1149" s="26" t="s">
        <v>55</v>
      </c>
      <c r="O1149" s="26" t="s">
        <v>56</v>
      </c>
      <c r="P1149" s="26" t="s">
        <v>56</v>
      </c>
      <c r="Q1149" s="40" t="e">
        <f>Table2[[#This Row],[Spread]]/Table2[[#This Row],[Expected Loss]]</f>
        <v>#VALUE!</v>
      </c>
      <c r="R1149" s="26">
        <v>1</v>
      </c>
      <c r="S1149" s="26">
        <v>0</v>
      </c>
      <c r="T1149" s="26" t="s">
        <v>3610</v>
      </c>
      <c r="U1149" s="26" t="s">
        <v>3611</v>
      </c>
      <c r="Y1149" s="26">
        <f>IF(ISTEXT(_xlfn.XLOOKUP(A1149,Checked_Deals!A:A,Checked_Deals!A:A,0)),1,0)</f>
        <v>0</v>
      </c>
    </row>
    <row r="1150" spans="1:25" x14ac:dyDescent="0.25">
      <c r="A1150" s="26" t="s">
        <v>3612</v>
      </c>
      <c r="B1150" s="27">
        <v>45292</v>
      </c>
      <c r="C1150" s="26" t="s">
        <v>1903</v>
      </c>
      <c r="D1150" s="26" t="s">
        <v>54</v>
      </c>
      <c r="E1150" s="26" t="s">
        <v>54</v>
      </c>
      <c r="F1150" s="26" t="s">
        <v>54</v>
      </c>
      <c r="G1150" s="26" t="s">
        <v>599</v>
      </c>
      <c r="H1150" s="59">
        <v>12500000</v>
      </c>
      <c r="I1150" s="26" t="s">
        <v>54</v>
      </c>
      <c r="J1150" s="26" t="s">
        <v>52</v>
      </c>
      <c r="K1150" s="26" t="s">
        <v>54</v>
      </c>
      <c r="L1150" s="26" t="s">
        <v>53</v>
      </c>
      <c r="M1150" s="26" t="s">
        <v>54</v>
      </c>
      <c r="N1150" s="26" t="s">
        <v>55</v>
      </c>
      <c r="O1150" s="26" t="s">
        <v>56</v>
      </c>
      <c r="P1150" s="26" t="s">
        <v>56</v>
      </c>
      <c r="Q1150" s="40" t="e">
        <f>Table2[[#This Row],[Spread]]/Table2[[#This Row],[Expected Loss]]</f>
        <v>#VALUE!</v>
      </c>
      <c r="R1150" s="26">
        <v>1</v>
      </c>
      <c r="S1150" s="26">
        <v>0</v>
      </c>
      <c r="T1150" s="26" t="s">
        <v>3613</v>
      </c>
      <c r="U1150" s="26" t="s">
        <v>3614</v>
      </c>
      <c r="Y1150" s="26">
        <f>IF(ISTEXT(_xlfn.XLOOKUP(A1150,Checked_Deals!A:A,Checked_Deals!A:A,0)),1,0)</f>
        <v>0</v>
      </c>
    </row>
    <row r="1151" spans="1:25" x14ac:dyDescent="0.25">
      <c r="A1151" s="30" t="s">
        <v>3615</v>
      </c>
      <c r="B1151" s="31">
        <v>45292</v>
      </c>
      <c r="C1151" s="30" t="s">
        <v>2875</v>
      </c>
      <c r="D1151" s="30" t="s">
        <v>110</v>
      </c>
      <c r="E1151" s="30" t="s">
        <v>1383</v>
      </c>
      <c r="F1151" s="30" t="s">
        <v>76</v>
      </c>
      <c r="G1151" s="30" t="s">
        <v>2714</v>
      </c>
      <c r="H1151" s="37">
        <v>400000000</v>
      </c>
      <c r="I1151" s="30" t="s">
        <v>51</v>
      </c>
      <c r="J1151" s="30"/>
      <c r="K1151" s="30">
        <v>4.17</v>
      </c>
      <c r="L1151" s="30">
        <v>0.95</v>
      </c>
      <c r="M1151" s="30" t="s">
        <v>54</v>
      </c>
      <c r="N1151" s="30" t="s">
        <v>55</v>
      </c>
      <c r="O1151" s="30">
        <v>0.88839999999999997</v>
      </c>
      <c r="P1151" s="30">
        <v>5.75</v>
      </c>
      <c r="Q1151" s="40">
        <f>Table2[[#This Row],[Spread]]/Table2[[#This Row],[Expected Loss]]</f>
        <v>6.4723097703737054</v>
      </c>
      <c r="R1151" s="30">
        <v>1</v>
      </c>
      <c r="S1151" s="30">
        <v>0</v>
      </c>
      <c r="T1151" s="30" t="s">
        <v>3616</v>
      </c>
      <c r="U1151" s="30" t="s">
        <v>3617</v>
      </c>
      <c r="Y1151" s="26">
        <f>IF(ISTEXT(_xlfn.XLOOKUP(A1151,Checked_Deals!A:A,Checked_Deals!A:A,0)),1,0)</f>
        <v>1</v>
      </c>
    </row>
    <row r="1152" spans="1:25" x14ac:dyDescent="0.25">
      <c r="A1152" s="26" t="s">
        <v>3618</v>
      </c>
      <c r="B1152" s="27">
        <v>45292</v>
      </c>
      <c r="C1152" s="26" t="s">
        <v>1811</v>
      </c>
      <c r="D1152" s="26" t="s">
        <v>54</v>
      </c>
      <c r="E1152" s="26" t="s">
        <v>54</v>
      </c>
      <c r="F1152" s="26" t="s">
        <v>54</v>
      </c>
      <c r="G1152" s="26" t="s">
        <v>966</v>
      </c>
      <c r="H1152" s="59">
        <v>100000000</v>
      </c>
      <c r="I1152" s="26" t="s">
        <v>54</v>
      </c>
      <c r="J1152" s="26" t="s">
        <v>52</v>
      </c>
      <c r="K1152" s="26">
        <v>2</v>
      </c>
      <c r="L1152" s="26" t="s">
        <v>53</v>
      </c>
      <c r="M1152" s="26" t="s">
        <v>54</v>
      </c>
      <c r="N1152" s="26" t="s">
        <v>55</v>
      </c>
      <c r="O1152" s="26" t="s">
        <v>56</v>
      </c>
      <c r="P1152" s="26" t="s">
        <v>56</v>
      </c>
      <c r="Q1152" s="40" t="e">
        <f>Table2[[#This Row],[Spread]]/Table2[[#This Row],[Expected Loss]]</f>
        <v>#VALUE!</v>
      </c>
      <c r="R1152" s="26">
        <v>1</v>
      </c>
      <c r="S1152" s="26">
        <v>0</v>
      </c>
      <c r="T1152" s="26" t="s">
        <v>3619</v>
      </c>
      <c r="U1152" s="26" t="s">
        <v>3620</v>
      </c>
      <c r="Y1152" s="26">
        <f>IF(ISTEXT(_xlfn.XLOOKUP(A1152,Checked_Deals!A:A,Checked_Deals!A:A,0)),1,0)</f>
        <v>0</v>
      </c>
    </row>
    <row r="1153" spans="1:25" x14ac:dyDescent="0.25">
      <c r="A1153" s="26" t="s">
        <v>3621</v>
      </c>
      <c r="B1153" s="27">
        <v>45292</v>
      </c>
      <c r="C1153" s="26" t="s">
        <v>3622</v>
      </c>
      <c r="D1153" s="26" t="s">
        <v>61</v>
      </c>
      <c r="E1153" s="26" t="s">
        <v>474</v>
      </c>
      <c r="F1153" s="26" t="s">
        <v>63</v>
      </c>
      <c r="G1153" s="26" t="s">
        <v>64</v>
      </c>
      <c r="H1153" s="59">
        <v>140000000</v>
      </c>
      <c r="I1153" s="26" t="s">
        <v>331</v>
      </c>
      <c r="J1153" s="26" t="s">
        <v>3623</v>
      </c>
      <c r="K1153" s="26">
        <v>4</v>
      </c>
      <c r="L1153" s="26" t="s">
        <v>53</v>
      </c>
      <c r="M1153" s="26" t="s">
        <v>54</v>
      </c>
      <c r="N1153" s="26" t="s">
        <v>68</v>
      </c>
      <c r="O1153" s="26">
        <v>0.01</v>
      </c>
      <c r="P1153" s="26">
        <v>2.5</v>
      </c>
      <c r="Q1153" s="40">
        <f>Table2[[#This Row],[Spread]]/Table2[[#This Row],[Expected Loss]]</f>
        <v>250</v>
      </c>
      <c r="R1153" s="26">
        <v>1</v>
      </c>
      <c r="S1153" s="26">
        <v>0</v>
      </c>
      <c r="T1153" s="26" t="s">
        <v>3624</v>
      </c>
      <c r="U1153" s="26" t="s">
        <v>3625</v>
      </c>
      <c r="Y1153" s="26">
        <f>IF(ISTEXT(_xlfn.XLOOKUP(A1153,Checked_Deals!A:A,Checked_Deals!A:A,0)),1,0)</f>
        <v>0</v>
      </c>
    </row>
    <row r="1154" spans="1:25" x14ac:dyDescent="0.25">
      <c r="A1154" s="26" t="s">
        <v>3626</v>
      </c>
      <c r="B1154" s="27">
        <v>45292</v>
      </c>
      <c r="C1154" s="26" t="s">
        <v>3622</v>
      </c>
      <c r="D1154" s="26" t="s">
        <v>61</v>
      </c>
      <c r="E1154" s="26" t="s">
        <v>474</v>
      </c>
      <c r="F1154" s="26" t="s">
        <v>63</v>
      </c>
      <c r="G1154" s="26" t="s">
        <v>64</v>
      </c>
      <c r="H1154" s="59">
        <v>60000000</v>
      </c>
      <c r="I1154" s="26" t="s">
        <v>331</v>
      </c>
      <c r="J1154" s="26" t="s">
        <v>3623</v>
      </c>
      <c r="K1154" s="26">
        <v>4</v>
      </c>
      <c r="L1154" s="26" t="s">
        <v>53</v>
      </c>
      <c r="M1154" s="26" t="s">
        <v>54</v>
      </c>
      <c r="N1154" s="26" t="s">
        <v>68</v>
      </c>
      <c r="O1154" s="26">
        <v>0.2</v>
      </c>
      <c r="P1154" s="26">
        <v>3.5</v>
      </c>
      <c r="Q1154" s="40">
        <f>Table2[[#This Row],[Spread]]/Table2[[#This Row],[Expected Loss]]</f>
        <v>17.5</v>
      </c>
      <c r="R1154" s="26">
        <v>1</v>
      </c>
      <c r="S1154" s="26">
        <v>0</v>
      </c>
      <c r="T1154" s="26" t="s">
        <v>3624</v>
      </c>
      <c r="U1154" s="26" t="s">
        <v>3625</v>
      </c>
      <c r="Y1154" s="26">
        <f>IF(ISTEXT(_xlfn.XLOOKUP(A1154,Checked_Deals!A:A,Checked_Deals!A:A,0)),1,0)</f>
        <v>0</v>
      </c>
    </row>
    <row r="1155" spans="1:25" x14ac:dyDescent="0.25">
      <c r="A1155" s="30" t="s">
        <v>3627</v>
      </c>
      <c r="B1155" s="31">
        <v>45323</v>
      </c>
      <c r="C1155" s="30" t="s">
        <v>3104</v>
      </c>
      <c r="D1155" s="30" t="s">
        <v>3105</v>
      </c>
      <c r="E1155" s="30" t="s">
        <v>3542</v>
      </c>
      <c r="F1155" s="30" t="s">
        <v>91</v>
      </c>
      <c r="G1155" s="30" t="s">
        <v>2860</v>
      </c>
      <c r="H1155" s="37">
        <v>175000000</v>
      </c>
      <c r="I1155" s="30" t="s">
        <v>91</v>
      </c>
      <c r="J1155" s="30" t="s">
        <v>52</v>
      </c>
      <c r="K1155" s="30">
        <v>3</v>
      </c>
      <c r="L1155" s="30">
        <v>1.24</v>
      </c>
      <c r="M1155" s="30" t="s">
        <v>54</v>
      </c>
      <c r="N1155" s="30" t="s">
        <v>55</v>
      </c>
      <c r="O1155" s="30">
        <v>1</v>
      </c>
      <c r="P1155" s="30">
        <v>4.75</v>
      </c>
      <c r="Q1155" s="40">
        <f>Table2[[#This Row],[Spread]]/Table2[[#This Row],[Expected Loss]]</f>
        <v>4.75</v>
      </c>
      <c r="R1155" s="30">
        <v>1</v>
      </c>
      <c r="S1155" s="30">
        <v>0</v>
      </c>
      <c r="T1155" s="30" t="s">
        <v>3628</v>
      </c>
      <c r="U1155" s="30" t="s">
        <v>3629</v>
      </c>
      <c r="Y1155" s="26">
        <f>IF(ISTEXT(_xlfn.XLOOKUP(A1155,Checked_Deals!A:A,Checked_Deals!A:A,0)),1,0)</f>
        <v>1</v>
      </c>
    </row>
    <row r="1156" spans="1:25" x14ac:dyDescent="0.25">
      <c r="A1156" s="26" t="s">
        <v>3630</v>
      </c>
      <c r="B1156" s="27">
        <v>45323</v>
      </c>
      <c r="C1156" s="26" t="s">
        <v>3631</v>
      </c>
      <c r="D1156" s="26" t="s">
        <v>3632</v>
      </c>
      <c r="E1156" s="26" t="s">
        <v>3633</v>
      </c>
      <c r="F1156" s="26" t="s">
        <v>76</v>
      </c>
      <c r="G1156" s="26" t="s">
        <v>1169</v>
      </c>
      <c r="H1156" s="59">
        <v>250000000</v>
      </c>
      <c r="I1156" s="26" t="s">
        <v>51</v>
      </c>
      <c r="J1156" s="26" t="s">
        <v>52</v>
      </c>
      <c r="K1156" s="26">
        <v>2.67</v>
      </c>
      <c r="L1156" s="26">
        <v>1.73</v>
      </c>
      <c r="M1156" s="26" t="s">
        <v>3197</v>
      </c>
      <c r="N1156" s="26" t="s">
        <v>68</v>
      </c>
      <c r="O1156" s="26">
        <v>1.56</v>
      </c>
      <c r="P1156" s="26">
        <v>10.25</v>
      </c>
      <c r="Q1156" s="40">
        <f>Table2[[#This Row],[Spread]]/Table2[[#This Row],[Expected Loss]]</f>
        <v>6.5705128205128203</v>
      </c>
      <c r="R1156" s="26">
        <v>1</v>
      </c>
      <c r="S1156" s="26">
        <v>0</v>
      </c>
      <c r="T1156" s="26" t="s">
        <v>3634</v>
      </c>
      <c r="U1156" s="26" t="s">
        <v>3635</v>
      </c>
      <c r="Y1156" s="26">
        <f>IF(ISTEXT(_xlfn.XLOOKUP(A1156,Checked_Deals!A:A,Checked_Deals!A:A,0)),1,0)</f>
        <v>0</v>
      </c>
    </row>
    <row r="1157" spans="1:25" x14ac:dyDescent="0.25">
      <c r="A1157" s="26" t="s">
        <v>3636</v>
      </c>
      <c r="B1157" s="27">
        <v>45323</v>
      </c>
      <c r="C1157" s="26" t="s">
        <v>3631</v>
      </c>
      <c r="D1157" s="26" t="s">
        <v>3632</v>
      </c>
      <c r="E1157" s="26" t="s">
        <v>3633</v>
      </c>
      <c r="F1157" s="26" t="s">
        <v>76</v>
      </c>
      <c r="G1157" s="26" t="s">
        <v>1169</v>
      </c>
      <c r="H1157" s="59">
        <v>150000000</v>
      </c>
      <c r="I1157" s="26" t="s">
        <v>51</v>
      </c>
      <c r="J1157" s="26" t="s">
        <v>52</v>
      </c>
      <c r="K1157" s="26">
        <v>2.67</v>
      </c>
      <c r="L1157" s="26" t="s">
        <v>53</v>
      </c>
      <c r="M1157" s="26" t="s">
        <v>54</v>
      </c>
      <c r="N1157" s="26" t="s">
        <v>68</v>
      </c>
      <c r="O1157" s="35">
        <v>1.97</v>
      </c>
      <c r="P1157" s="26">
        <v>11.75</v>
      </c>
      <c r="Q1157" s="40">
        <f>Table2[[#This Row],[Spread]]/Table2[[#This Row],[Expected Loss]]</f>
        <v>5.9644670050761421</v>
      </c>
      <c r="R1157" s="26">
        <v>1</v>
      </c>
      <c r="S1157" s="26">
        <v>0</v>
      </c>
      <c r="T1157" s="26" t="s">
        <v>3634</v>
      </c>
      <c r="U1157" s="26" t="s">
        <v>3635</v>
      </c>
      <c r="Y1157" s="26">
        <f>IF(ISTEXT(_xlfn.XLOOKUP(A1157,Checked_Deals!A:A,Checked_Deals!A:A,0)),1,0)</f>
        <v>0</v>
      </c>
    </row>
    <row r="1158" spans="1:25" x14ac:dyDescent="0.25">
      <c r="A1158" s="26" t="s">
        <v>3637</v>
      </c>
      <c r="B1158" s="27">
        <v>45323</v>
      </c>
      <c r="C1158" s="26" t="s">
        <v>2113</v>
      </c>
      <c r="D1158" s="26" t="s">
        <v>2114</v>
      </c>
      <c r="E1158" s="26" t="s">
        <v>785</v>
      </c>
      <c r="F1158" s="26" t="s">
        <v>76</v>
      </c>
      <c r="G1158" s="26" t="s">
        <v>3638</v>
      </c>
      <c r="H1158" s="59">
        <v>50000000</v>
      </c>
      <c r="I1158" s="26" t="s">
        <v>113</v>
      </c>
      <c r="J1158" s="26" t="s">
        <v>52</v>
      </c>
      <c r="K1158" s="26" t="s">
        <v>392</v>
      </c>
      <c r="L1158" s="26">
        <v>3.78</v>
      </c>
      <c r="M1158" s="26" t="s">
        <v>54</v>
      </c>
      <c r="N1158" s="26" t="s">
        <v>68</v>
      </c>
      <c r="O1158" s="26">
        <v>2.92</v>
      </c>
      <c r="P1158" s="26">
        <v>6</v>
      </c>
      <c r="Q1158" s="40">
        <f>Table2[[#This Row],[Spread]]/Table2[[#This Row],[Expected Loss]]</f>
        <v>2.0547945205479454</v>
      </c>
      <c r="R1158" s="26">
        <v>1</v>
      </c>
      <c r="S1158" s="26">
        <v>0</v>
      </c>
      <c r="T1158" s="26" t="s">
        <v>3639</v>
      </c>
      <c r="U1158" s="26" t="s">
        <v>3640</v>
      </c>
      <c r="Y1158" s="26">
        <f>IF(ISTEXT(_xlfn.XLOOKUP(A1158,Checked_Deals!A:A,Checked_Deals!A:A,0)),1,0)</f>
        <v>0</v>
      </c>
    </row>
    <row r="1159" spans="1:25" x14ac:dyDescent="0.25">
      <c r="A1159" s="26" t="s">
        <v>3641</v>
      </c>
      <c r="B1159" s="27">
        <v>45323</v>
      </c>
      <c r="C1159" s="26" t="s">
        <v>2113</v>
      </c>
      <c r="D1159" s="26" t="s">
        <v>2114</v>
      </c>
      <c r="E1159" s="26" t="s">
        <v>785</v>
      </c>
      <c r="F1159" s="26" t="s">
        <v>76</v>
      </c>
      <c r="G1159" s="26" t="s">
        <v>3638</v>
      </c>
      <c r="H1159" s="59">
        <v>100000000</v>
      </c>
      <c r="I1159" s="26" t="s">
        <v>113</v>
      </c>
      <c r="J1159" s="26" t="s">
        <v>52</v>
      </c>
      <c r="K1159" s="26" t="s">
        <v>392</v>
      </c>
      <c r="L1159" s="26">
        <v>6.36</v>
      </c>
      <c r="M1159" s="26" t="s">
        <v>54</v>
      </c>
      <c r="N1159" s="26" t="s">
        <v>68</v>
      </c>
      <c r="O1159" s="26">
        <v>4.51</v>
      </c>
      <c r="P1159" s="26">
        <v>9</v>
      </c>
      <c r="Q1159" s="40">
        <f>Table2[[#This Row],[Spread]]/Table2[[#This Row],[Expected Loss]]</f>
        <v>1.9955654101995566</v>
      </c>
      <c r="R1159" s="26">
        <v>1</v>
      </c>
      <c r="S1159" s="26">
        <v>0</v>
      </c>
      <c r="T1159" s="26" t="s">
        <v>3639</v>
      </c>
      <c r="U1159" s="26" t="s">
        <v>3640</v>
      </c>
      <c r="Y1159" s="26">
        <f>IF(ISTEXT(_xlfn.XLOOKUP(A1159,Checked_Deals!A:A,Checked_Deals!A:A,0)),1,0)</f>
        <v>0</v>
      </c>
    </row>
    <row r="1160" spans="1:25" x14ac:dyDescent="0.25">
      <c r="A1160" s="26" t="s">
        <v>3642</v>
      </c>
      <c r="B1160" s="27">
        <v>45323</v>
      </c>
      <c r="C1160" s="26" t="s">
        <v>3643</v>
      </c>
      <c r="D1160" s="26" t="s">
        <v>1252</v>
      </c>
      <c r="E1160" s="26" t="s">
        <v>3644</v>
      </c>
      <c r="F1160" s="26" t="s">
        <v>76</v>
      </c>
      <c r="G1160" s="26" t="s">
        <v>3645</v>
      </c>
      <c r="H1160" s="59">
        <v>100000000</v>
      </c>
      <c r="I1160" s="26" t="s">
        <v>113</v>
      </c>
      <c r="J1160" s="26" t="s">
        <v>52</v>
      </c>
      <c r="K1160" s="26" t="s">
        <v>54</v>
      </c>
      <c r="L1160" s="26">
        <v>4.13</v>
      </c>
      <c r="M1160" s="26" t="s">
        <v>54</v>
      </c>
      <c r="N1160" s="26" t="s">
        <v>55</v>
      </c>
      <c r="O1160" s="26">
        <v>3.19</v>
      </c>
      <c r="P1160" s="26">
        <v>6.25</v>
      </c>
      <c r="Q1160" s="40">
        <f>Table2[[#This Row],[Spread]]/Table2[[#This Row],[Expected Loss]]</f>
        <v>1.9592476489028214</v>
      </c>
      <c r="R1160" s="26">
        <v>1</v>
      </c>
      <c r="S1160" s="26">
        <v>0</v>
      </c>
      <c r="T1160" s="26" t="s">
        <v>3646</v>
      </c>
      <c r="U1160" s="26" t="s">
        <v>3647</v>
      </c>
      <c r="Y1160" s="26">
        <f>IF(ISTEXT(_xlfn.XLOOKUP(A1160,Checked_Deals!A:A,Checked_Deals!A:A,0)),1,0)</f>
        <v>0</v>
      </c>
    </row>
    <row r="1161" spans="1:25" x14ac:dyDescent="0.25">
      <c r="A1161" s="30" t="s">
        <v>3648</v>
      </c>
      <c r="B1161" s="31">
        <v>45352</v>
      </c>
      <c r="C1161" s="30" t="s">
        <v>2005</v>
      </c>
      <c r="D1161" s="30" t="s">
        <v>1527</v>
      </c>
      <c r="E1161" s="30" t="s">
        <v>785</v>
      </c>
      <c r="F1161" s="30" t="s">
        <v>1528</v>
      </c>
      <c r="G1161" s="30" t="s">
        <v>1529</v>
      </c>
      <c r="H1161" s="37">
        <v>475000000</v>
      </c>
      <c r="I1161" s="30" t="s">
        <v>51</v>
      </c>
      <c r="J1161" s="30" t="s">
        <v>52</v>
      </c>
      <c r="K1161" s="30" t="s">
        <v>54</v>
      </c>
      <c r="L1161" s="30">
        <v>5.79</v>
      </c>
      <c r="M1161" s="30" t="s">
        <v>2830</v>
      </c>
      <c r="N1161" s="30" t="s">
        <v>68</v>
      </c>
      <c r="O1161" s="30">
        <v>5.01</v>
      </c>
      <c r="P1161" s="30">
        <v>14</v>
      </c>
      <c r="Q1161" s="40">
        <f>Table2[[#This Row],[Spread]]/Table2[[#This Row],[Expected Loss]]</f>
        <v>2.7944111776447107</v>
      </c>
      <c r="R1161" s="30">
        <v>1</v>
      </c>
      <c r="S1161" s="30">
        <v>0</v>
      </c>
      <c r="T1161" s="30" t="s">
        <v>3649</v>
      </c>
      <c r="U1161" s="30" t="s">
        <v>3650</v>
      </c>
      <c r="Y1161" s="26">
        <f>IF(ISTEXT(_xlfn.XLOOKUP(A1161,Checked_Deals!A:A,Checked_Deals!A:A,0)),1,0)</f>
        <v>1</v>
      </c>
    </row>
    <row r="1162" spans="1:25" x14ac:dyDescent="0.25">
      <c r="A1162" s="30" t="s">
        <v>3651</v>
      </c>
      <c r="B1162" s="31">
        <v>45352</v>
      </c>
      <c r="C1162" s="30" t="s">
        <v>2005</v>
      </c>
      <c r="D1162" s="30" t="s">
        <v>1527</v>
      </c>
      <c r="E1162" s="30" t="s">
        <v>785</v>
      </c>
      <c r="F1162" s="30" t="s">
        <v>1528</v>
      </c>
      <c r="G1162" s="30" t="s">
        <v>1529</v>
      </c>
      <c r="H1162" s="37">
        <v>100000000</v>
      </c>
      <c r="I1162" s="30" t="s">
        <v>51</v>
      </c>
      <c r="J1162" s="30" t="s">
        <v>52</v>
      </c>
      <c r="K1162" s="30" t="s">
        <v>54</v>
      </c>
      <c r="L1162" s="30">
        <v>6.82</v>
      </c>
      <c r="M1162" s="30" t="s">
        <v>3176</v>
      </c>
      <c r="N1162" s="30" t="s">
        <v>68</v>
      </c>
      <c r="O1162" s="30">
        <v>6.29</v>
      </c>
      <c r="P1162" s="30">
        <v>17.25</v>
      </c>
      <c r="Q1162" s="40">
        <f>Table2[[#This Row],[Spread]]/Table2[[#This Row],[Expected Loss]]</f>
        <v>2.7424483306836249</v>
      </c>
      <c r="R1162" s="30">
        <v>1</v>
      </c>
      <c r="S1162" s="30">
        <v>0</v>
      </c>
      <c r="T1162" s="30" t="s">
        <v>3649</v>
      </c>
      <c r="U1162" s="30" t="s">
        <v>3650</v>
      </c>
      <c r="Y1162" s="26">
        <f>IF(ISTEXT(_xlfn.XLOOKUP(A1162,Checked_Deals!A:A,Checked_Deals!A:A,0)),1,0)</f>
        <v>1</v>
      </c>
    </row>
    <row r="1163" spans="1:25" x14ac:dyDescent="0.25">
      <c r="A1163" s="26" t="s">
        <v>3652</v>
      </c>
      <c r="B1163" s="27">
        <v>45352</v>
      </c>
      <c r="C1163" s="26" t="s">
        <v>2937</v>
      </c>
      <c r="D1163" s="26" t="s">
        <v>1096</v>
      </c>
      <c r="E1163" s="26" t="s">
        <v>2844</v>
      </c>
      <c r="F1163" s="26" t="s">
        <v>76</v>
      </c>
      <c r="G1163" s="26" t="s">
        <v>3653</v>
      </c>
      <c r="H1163" s="59">
        <v>120000000</v>
      </c>
      <c r="I1163" s="26" t="s">
        <v>51</v>
      </c>
      <c r="J1163" s="26" t="s">
        <v>52</v>
      </c>
      <c r="K1163" s="26" t="s">
        <v>54</v>
      </c>
      <c r="L1163" s="26">
        <v>0.88</v>
      </c>
      <c r="M1163" s="26" t="s">
        <v>54</v>
      </c>
      <c r="N1163" s="26" t="s">
        <v>68</v>
      </c>
      <c r="O1163" s="26">
        <v>0.22</v>
      </c>
      <c r="P1163" s="26">
        <v>10.5</v>
      </c>
      <c r="Q1163" s="40">
        <f>Table2[[#This Row],[Spread]]/Table2[[#This Row],[Expected Loss]]</f>
        <v>47.727272727272727</v>
      </c>
      <c r="R1163" s="26">
        <v>1</v>
      </c>
      <c r="S1163" s="26">
        <v>0</v>
      </c>
      <c r="T1163" s="26" t="s">
        <v>3654</v>
      </c>
      <c r="U1163" s="26" t="s">
        <v>3655</v>
      </c>
      <c r="Y1163" s="26">
        <f>IF(ISTEXT(_xlfn.XLOOKUP(A1163,Checked_Deals!A:A,Checked_Deals!A:A,0)),1,0)</f>
        <v>0</v>
      </c>
    </row>
    <row r="1164" spans="1:25" x14ac:dyDescent="0.25">
      <c r="A1164" s="26" t="s">
        <v>3656</v>
      </c>
      <c r="B1164" s="27">
        <v>45352</v>
      </c>
      <c r="C1164" s="26" t="s">
        <v>2937</v>
      </c>
      <c r="D1164" s="26" t="s">
        <v>1096</v>
      </c>
      <c r="E1164" s="26" t="s">
        <v>2844</v>
      </c>
      <c r="F1164" s="26" t="s">
        <v>76</v>
      </c>
      <c r="G1164" s="26" t="s">
        <v>3653</v>
      </c>
      <c r="H1164" s="59">
        <v>50000000</v>
      </c>
      <c r="I1164" s="26" t="s">
        <v>51</v>
      </c>
      <c r="J1164" s="26" t="s">
        <v>52</v>
      </c>
      <c r="K1164" s="26" t="s">
        <v>54</v>
      </c>
      <c r="L1164" s="26">
        <v>2.58</v>
      </c>
      <c r="M1164" s="26" t="s">
        <v>54</v>
      </c>
      <c r="N1164" s="26" t="s">
        <v>68</v>
      </c>
      <c r="O1164" s="26">
        <v>2.35</v>
      </c>
      <c r="P1164" s="26">
        <v>13.25</v>
      </c>
      <c r="Q1164" s="40">
        <f>Table2[[#This Row],[Spread]]/Table2[[#This Row],[Expected Loss]]</f>
        <v>5.6382978723404253</v>
      </c>
      <c r="R1164" s="26">
        <v>1</v>
      </c>
      <c r="S1164" s="26">
        <v>0</v>
      </c>
      <c r="T1164" s="26" t="s">
        <v>3654</v>
      </c>
      <c r="U1164" s="26" t="s">
        <v>3655</v>
      </c>
      <c r="Y1164" s="26">
        <f>IF(ISTEXT(_xlfn.XLOOKUP(A1164,Checked_Deals!A:A,Checked_Deals!A:A,0)),1,0)</f>
        <v>0</v>
      </c>
    </row>
    <row r="1165" spans="1:25" x14ac:dyDescent="0.25">
      <c r="A1165" s="26" t="s">
        <v>3657</v>
      </c>
      <c r="B1165" s="27">
        <v>45352</v>
      </c>
      <c r="C1165" s="26" t="s">
        <v>2937</v>
      </c>
      <c r="D1165" s="26" t="s">
        <v>1096</v>
      </c>
      <c r="E1165" s="26" t="s">
        <v>2844</v>
      </c>
      <c r="F1165" s="26" t="s">
        <v>76</v>
      </c>
      <c r="G1165" s="26" t="s">
        <v>3653</v>
      </c>
      <c r="H1165" s="59">
        <v>60000000</v>
      </c>
      <c r="I1165" s="26" t="s">
        <v>51</v>
      </c>
      <c r="J1165" s="26" t="s">
        <v>52</v>
      </c>
      <c r="K1165" s="26" t="s">
        <v>54</v>
      </c>
      <c r="L1165" s="26">
        <v>2.64</v>
      </c>
      <c r="M1165" s="26" t="s">
        <v>54</v>
      </c>
      <c r="N1165" s="26" t="s">
        <v>68</v>
      </c>
      <c r="O1165" s="26">
        <v>2.38</v>
      </c>
      <c r="P1165" s="26">
        <v>17</v>
      </c>
      <c r="Q1165" s="40">
        <f>Table2[[#This Row],[Spread]]/Table2[[#This Row],[Expected Loss]]</f>
        <v>7.1428571428571432</v>
      </c>
      <c r="R1165" s="26">
        <v>1</v>
      </c>
      <c r="S1165" s="26">
        <v>0</v>
      </c>
      <c r="T1165" s="26" t="s">
        <v>3654</v>
      </c>
      <c r="U1165" s="26" t="s">
        <v>3655</v>
      </c>
      <c r="Y1165" s="26">
        <f>IF(ISTEXT(_xlfn.XLOOKUP(A1165,Checked_Deals!A:A,Checked_Deals!A:A,0)),1,0)</f>
        <v>0</v>
      </c>
    </row>
    <row r="1166" spans="1:25" x14ac:dyDescent="0.25">
      <c r="A1166" s="26" t="s">
        <v>3658</v>
      </c>
      <c r="B1166" s="27">
        <v>45352</v>
      </c>
      <c r="C1166" s="26" t="s">
        <v>2937</v>
      </c>
      <c r="D1166" s="26" t="s">
        <v>1096</v>
      </c>
      <c r="E1166" s="26" t="s">
        <v>2844</v>
      </c>
      <c r="F1166" s="26" t="s">
        <v>76</v>
      </c>
      <c r="G1166" s="26" t="s">
        <v>3653</v>
      </c>
      <c r="H1166" s="59">
        <v>75000000</v>
      </c>
      <c r="I1166" s="26" t="s">
        <v>51</v>
      </c>
      <c r="J1166" s="26" t="s">
        <v>52</v>
      </c>
      <c r="K1166" s="26" t="s">
        <v>54</v>
      </c>
      <c r="L1166" s="26">
        <v>6.35</v>
      </c>
      <c r="M1166" s="26" t="s">
        <v>54</v>
      </c>
      <c r="N1166" s="26" t="s">
        <v>68</v>
      </c>
      <c r="O1166" s="26">
        <v>3.56</v>
      </c>
      <c r="P1166" s="26">
        <v>23</v>
      </c>
      <c r="Q1166" s="40">
        <f>Table2[[#This Row],[Spread]]/Table2[[#This Row],[Expected Loss]]</f>
        <v>6.4606741573033704</v>
      </c>
      <c r="R1166" s="26">
        <v>1</v>
      </c>
      <c r="S1166" s="26">
        <v>0</v>
      </c>
      <c r="T1166" s="26" t="s">
        <v>3654</v>
      </c>
      <c r="U1166" s="26" t="s">
        <v>3655</v>
      </c>
      <c r="Y1166" s="26">
        <f>IF(ISTEXT(_xlfn.XLOOKUP(A1166,Checked_Deals!A:A,Checked_Deals!A:A,0)),1,0)</f>
        <v>0</v>
      </c>
    </row>
    <row r="1167" spans="1:25" x14ac:dyDescent="0.25">
      <c r="A1167" s="30" t="s">
        <v>3659</v>
      </c>
      <c r="B1167" s="31">
        <v>45352</v>
      </c>
      <c r="C1167" s="30" t="s">
        <v>2409</v>
      </c>
      <c r="D1167" s="30" t="s">
        <v>365</v>
      </c>
      <c r="E1167" s="30" t="s">
        <v>3660</v>
      </c>
      <c r="F1167" s="30" t="s">
        <v>76</v>
      </c>
      <c r="G1167" s="30" t="s">
        <v>247</v>
      </c>
      <c r="H1167" s="37">
        <v>100000000</v>
      </c>
      <c r="I1167" s="30" t="s">
        <v>51</v>
      </c>
      <c r="J1167" s="30" t="s">
        <v>52</v>
      </c>
      <c r="K1167" s="30">
        <v>5</v>
      </c>
      <c r="L1167" s="30">
        <v>5.57</v>
      </c>
      <c r="M1167" s="30" t="s">
        <v>54</v>
      </c>
      <c r="N1167" s="30" t="s">
        <v>55</v>
      </c>
      <c r="O1167" s="30">
        <v>1.59</v>
      </c>
      <c r="P1167" s="30">
        <v>2.75</v>
      </c>
      <c r="Q1167" s="40">
        <f>Table2[[#This Row],[Spread]]/Table2[[#This Row],[Expected Loss]]</f>
        <v>1.7295597484276728</v>
      </c>
      <c r="R1167" s="30">
        <v>1</v>
      </c>
      <c r="S1167" s="30">
        <v>0</v>
      </c>
      <c r="T1167" s="30" t="s">
        <v>3661</v>
      </c>
      <c r="U1167" s="30" t="s">
        <v>3662</v>
      </c>
      <c r="Y1167" s="26">
        <f>IF(ISTEXT(_xlfn.XLOOKUP(A1167,Checked_Deals!A:A,Checked_Deals!A:A,0)),1,0)</f>
        <v>1</v>
      </c>
    </row>
    <row r="1168" spans="1:25" x14ac:dyDescent="0.25">
      <c r="A1168" s="26" t="s">
        <v>3663</v>
      </c>
      <c r="B1168" s="27">
        <v>45352</v>
      </c>
      <c r="C1168" s="26" t="s">
        <v>2899</v>
      </c>
      <c r="D1168" s="26" t="s">
        <v>396</v>
      </c>
      <c r="E1168" s="26" t="s">
        <v>785</v>
      </c>
      <c r="F1168" s="26" t="s">
        <v>76</v>
      </c>
      <c r="G1168" s="26" t="s">
        <v>3664</v>
      </c>
      <c r="H1168" s="59">
        <v>50000000</v>
      </c>
      <c r="I1168" s="26" t="s">
        <v>51</v>
      </c>
      <c r="J1168" s="26" t="s">
        <v>52</v>
      </c>
      <c r="K1168" s="26" t="s">
        <v>54</v>
      </c>
      <c r="L1168" s="26">
        <v>1.38</v>
      </c>
      <c r="M1168" s="26" t="s">
        <v>54</v>
      </c>
      <c r="N1168" s="26" t="s">
        <v>68</v>
      </c>
      <c r="O1168" s="26">
        <v>1.29</v>
      </c>
      <c r="P1168" s="26">
        <v>9.25</v>
      </c>
      <c r="Q1168" s="40">
        <f>Table2[[#This Row],[Spread]]/Table2[[#This Row],[Expected Loss]]</f>
        <v>7.1705426356589141</v>
      </c>
      <c r="R1168" s="26">
        <v>1</v>
      </c>
      <c r="S1168" s="26">
        <v>0</v>
      </c>
      <c r="T1168" s="26" t="s">
        <v>3665</v>
      </c>
      <c r="U1168" s="26" t="s">
        <v>3666</v>
      </c>
      <c r="Y1168" s="26">
        <f>IF(ISTEXT(_xlfn.XLOOKUP(A1168,Checked_Deals!A:A,Checked_Deals!A:A,0)),1,0)</f>
        <v>0</v>
      </c>
    </row>
    <row r="1169" spans="1:25" x14ac:dyDescent="0.25">
      <c r="A1169" s="26" t="s">
        <v>3667</v>
      </c>
      <c r="B1169" s="27">
        <v>45352</v>
      </c>
      <c r="C1169" s="26" t="s">
        <v>2899</v>
      </c>
      <c r="D1169" s="26" t="s">
        <v>396</v>
      </c>
      <c r="E1169" s="26" t="s">
        <v>785</v>
      </c>
      <c r="F1169" s="26" t="s">
        <v>76</v>
      </c>
      <c r="G1169" s="26" t="s">
        <v>3664</v>
      </c>
      <c r="H1169" s="59">
        <v>50000000</v>
      </c>
      <c r="I1169" s="26" t="s">
        <v>51</v>
      </c>
      <c r="J1169" s="26" t="s">
        <v>52</v>
      </c>
      <c r="K1169" s="26" t="s">
        <v>54</v>
      </c>
      <c r="L1169" s="26" t="s">
        <v>53</v>
      </c>
      <c r="M1169" s="26" t="s">
        <v>3668</v>
      </c>
      <c r="N1169" s="26" t="s">
        <v>68</v>
      </c>
      <c r="O1169" s="26" t="s">
        <v>56</v>
      </c>
      <c r="P1169" s="26">
        <v>10.5</v>
      </c>
      <c r="Q1169" s="40" t="e">
        <f>Table2[[#This Row],[Spread]]/Table2[[#This Row],[Expected Loss]]</f>
        <v>#VALUE!</v>
      </c>
      <c r="R1169" s="26">
        <v>1</v>
      </c>
      <c r="S1169" s="26">
        <v>0</v>
      </c>
      <c r="T1169" s="26" t="s">
        <v>3665</v>
      </c>
      <c r="U1169" s="26" t="s">
        <v>3666</v>
      </c>
      <c r="Y1169" s="26">
        <f>IF(ISTEXT(_xlfn.XLOOKUP(A1169,Checked_Deals!A:A,Checked_Deals!A:A,0)),1,0)</f>
        <v>0</v>
      </c>
    </row>
    <row r="1170" spans="1:25" x14ac:dyDescent="0.25">
      <c r="A1170" s="26" t="s">
        <v>3669</v>
      </c>
      <c r="B1170" s="27">
        <v>45352</v>
      </c>
      <c r="C1170" s="26" t="s">
        <v>2385</v>
      </c>
      <c r="D1170" s="26" t="s">
        <v>1658</v>
      </c>
      <c r="E1170" s="26" t="s">
        <v>474</v>
      </c>
      <c r="F1170" s="26" t="s">
        <v>91</v>
      </c>
      <c r="G1170" s="26" t="s">
        <v>3241</v>
      </c>
      <c r="H1170" s="59">
        <v>450000000</v>
      </c>
      <c r="I1170" s="26" t="s">
        <v>51</v>
      </c>
      <c r="J1170" s="26" t="s">
        <v>52</v>
      </c>
      <c r="K1170" s="26">
        <v>3</v>
      </c>
      <c r="L1170" s="26">
        <v>2.93</v>
      </c>
      <c r="M1170" s="26" t="s">
        <v>54</v>
      </c>
      <c r="N1170" s="26" t="s">
        <v>55</v>
      </c>
      <c r="O1170" s="26">
        <v>2.56</v>
      </c>
      <c r="P1170" s="26">
        <v>8</v>
      </c>
      <c r="Q1170" s="40">
        <f>Table2[[#This Row],[Spread]]/Table2[[#This Row],[Expected Loss]]</f>
        <v>3.125</v>
      </c>
      <c r="R1170" s="26">
        <v>1</v>
      </c>
      <c r="S1170" s="26">
        <v>0</v>
      </c>
      <c r="T1170" s="26" t="s">
        <v>3670</v>
      </c>
      <c r="U1170" s="26" t="s">
        <v>3671</v>
      </c>
      <c r="Y1170" s="26">
        <f>IF(ISTEXT(_xlfn.XLOOKUP(A1170,Checked_Deals!A:A,Checked_Deals!A:A,0)),1,0)</f>
        <v>0</v>
      </c>
    </row>
    <row r="1171" spans="1:25" x14ac:dyDescent="0.25">
      <c r="A1171" s="30" t="s">
        <v>3672</v>
      </c>
      <c r="B1171" s="31">
        <v>45352</v>
      </c>
      <c r="C1171" s="30" t="s">
        <v>2150</v>
      </c>
      <c r="D1171" s="30" t="s">
        <v>1644</v>
      </c>
      <c r="E1171" s="30" t="s">
        <v>3555</v>
      </c>
      <c r="F1171" s="30" t="s">
        <v>76</v>
      </c>
      <c r="G1171" s="30" t="s">
        <v>2152</v>
      </c>
      <c r="H1171" s="65">
        <v>100000000</v>
      </c>
      <c r="I1171" s="30" t="s">
        <v>51</v>
      </c>
      <c r="J1171" s="30" t="s">
        <v>52</v>
      </c>
      <c r="K1171" s="30">
        <v>4</v>
      </c>
      <c r="L1171" s="30">
        <v>3.02</v>
      </c>
      <c r="M1171" s="30" t="s">
        <v>54</v>
      </c>
      <c r="N1171" s="30" t="s">
        <v>55</v>
      </c>
      <c r="O1171" s="30">
        <v>2.46</v>
      </c>
      <c r="P1171" s="30">
        <v>6.5</v>
      </c>
      <c r="Q1171" s="40">
        <f>Table2[[#This Row],[Spread]]/Table2[[#This Row],[Expected Loss]]</f>
        <v>2.6422764227642275</v>
      </c>
      <c r="R1171" s="30">
        <v>1</v>
      </c>
      <c r="S1171" s="30">
        <v>0</v>
      </c>
      <c r="T1171" s="30" t="s">
        <v>3673</v>
      </c>
      <c r="U1171" s="30" t="s">
        <v>3674</v>
      </c>
      <c r="Y1171" s="26">
        <f>IF(ISTEXT(_xlfn.XLOOKUP(A1171,Checked_Deals!A:A,Checked_Deals!A:A,0)),1,0)</f>
        <v>1</v>
      </c>
    </row>
    <row r="1172" spans="1:25" x14ac:dyDescent="0.25">
      <c r="A1172" s="26" t="s">
        <v>3675</v>
      </c>
      <c r="B1172" s="27">
        <v>45352</v>
      </c>
      <c r="C1172" s="26" t="s">
        <v>2915</v>
      </c>
      <c r="D1172" s="26" t="s">
        <v>3164</v>
      </c>
      <c r="E1172" s="26" t="s">
        <v>541</v>
      </c>
      <c r="F1172" s="26" t="s">
        <v>76</v>
      </c>
      <c r="G1172" s="26" t="s">
        <v>3165</v>
      </c>
      <c r="H1172" s="59">
        <v>100000000</v>
      </c>
      <c r="I1172" s="26" t="s">
        <v>51</v>
      </c>
      <c r="J1172" s="26" t="s">
        <v>52</v>
      </c>
      <c r="K1172" s="26" t="s">
        <v>54</v>
      </c>
      <c r="L1172" s="26">
        <v>1.19</v>
      </c>
      <c r="M1172" s="26" t="s">
        <v>54</v>
      </c>
      <c r="N1172" s="26" t="s">
        <v>68</v>
      </c>
      <c r="O1172" s="26">
        <v>1.1000000000000001</v>
      </c>
      <c r="P1172" s="26">
        <v>5.5</v>
      </c>
      <c r="Q1172" s="40">
        <f>Table2[[#This Row],[Spread]]/Table2[[#This Row],[Expected Loss]]</f>
        <v>5</v>
      </c>
      <c r="R1172" s="26">
        <v>1</v>
      </c>
      <c r="S1172" s="26">
        <v>0</v>
      </c>
      <c r="T1172" s="26" t="s">
        <v>3676</v>
      </c>
      <c r="U1172" s="26" t="s">
        <v>3677</v>
      </c>
      <c r="Y1172" s="26">
        <f>IF(ISTEXT(_xlfn.XLOOKUP(A1172,Checked_Deals!A:A,Checked_Deals!A:A,0)),1,0)</f>
        <v>0</v>
      </c>
    </row>
    <row r="1173" spans="1:25" x14ac:dyDescent="0.25">
      <c r="A1173" s="26" t="s">
        <v>3678</v>
      </c>
      <c r="B1173" s="27">
        <v>45352</v>
      </c>
      <c r="C1173" s="26" t="s">
        <v>2915</v>
      </c>
      <c r="D1173" s="26" t="s">
        <v>3164</v>
      </c>
      <c r="E1173" s="26" t="s">
        <v>541</v>
      </c>
      <c r="F1173" s="26" t="s">
        <v>76</v>
      </c>
      <c r="G1173" s="26" t="s">
        <v>3165</v>
      </c>
      <c r="H1173" s="59">
        <v>150000000</v>
      </c>
      <c r="I1173" s="26" t="s">
        <v>51</v>
      </c>
      <c r="J1173" s="26" t="s">
        <v>52</v>
      </c>
      <c r="K1173" s="26" t="s">
        <v>54</v>
      </c>
      <c r="L1173" s="26">
        <v>1.91</v>
      </c>
      <c r="M1173" s="26" t="s">
        <v>54</v>
      </c>
      <c r="N1173" s="26" t="s">
        <v>68</v>
      </c>
      <c r="O1173" s="26">
        <v>1.47</v>
      </c>
      <c r="P1173" s="26">
        <v>7.5</v>
      </c>
      <c r="Q1173" s="40">
        <f>Table2[[#This Row],[Spread]]/Table2[[#This Row],[Expected Loss]]</f>
        <v>5.1020408163265305</v>
      </c>
      <c r="R1173" s="26">
        <v>1</v>
      </c>
      <c r="S1173" s="26">
        <v>0</v>
      </c>
      <c r="T1173" s="26" t="s">
        <v>3676</v>
      </c>
      <c r="U1173" s="26" t="s">
        <v>3677</v>
      </c>
      <c r="Y1173" s="26">
        <f>IF(ISTEXT(_xlfn.XLOOKUP(A1173,Checked_Deals!A:A,Checked_Deals!A:A,0)),1,0)</f>
        <v>0</v>
      </c>
    </row>
    <row r="1174" spans="1:25" x14ac:dyDescent="0.25">
      <c r="A1174" s="26" t="s">
        <v>3679</v>
      </c>
      <c r="B1174" s="27">
        <v>45352</v>
      </c>
      <c r="C1174" s="26" t="s">
        <v>3680</v>
      </c>
      <c r="D1174" s="26" t="s">
        <v>3681</v>
      </c>
      <c r="E1174" s="26" t="s">
        <v>541</v>
      </c>
      <c r="F1174" s="26" t="s">
        <v>91</v>
      </c>
      <c r="G1174" s="26" t="s">
        <v>3581</v>
      </c>
      <c r="H1174" s="59">
        <v>105000000</v>
      </c>
      <c r="I1174" s="26" t="s">
        <v>51</v>
      </c>
      <c r="J1174" s="26" t="s">
        <v>52</v>
      </c>
      <c r="K1174" s="26" t="s">
        <v>54</v>
      </c>
      <c r="L1174" s="26">
        <v>2.4700000000000002</v>
      </c>
      <c r="M1174" s="26" t="s">
        <v>54</v>
      </c>
      <c r="N1174" s="26" t="s">
        <v>55</v>
      </c>
      <c r="O1174" s="26">
        <v>1.68</v>
      </c>
      <c r="P1174" s="26">
        <v>5</v>
      </c>
      <c r="Q1174" s="40">
        <f>Table2[[#This Row],[Spread]]/Table2[[#This Row],[Expected Loss]]</f>
        <v>2.9761904761904763</v>
      </c>
      <c r="R1174" s="26">
        <v>1</v>
      </c>
      <c r="S1174" s="26">
        <v>0</v>
      </c>
      <c r="T1174" s="26" t="s">
        <v>3682</v>
      </c>
      <c r="U1174" s="26" t="s">
        <v>3683</v>
      </c>
      <c r="Y1174" s="26">
        <f>IF(ISTEXT(_xlfn.XLOOKUP(A1174,Checked_Deals!A:A,Checked_Deals!A:A,0)),1,0)</f>
        <v>0</v>
      </c>
    </row>
    <row r="1175" spans="1:25" x14ac:dyDescent="0.25">
      <c r="A1175" s="26" t="s">
        <v>3684</v>
      </c>
      <c r="B1175" s="27">
        <v>45352</v>
      </c>
      <c r="C1175" s="26" t="s">
        <v>2864</v>
      </c>
      <c r="D1175" s="26" t="s">
        <v>1372</v>
      </c>
      <c r="E1175" s="26" t="s">
        <v>785</v>
      </c>
      <c r="F1175" s="26" t="s">
        <v>76</v>
      </c>
      <c r="G1175" s="26" t="s">
        <v>3685</v>
      </c>
      <c r="H1175" s="59">
        <v>100000000</v>
      </c>
      <c r="I1175" s="26" t="s">
        <v>51</v>
      </c>
      <c r="J1175" s="26" t="s">
        <v>52</v>
      </c>
      <c r="K1175" s="26">
        <v>4</v>
      </c>
      <c r="L1175" s="26">
        <v>1.72</v>
      </c>
      <c r="M1175" s="26" t="s">
        <v>54</v>
      </c>
      <c r="N1175" s="26" t="s">
        <v>68</v>
      </c>
      <c r="O1175" s="26">
        <v>1.45</v>
      </c>
      <c r="P1175" s="26">
        <v>3.25</v>
      </c>
      <c r="Q1175" s="40">
        <f>Table2[[#This Row],[Spread]]/Table2[[#This Row],[Expected Loss]]</f>
        <v>2.2413793103448278</v>
      </c>
      <c r="R1175" s="26">
        <v>1</v>
      </c>
      <c r="S1175" s="26">
        <v>0</v>
      </c>
      <c r="T1175" s="26" t="s">
        <v>3686</v>
      </c>
      <c r="U1175" s="26" t="s">
        <v>3687</v>
      </c>
      <c r="Y1175" s="26">
        <f>IF(ISTEXT(_xlfn.XLOOKUP(A1175,Checked_Deals!A:A,Checked_Deals!A:A,0)),1,0)</f>
        <v>0</v>
      </c>
    </row>
    <row r="1176" spans="1:25" x14ac:dyDescent="0.25">
      <c r="A1176" s="26" t="s">
        <v>3688</v>
      </c>
      <c r="B1176" s="27">
        <v>45352</v>
      </c>
      <c r="C1176" s="26" t="s">
        <v>2864</v>
      </c>
      <c r="D1176" s="26" t="s">
        <v>1372</v>
      </c>
      <c r="E1176" s="26" t="s">
        <v>785</v>
      </c>
      <c r="F1176" s="26" t="s">
        <v>76</v>
      </c>
      <c r="G1176" s="26" t="s">
        <v>3685</v>
      </c>
      <c r="H1176" s="59">
        <v>100000000</v>
      </c>
      <c r="I1176" s="26" t="s">
        <v>51</v>
      </c>
      <c r="J1176" s="26" t="s">
        <v>52</v>
      </c>
      <c r="K1176" s="26">
        <v>4</v>
      </c>
      <c r="L1176" s="26">
        <v>1.36</v>
      </c>
      <c r="M1176" s="26" t="s">
        <v>54</v>
      </c>
      <c r="N1176" s="26" t="s">
        <v>68</v>
      </c>
      <c r="O1176" s="26">
        <v>1.31</v>
      </c>
      <c r="P1176" s="26">
        <v>4</v>
      </c>
      <c r="Q1176" s="40">
        <f>Table2[[#This Row],[Spread]]/Table2[[#This Row],[Expected Loss]]</f>
        <v>3.0534351145038165</v>
      </c>
      <c r="R1176" s="26">
        <v>1</v>
      </c>
      <c r="S1176" s="26">
        <v>0</v>
      </c>
      <c r="T1176" s="26" t="s">
        <v>3686</v>
      </c>
      <c r="U1176" s="26" t="s">
        <v>3687</v>
      </c>
      <c r="Y1176" s="26">
        <f>IF(ISTEXT(_xlfn.XLOOKUP(A1176,Checked_Deals!A:A,Checked_Deals!A:A,0)),1,0)</f>
        <v>0</v>
      </c>
    </row>
    <row r="1177" spans="1:25" x14ac:dyDescent="0.25">
      <c r="A1177" s="26" t="s">
        <v>3689</v>
      </c>
      <c r="B1177" s="27">
        <v>45352</v>
      </c>
      <c r="C1177" s="26" t="s">
        <v>3690</v>
      </c>
      <c r="D1177" s="26" t="s">
        <v>3691</v>
      </c>
      <c r="E1177" s="26" t="s">
        <v>785</v>
      </c>
      <c r="F1177" s="26" t="s">
        <v>76</v>
      </c>
      <c r="G1177" s="26" t="s">
        <v>3581</v>
      </c>
      <c r="H1177" s="59">
        <v>100000000</v>
      </c>
      <c r="I1177" s="26" t="s">
        <v>51</v>
      </c>
      <c r="J1177" s="26" t="s">
        <v>52</v>
      </c>
      <c r="K1177" s="26" t="s">
        <v>54</v>
      </c>
      <c r="L1177" s="26" t="s">
        <v>53</v>
      </c>
      <c r="M1177" s="26" t="s">
        <v>54</v>
      </c>
      <c r="N1177" s="26" t="s">
        <v>55</v>
      </c>
      <c r="O1177" s="26">
        <v>0.59</v>
      </c>
      <c r="P1177" s="26">
        <v>5.25</v>
      </c>
      <c r="Q1177" s="40">
        <f>Table2[[#This Row],[Spread]]/Table2[[#This Row],[Expected Loss]]</f>
        <v>8.898305084745763</v>
      </c>
      <c r="R1177" s="26">
        <v>1</v>
      </c>
      <c r="S1177" s="26">
        <v>0</v>
      </c>
      <c r="T1177" s="26" t="s">
        <v>3692</v>
      </c>
      <c r="U1177" s="26" t="s">
        <v>3693</v>
      </c>
      <c r="Y1177" s="26">
        <f>IF(ISTEXT(_xlfn.XLOOKUP(A1177,Checked_Deals!A:A,Checked_Deals!A:A,0)),1,0)</f>
        <v>0</v>
      </c>
    </row>
    <row r="1178" spans="1:25" x14ac:dyDescent="0.25">
      <c r="A1178" s="26" t="s">
        <v>3694</v>
      </c>
      <c r="B1178" s="27">
        <v>45383</v>
      </c>
      <c r="C1178" s="26" t="s">
        <v>3695</v>
      </c>
      <c r="D1178" s="26" t="s">
        <v>3696</v>
      </c>
      <c r="E1178" s="26" t="s">
        <v>785</v>
      </c>
      <c r="F1178" s="26" t="s">
        <v>76</v>
      </c>
      <c r="G1178" s="26" t="s">
        <v>3697</v>
      </c>
      <c r="H1178" s="59">
        <v>100000000</v>
      </c>
      <c r="I1178" s="26" t="s">
        <v>51</v>
      </c>
      <c r="J1178" s="26" t="s">
        <v>52</v>
      </c>
      <c r="K1178" s="26" t="s">
        <v>54</v>
      </c>
      <c r="L1178" s="26">
        <v>2.21</v>
      </c>
      <c r="M1178" s="26" t="s">
        <v>54</v>
      </c>
      <c r="N1178" s="26" t="s">
        <v>55</v>
      </c>
      <c r="O1178" s="26">
        <v>1.48</v>
      </c>
      <c r="P1178" s="26">
        <v>8.25</v>
      </c>
      <c r="Q1178" s="40">
        <f>Table2[[#This Row],[Spread]]/Table2[[#This Row],[Expected Loss]]</f>
        <v>5.5743243243243246</v>
      </c>
      <c r="R1178" s="26">
        <v>1</v>
      </c>
      <c r="S1178" s="26">
        <v>0</v>
      </c>
      <c r="T1178" s="26" t="s">
        <v>3698</v>
      </c>
      <c r="U1178" s="26" t="s">
        <v>3699</v>
      </c>
      <c r="Y1178" s="26">
        <f>IF(ISTEXT(_xlfn.XLOOKUP(A1178,Checked_Deals!A:A,Checked_Deals!A:A,0)),1,0)</f>
        <v>0</v>
      </c>
    </row>
    <row r="1179" spans="1:25" x14ac:dyDescent="0.25">
      <c r="A1179" s="26" t="s">
        <v>3700</v>
      </c>
      <c r="B1179" s="27">
        <v>45383</v>
      </c>
      <c r="C1179" s="26" t="s">
        <v>3374</v>
      </c>
      <c r="D1179" s="26" t="s">
        <v>3375</v>
      </c>
      <c r="E1179" s="26" t="s">
        <v>474</v>
      </c>
      <c r="F1179" s="26" t="s">
        <v>76</v>
      </c>
      <c r="G1179" s="26" t="s">
        <v>3376</v>
      </c>
      <c r="H1179" s="59">
        <v>210000000</v>
      </c>
      <c r="I1179" s="26" t="s">
        <v>51</v>
      </c>
      <c r="J1179" s="26" t="s">
        <v>52</v>
      </c>
      <c r="K1179" s="26" t="s">
        <v>54</v>
      </c>
      <c r="L1179" s="26" t="s">
        <v>53</v>
      </c>
      <c r="M1179" s="26" t="s">
        <v>54</v>
      </c>
      <c r="N1179" s="26" t="s">
        <v>55</v>
      </c>
      <c r="O1179" s="26">
        <v>1.06</v>
      </c>
      <c r="P1179" s="26">
        <v>9</v>
      </c>
      <c r="Q1179" s="40">
        <f>Table2[[#This Row],[Spread]]/Table2[[#This Row],[Expected Loss]]</f>
        <v>8.4905660377358494</v>
      </c>
      <c r="R1179" s="26">
        <v>1</v>
      </c>
      <c r="S1179" s="26">
        <v>0</v>
      </c>
      <c r="T1179" s="26" t="s">
        <v>3701</v>
      </c>
      <c r="U1179" s="26" t="s">
        <v>3702</v>
      </c>
      <c r="Y1179" s="26">
        <f>IF(ISTEXT(_xlfn.XLOOKUP(A1179,Checked_Deals!A:A,Checked_Deals!A:A,0)),1,0)</f>
        <v>0</v>
      </c>
    </row>
    <row r="1180" spans="1:25" x14ac:dyDescent="0.25">
      <c r="A1180" s="26" t="s">
        <v>3703</v>
      </c>
      <c r="B1180" s="27">
        <v>45383</v>
      </c>
      <c r="C1180" s="26" t="s">
        <v>2915</v>
      </c>
      <c r="D1180" s="26" t="s">
        <v>3164</v>
      </c>
      <c r="E1180" s="26" t="s">
        <v>541</v>
      </c>
      <c r="F1180" s="26" t="s">
        <v>76</v>
      </c>
      <c r="G1180" s="26" t="s">
        <v>3704</v>
      </c>
      <c r="H1180" s="59">
        <v>130000000</v>
      </c>
      <c r="I1180" s="26" t="s">
        <v>51</v>
      </c>
      <c r="J1180" s="26" t="s">
        <v>52</v>
      </c>
      <c r="K1180" s="26" t="s">
        <v>54</v>
      </c>
      <c r="L1180" s="26">
        <v>1.99</v>
      </c>
      <c r="M1180" s="26" t="s">
        <v>54</v>
      </c>
      <c r="N1180" s="26" t="s">
        <v>55</v>
      </c>
      <c r="O1180" s="26">
        <v>1.23</v>
      </c>
      <c r="P1180" s="26">
        <v>8.25</v>
      </c>
      <c r="Q1180" s="40">
        <f>Table2[[#This Row],[Spread]]/Table2[[#This Row],[Expected Loss]]</f>
        <v>6.7073170731707314</v>
      </c>
      <c r="R1180" s="26">
        <v>1</v>
      </c>
      <c r="S1180" s="26">
        <v>0</v>
      </c>
      <c r="T1180" s="26" t="s">
        <v>3705</v>
      </c>
      <c r="U1180" s="26" t="s">
        <v>3706</v>
      </c>
      <c r="Y1180" s="26">
        <f>IF(ISTEXT(_xlfn.XLOOKUP(A1180,Checked_Deals!A:A,Checked_Deals!A:A,0)),1,0)</f>
        <v>0</v>
      </c>
    </row>
    <row r="1181" spans="1:25" x14ac:dyDescent="0.25">
      <c r="A1181" s="26" t="s">
        <v>3707</v>
      </c>
      <c r="B1181" s="27">
        <v>45383</v>
      </c>
      <c r="C1181" s="26" t="s">
        <v>3708</v>
      </c>
      <c r="D1181" s="26" t="s">
        <v>3709</v>
      </c>
      <c r="E1181" s="26" t="s">
        <v>474</v>
      </c>
      <c r="F1181" s="26" t="s">
        <v>76</v>
      </c>
      <c r="G1181" s="26" t="s">
        <v>3710</v>
      </c>
      <c r="H1181" s="59">
        <v>125000000</v>
      </c>
      <c r="I1181" s="26" t="s">
        <v>51</v>
      </c>
      <c r="J1181" s="26" t="s">
        <v>52</v>
      </c>
      <c r="K1181" s="26" t="s">
        <v>54</v>
      </c>
      <c r="L1181" s="26">
        <v>2.71</v>
      </c>
      <c r="M1181" s="26" t="s">
        <v>54</v>
      </c>
      <c r="N1181" s="26" t="s">
        <v>55</v>
      </c>
      <c r="O1181" s="26">
        <v>1.87</v>
      </c>
      <c r="P1181" s="26">
        <v>6.5</v>
      </c>
      <c r="Q1181" s="40">
        <f>Table2[[#This Row],[Spread]]/Table2[[#This Row],[Expected Loss]]</f>
        <v>3.475935828877005</v>
      </c>
      <c r="R1181" s="26">
        <v>1</v>
      </c>
      <c r="S1181" s="26">
        <v>0</v>
      </c>
      <c r="T1181" s="26" t="s">
        <v>3711</v>
      </c>
      <c r="U1181" s="26" t="s">
        <v>3712</v>
      </c>
      <c r="Y1181" s="26">
        <f>IF(ISTEXT(_xlfn.XLOOKUP(A1181,Checked_Deals!A:A,Checked_Deals!A:A,0)),1,0)</f>
        <v>0</v>
      </c>
    </row>
    <row r="1182" spans="1:25" x14ac:dyDescent="0.25">
      <c r="A1182" s="26" t="s">
        <v>3713</v>
      </c>
      <c r="B1182" s="27">
        <v>45383</v>
      </c>
      <c r="C1182" s="26" t="s">
        <v>2520</v>
      </c>
      <c r="D1182" s="26" t="s">
        <v>473</v>
      </c>
      <c r="E1182" s="26" t="s">
        <v>2844</v>
      </c>
      <c r="F1182" s="26" t="s">
        <v>76</v>
      </c>
      <c r="G1182" s="26" t="s">
        <v>1161</v>
      </c>
      <c r="H1182" s="59">
        <v>500000000</v>
      </c>
      <c r="I1182" s="26" t="s">
        <v>51</v>
      </c>
      <c r="J1182" s="26" t="s">
        <v>52</v>
      </c>
      <c r="K1182" s="26">
        <v>3.08</v>
      </c>
      <c r="L1182" s="26">
        <v>3.97</v>
      </c>
      <c r="M1182" s="26" t="s">
        <v>54</v>
      </c>
      <c r="N1182" s="26" t="s">
        <v>68</v>
      </c>
      <c r="O1182" s="26">
        <v>3.29</v>
      </c>
      <c r="P1182" s="26">
        <v>11.25</v>
      </c>
      <c r="Q1182" s="40">
        <f>Table2[[#This Row],[Spread]]/Table2[[#This Row],[Expected Loss]]</f>
        <v>3.4194528875379939</v>
      </c>
      <c r="R1182" s="26">
        <v>1</v>
      </c>
      <c r="S1182" s="26">
        <v>0</v>
      </c>
      <c r="T1182" s="26" t="s">
        <v>3714</v>
      </c>
      <c r="U1182" s="26" t="s">
        <v>3715</v>
      </c>
      <c r="Y1182" s="26">
        <f>IF(ISTEXT(_xlfn.XLOOKUP(A1182,Checked_Deals!A:A,Checked_Deals!A:A,0)),1,0)</f>
        <v>0</v>
      </c>
    </row>
    <row r="1183" spans="1:25" x14ac:dyDescent="0.25">
      <c r="A1183" s="26" t="s">
        <v>3716</v>
      </c>
      <c r="B1183" s="27">
        <v>45383</v>
      </c>
      <c r="C1183" s="26" t="s">
        <v>2520</v>
      </c>
      <c r="D1183" s="26" t="s">
        <v>473</v>
      </c>
      <c r="E1183" s="26" t="s">
        <v>2844</v>
      </c>
      <c r="F1183" s="26" t="s">
        <v>76</v>
      </c>
      <c r="G1183" s="26" t="s">
        <v>1161</v>
      </c>
      <c r="H1183" s="59">
        <v>500000000</v>
      </c>
      <c r="I1183" s="26" t="s">
        <v>51</v>
      </c>
      <c r="J1183" s="26" t="s">
        <v>52</v>
      </c>
      <c r="K1183" s="26">
        <v>3.08</v>
      </c>
      <c r="L1183" s="26">
        <v>1.48</v>
      </c>
      <c r="M1183" s="26" t="s">
        <v>54</v>
      </c>
      <c r="N1183" s="26" t="s">
        <v>68</v>
      </c>
      <c r="O1183" s="26">
        <v>1.42</v>
      </c>
      <c r="P1183" s="26">
        <v>6</v>
      </c>
      <c r="Q1183" s="40">
        <f>Table2[[#This Row],[Spread]]/Table2[[#This Row],[Expected Loss]]</f>
        <v>4.2253521126760569</v>
      </c>
      <c r="R1183" s="26">
        <v>1</v>
      </c>
      <c r="S1183" s="26">
        <v>0</v>
      </c>
      <c r="T1183" s="26" t="s">
        <v>3714</v>
      </c>
      <c r="U1183" s="26" t="s">
        <v>3715</v>
      </c>
      <c r="Y1183" s="26">
        <f>IF(ISTEXT(_xlfn.XLOOKUP(A1183,Checked_Deals!A:A,Checked_Deals!A:A,0)),1,0)</f>
        <v>0</v>
      </c>
    </row>
    <row r="1184" spans="1:25" x14ac:dyDescent="0.25">
      <c r="A1184" s="26" t="s">
        <v>3717</v>
      </c>
      <c r="B1184" s="27">
        <v>45383</v>
      </c>
      <c r="C1184" s="26" t="s">
        <v>2520</v>
      </c>
      <c r="D1184" s="26" t="s">
        <v>473</v>
      </c>
      <c r="E1184" s="26" t="s">
        <v>2844</v>
      </c>
      <c r="F1184" s="26" t="s">
        <v>76</v>
      </c>
      <c r="G1184" s="26" t="s">
        <v>1161</v>
      </c>
      <c r="H1184" s="59">
        <v>400000000</v>
      </c>
      <c r="I1184" s="26" t="s">
        <v>51</v>
      </c>
      <c r="J1184" s="26" t="s">
        <v>52</v>
      </c>
      <c r="K1184" s="26">
        <v>3.08</v>
      </c>
      <c r="L1184" s="26">
        <v>2.61</v>
      </c>
      <c r="M1184" s="26" t="s">
        <v>54</v>
      </c>
      <c r="N1184" s="26" t="s">
        <v>68</v>
      </c>
      <c r="O1184" s="26">
        <v>1.96</v>
      </c>
      <c r="P1184" s="26">
        <v>7.75</v>
      </c>
      <c r="Q1184" s="40">
        <f>Table2[[#This Row],[Spread]]/Table2[[#This Row],[Expected Loss]]</f>
        <v>3.9540816326530615</v>
      </c>
      <c r="R1184" s="26">
        <v>1</v>
      </c>
      <c r="S1184" s="26">
        <v>0</v>
      </c>
      <c r="T1184" s="26" t="s">
        <v>3714</v>
      </c>
      <c r="U1184" s="26" t="s">
        <v>3715</v>
      </c>
      <c r="Y1184" s="26">
        <f>IF(ISTEXT(_xlfn.XLOOKUP(A1184,Checked_Deals!A:A,Checked_Deals!A:A,0)),1,0)</f>
        <v>0</v>
      </c>
    </row>
    <row r="1185" spans="1:25" x14ac:dyDescent="0.25">
      <c r="A1185" s="26" t="s">
        <v>3718</v>
      </c>
      <c r="B1185" s="27">
        <v>45383</v>
      </c>
      <c r="C1185" s="26" t="s">
        <v>3719</v>
      </c>
      <c r="D1185" s="26" t="s">
        <v>3720</v>
      </c>
      <c r="E1185" s="26" t="s">
        <v>3633</v>
      </c>
      <c r="F1185" s="26" t="s">
        <v>76</v>
      </c>
      <c r="G1185" s="26" t="s">
        <v>1169</v>
      </c>
      <c r="H1185" s="59">
        <v>150000000</v>
      </c>
      <c r="I1185" s="26" t="s">
        <v>51</v>
      </c>
      <c r="J1185" s="26" t="s">
        <v>52</v>
      </c>
      <c r="K1185" s="26" t="s">
        <v>54</v>
      </c>
      <c r="L1185" s="26">
        <v>2.5</v>
      </c>
      <c r="M1185" s="26" t="s">
        <v>54</v>
      </c>
      <c r="N1185" s="26" t="s">
        <v>55</v>
      </c>
      <c r="O1185" s="26">
        <v>1.78</v>
      </c>
      <c r="P1185" s="26">
        <v>9.5</v>
      </c>
      <c r="Q1185" s="40">
        <f>Table2[[#This Row],[Spread]]/Table2[[#This Row],[Expected Loss]]</f>
        <v>5.3370786516853927</v>
      </c>
      <c r="R1185" s="26">
        <v>1</v>
      </c>
      <c r="S1185" s="26">
        <v>0</v>
      </c>
      <c r="T1185" s="26" t="s">
        <v>3721</v>
      </c>
      <c r="U1185" s="26" t="s">
        <v>3722</v>
      </c>
      <c r="Y1185" s="26">
        <f>IF(ISTEXT(_xlfn.XLOOKUP(A1185,Checked_Deals!A:A,Checked_Deals!A:A,0)),1,0)</f>
        <v>0</v>
      </c>
    </row>
    <row r="1186" spans="1:25" x14ac:dyDescent="0.25">
      <c r="A1186" s="26" t="s">
        <v>3723</v>
      </c>
      <c r="B1186" s="27">
        <v>45383</v>
      </c>
      <c r="C1186" s="26" t="s">
        <v>1903</v>
      </c>
      <c r="D1186" s="26" t="s">
        <v>1956</v>
      </c>
      <c r="E1186" s="26" t="s">
        <v>54</v>
      </c>
      <c r="F1186" s="26" t="s">
        <v>3724</v>
      </c>
      <c r="G1186" s="26" t="s">
        <v>3725</v>
      </c>
      <c r="H1186" s="59">
        <v>13750000</v>
      </c>
      <c r="I1186" s="26" t="s">
        <v>104</v>
      </c>
      <c r="J1186" s="26" t="s">
        <v>52</v>
      </c>
      <c r="K1186" s="26" t="s">
        <v>54</v>
      </c>
      <c r="L1186" s="26" t="s">
        <v>53</v>
      </c>
      <c r="M1186" s="26" t="s">
        <v>54</v>
      </c>
      <c r="N1186" s="26" t="s">
        <v>55</v>
      </c>
      <c r="O1186" s="26" t="s">
        <v>56</v>
      </c>
      <c r="P1186" s="26" t="s">
        <v>56</v>
      </c>
      <c r="Q1186" s="40" t="e">
        <f>Table2[[#This Row],[Spread]]/Table2[[#This Row],[Expected Loss]]</f>
        <v>#VALUE!</v>
      </c>
      <c r="R1186" s="26">
        <v>1</v>
      </c>
      <c r="S1186" s="26">
        <v>0</v>
      </c>
      <c r="T1186" s="26" t="s">
        <v>3726</v>
      </c>
      <c r="U1186" s="26" t="s">
        <v>3727</v>
      </c>
      <c r="Y1186" s="26">
        <f>IF(ISTEXT(_xlfn.XLOOKUP(A1186,Checked_Deals!A:A,Checked_Deals!A:A,0)),1,0)</f>
        <v>0</v>
      </c>
    </row>
    <row r="1187" spans="1:25" x14ac:dyDescent="0.25">
      <c r="A1187" s="30" t="s">
        <v>3728</v>
      </c>
      <c r="B1187" s="31">
        <v>45383</v>
      </c>
      <c r="C1187" s="30" t="s">
        <v>2025</v>
      </c>
      <c r="D1187" s="30" t="s">
        <v>3729</v>
      </c>
      <c r="E1187" s="30" t="s">
        <v>3730</v>
      </c>
      <c r="F1187" s="30" t="s">
        <v>76</v>
      </c>
      <c r="G1187" s="30" t="s">
        <v>3731</v>
      </c>
      <c r="H1187" s="37">
        <v>225000000</v>
      </c>
      <c r="I1187" s="30" t="s">
        <v>104</v>
      </c>
      <c r="J1187" s="30" t="s">
        <v>52</v>
      </c>
      <c r="K1187" s="30">
        <v>4</v>
      </c>
      <c r="L1187" s="30">
        <v>1.17</v>
      </c>
      <c r="M1187" s="30" t="s">
        <v>54</v>
      </c>
      <c r="N1187" s="30" t="s">
        <v>68</v>
      </c>
      <c r="O1187" s="30">
        <v>0.9</v>
      </c>
      <c r="P1187" s="30">
        <v>4</v>
      </c>
      <c r="Q1187" s="40">
        <f>Table2[[#This Row],[Spread]]/Table2[[#This Row],[Expected Loss]]</f>
        <v>4.4444444444444446</v>
      </c>
      <c r="R1187" s="30">
        <v>1</v>
      </c>
      <c r="S1187" s="30">
        <v>1</v>
      </c>
      <c r="T1187" s="30" t="s">
        <v>3732</v>
      </c>
      <c r="U1187" s="30" t="s">
        <v>3733</v>
      </c>
      <c r="Y1187" s="26">
        <f>IF(ISTEXT(_xlfn.XLOOKUP(A1187,Checked_Deals!A:A,Checked_Deals!A:A,0)),1,0)</f>
        <v>1</v>
      </c>
    </row>
    <row r="1188" spans="1:25" x14ac:dyDescent="0.25">
      <c r="A1188" s="30" t="s">
        <v>3734</v>
      </c>
      <c r="B1188" s="31">
        <v>45383</v>
      </c>
      <c r="C1188" s="30" t="s">
        <v>2025</v>
      </c>
      <c r="D1188" s="30" t="s">
        <v>3729</v>
      </c>
      <c r="E1188" s="30" t="s">
        <v>3730</v>
      </c>
      <c r="F1188" s="30" t="s">
        <v>76</v>
      </c>
      <c r="G1188" s="30" t="s">
        <v>3731</v>
      </c>
      <c r="H1188" s="37">
        <v>70000000</v>
      </c>
      <c r="I1188" s="30" t="s">
        <v>104</v>
      </c>
      <c r="J1188" s="30" t="s">
        <v>52</v>
      </c>
      <c r="K1188" s="30">
        <v>4</v>
      </c>
      <c r="L1188" s="30">
        <v>8.3000000000000007</v>
      </c>
      <c r="M1188" s="30" t="s">
        <v>54</v>
      </c>
      <c r="N1188" s="30" t="s">
        <v>68</v>
      </c>
      <c r="O1188" s="30">
        <v>5.84</v>
      </c>
      <c r="P1188" s="30">
        <v>11</v>
      </c>
      <c r="Q1188" s="40">
        <f>Table2[[#This Row],[Spread]]/Table2[[#This Row],[Expected Loss]]</f>
        <v>1.8835616438356164</v>
      </c>
      <c r="R1188" s="30">
        <v>1</v>
      </c>
      <c r="S1188" s="30">
        <v>1</v>
      </c>
      <c r="T1188" s="30" t="s">
        <v>3732</v>
      </c>
      <c r="U1188" s="30" t="s">
        <v>3733</v>
      </c>
      <c r="Y1188" s="26">
        <f>IF(ISTEXT(_xlfn.XLOOKUP(A1188,Checked_Deals!A:A,Checked_Deals!A:A,0)),1,0)</f>
        <v>1</v>
      </c>
    </row>
    <row r="1189" spans="1:25" x14ac:dyDescent="0.25">
      <c r="A1189" s="26" t="s">
        <v>3735</v>
      </c>
      <c r="B1189" s="27">
        <v>45383</v>
      </c>
      <c r="C1189" s="26" t="s">
        <v>2025</v>
      </c>
      <c r="D1189" s="26" t="s">
        <v>3729</v>
      </c>
      <c r="E1189" s="26" t="s">
        <v>3730</v>
      </c>
      <c r="F1189" s="26" t="s">
        <v>76</v>
      </c>
      <c r="G1189" s="26" t="s">
        <v>3731</v>
      </c>
      <c r="H1189" s="59">
        <v>175000000</v>
      </c>
      <c r="I1189" s="26" t="s">
        <v>104</v>
      </c>
      <c r="J1189" s="26" t="s">
        <v>52</v>
      </c>
      <c r="K1189" s="26">
        <v>4</v>
      </c>
      <c r="L1189" s="26">
        <v>7.96</v>
      </c>
      <c r="M1189" s="26" t="s">
        <v>54</v>
      </c>
      <c r="N1189" s="26" t="s">
        <v>68</v>
      </c>
      <c r="O1189" s="26">
        <v>5.69</v>
      </c>
      <c r="P1189" s="26">
        <v>13.5</v>
      </c>
      <c r="Q1189" s="40">
        <f>Table2[[#This Row],[Spread]]/Table2[[#This Row],[Expected Loss]]</f>
        <v>2.3725834797891037</v>
      </c>
      <c r="R1189" s="26">
        <v>1</v>
      </c>
      <c r="S1189" s="26">
        <v>1</v>
      </c>
      <c r="T1189" s="26" t="s">
        <v>3732</v>
      </c>
      <c r="U1189" s="26" t="s">
        <v>3733</v>
      </c>
      <c r="Y1189" s="26">
        <f>IF(ISTEXT(_xlfn.XLOOKUP(A1189,Checked_Deals!A:A,Checked_Deals!A:A,0)),1,0)</f>
        <v>0</v>
      </c>
    </row>
    <row r="1190" spans="1:25" x14ac:dyDescent="0.25">
      <c r="A1190" s="30" t="s">
        <v>3736</v>
      </c>
      <c r="B1190" s="31">
        <v>45383</v>
      </c>
      <c r="C1190" s="30" t="s">
        <v>2645</v>
      </c>
      <c r="D1190" s="30" t="s">
        <v>245</v>
      </c>
      <c r="E1190" s="30" t="s">
        <v>785</v>
      </c>
      <c r="F1190" s="30" t="s">
        <v>76</v>
      </c>
      <c r="G1190" s="30" t="s">
        <v>247</v>
      </c>
      <c r="H1190" s="37">
        <v>150000000</v>
      </c>
      <c r="I1190" s="30" t="s">
        <v>51</v>
      </c>
      <c r="J1190" s="30" t="s">
        <v>52</v>
      </c>
      <c r="K1190" s="30">
        <v>4.92</v>
      </c>
      <c r="L1190" s="30">
        <v>0.82</v>
      </c>
      <c r="M1190" s="30" t="s">
        <v>54</v>
      </c>
      <c r="N1190" s="30" t="s">
        <v>55</v>
      </c>
      <c r="O1190" s="30">
        <v>0.79</v>
      </c>
      <c r="P1190" s="30">
        <v>2.35</v>
      </c>
      <c r="Q1190" s="40">
        <f>Table2[[#This Row],[Spread]]/Table2[[#This Row],[Expected Loss]]</f>
        <v>2.9746835443037973</v>
      </c>
      <c r="R1190" s="30">
        <v>1</v>
      </c>
      <c r="S1190" s="30">
        <v>0</v>
      </c>
      <c r="T1190" s="30" t="s">
        <v>3737</v>
      </c>
      <c r="U1190" s="30" t="s">
        <v>3738</v>
      </c>
      <c r="Y1190" s="26">
        <f>IF(ISTEXT(_xlfn.XLOOKUP(A1190,Checked_Deals!A:A,Checked_Deals!A:A,0)),1,0)</f>
        <v>1</v>
      </c>
    </row>
    <row r="1191" spans="1:25" x14ac:dyDescent="0.25">
      <c r="A1191" s="26" t="s">
        <v>3739</v>
      </c>
      <c r="B1191" s="27">
        <v>45383</v>
      </c>
      <c r="C1191" s="26" t="s">
        <v>2467</v>
      </c>
      <c r="D1191" s="26" t="s">
        <v>1417</v>
      </c>
      <c r="E1191" s="26" t="s">
        <v>3740</v>
      </c>
      <c r="F1191" s="26" t="s">
        <v>76</v>
      </c>
      <c r="G1191" s="26" t="s">
        <v>1957</v>
      </c>
      <c r="H1191" s="59">
        <v>225000000</v>
      </c>
      <c r="I1191" s="26" t="s">
        <v>113</v>
      </c>
      <c r="J1191" s="26" t="s">
        <v>52</v>
      </c>
      <c r="K1191" s="26" t="s">
        <v>54</v>
      </c>
      <c r="L1191" s="26">
        <v>1.59</v>
      </c>
      <c r="M1191" s="26" t="s">
        <v>54</v>
      </c>
      <c r="N1191" s="26" t="s">
        <v>68</v>
      </c>
      <c r="O1191" s="26">
        <v>1.04</v>
      </c>
      <c r="P1191" s="26">
        <v>6.25</v>
      </c>
      <c r="Q1191" s="40">
        <f>Table2[[#This Row],[Spread]]/Table2[[#This Row],[Expected Loss]]</f>
        <v>6.0096153846153841</v>
      </c>
      <c r="R1191" s="26">
        <v>1</v>
      </c>
      <c r="S1191" s="26">
        <v>0</v>
      </c>
      <c r="T1191" s="26" t="s">
        <v>3741</v>
      </c>
      <c r="U1191" s="26" t="s">
        <v>3742</v>
      </c>
      <c r="Y1191" s="26">
        <f>IF(ISTEXT(_xlfn.XLOOKUP(A1191,Checked_Deals!A:A,Checked_Deals!A:A,0)),1,0)</f>
        <v>0</v>
      </c>
    </row>
    <row r="1192" spans="1:25" x14ac:dyDescent="0.25">
      <c r="A1192" s="26" t="s">
        <v>3743</v>
      </c>
      <c r="B1192" s="27">
        <v>45383</v>
      </c>
      <c r="C1192" s="26" t="s">
        <v>2467</v>
      </c>
      <c r="D1192" s="26" t="s">
        <v>1417</v>
      </c>
      <c r="E1192" s="26" t="s">
        <v>3740</v>
      </c>
      <c r="F1192" s="26" t="s">
        <v>76</v>
      </c>
      <c r="G1192" s="26" t="s">
        <v>1957</v>
      </c>
      <c r="H1192" s="59">
        <v>75000000</v>
      </c>
      <c r="I1192" s="26" t="s">
        <v>113</v>
      </c>
      <c r="J1192" s="26" t="s">
        <v>52</v>
      </c>
      <c r="K1192" s="26" t="s">
        <v>54</v>
      </c>
      <c r="L1192" s="26">
        <v>3.87</v>
      </c>
      <c r="M1192" s="26" t="s">
        <v>54</v>
      </c>
      <c r="N1192" s="26" t="s">
        <v>68</v>
      </c>
      <c r="O1192" s="26">
        <v>2.54</v>
      </c>
      <c r="P1192" s="26">
        <v>7.75</v>
      </c>
      <c r="Q1192" s="40">
        <f>Table2[[#This Row],[Spread]]/Table2[[#This Row],[Expected Loss]]</f>
        <v>3.0511811023622046</v>
      </c>
      <c r="R1192" s="26">
        <v>1</v>
      </c>
      <c r="S1192" s="26">
        <v>0</v>
      </c>
      <c r="T1192" s="26" t="s">
        <v>3741</v>
      </c>
      <c r="U1192" s="26" t="s">
        <v>3742</v>
      </c>
      <c r="Y1192" s="26">
        <f>IF(ISTEXT(_xlfn.XLOOKUP(A1192,Checked_Deals!A:A,Checked_Deals!A:A,0)),1,0)</f>
        <v>0</v>
      </c>
    </row>
    <row r="1193" spans="1:25" x14ac:dyDescent="0.25">
      <c r="A1193" s="26" t="s">
        <v>3744</v>
      </c>
      <c r="B1193" s="27">
        <v>45383</v>
      </c>
      <c r="C1193" s="26" t="s">
        <v>3269</v>
      </c>
      <c r="D1193" s="26" t="s">
        <v>120</v>
      </c>
      <c r="E1193" s="26" t="s">
        <v>474</v>
      </c>
      <c r="F1193" s="26" t="s">
        <v>76</v>
      </c>
      <c r="G1193" s="26" t="s">
        <v>658</v>
      </c>
      <c r="H1193" s="59">
        <v>200000000</v>
      </c>
      <c r="I1193" s="26" t="s">
        <v>51</v>
      </c>
      <c r="J1193" s="26" t="s">
        <v>52</v>
      </c>
      <c r="K1193" s="26" t="s">
        <v>54</v>
      </c>
      <c r="L1193" s="26">
        <v>1.47</v>
      </c>
      <c r="M1193" s="26" t="s">
        <v>54</v>
      </c>
      <c r="N1193" s="26" t="s">
        <v>68</v>
      </c>
      <c r="O1193" s="26">
        <v>1.1399999999999999</v>
      </c>
      <c r="P1193" s="26">
        <v>8.5</v>
      </c>
      <c r="Q1193" s="40">
        <f>Table2[[#This Row],[Spread]]/Table2[[#This Row],[Expected Loss]]</f>
        <v>7.4561403508771935</v>
      </c>
      <c r="R1193" s="26">
        <v>1</v>
      </c>
      <c r="S1193" s="26">
        <v>0</v>
      </c>
      <c r="T1193" s="26" t="s">
        <v>3745</v>
      </c>
      <c r="U1193" s="26" t="s">
        <v>3746</v>
      </c>
      <c r="Y1193" s="26">
        <f>IF(ISTEXT(_xlfn.XLOOKUP(A1193,Checked_Deals!A:A,Checked_Deals!A:A,0)),1,0)</f>
        <v>0</v>
      </c>
    </row>
    <row r="1194" spans="1:25" x14ac:dyDescent="0.25">
      <c r="A1194" s="26" t="s">
        <v>3747</v>
      </c>
      <c r="B1194" s="27">
        <v>45383</v>
      </c>
      <c r="C1194" s="26" t="s">
        <v>3269</v>
      </c>
      <c r="D1194" s="26" t="s">
        <v>120</v>
      </c>
      <c r="E1194" s="26" t="s">
        <v>474</v>
      </c>
      <c r="F1194" s="26" t="s">
        <v>76</v>
      </c>
      <c r="G1194" s="26" t="s">
        <v>658</v>
      </c>
      <c r="H1194" s="59">
        <v>75000000</v>
      </c>
      <c r="I1194" s="26" t="s">
        <v>51</v>
      </c>
      <c r="J1194" s="26" t="s">
        <v>52</v>
      </c>
      <c r="K1194" s="26" t="s">
        <v>54</v>
      </c>
      <c r="L1194" s="26">
        <v>4.09</v>
      </c>
      <c r="M1194" s="26" t="s">
        <v>534</v>
      </c>
      <c r="N1194" s="26" t="s">
        <v>68</v>
      </c>
      <c r="O1194" s="26">
        <v>3.19</v>
      </c>
      <c r="P1194" s="26">
        <v>18.5</v>
      </c>
      <c r="Q1194" s="40">
        <f>Table2[[#This Row],[Spread]]/Table2[[#This Row],[Expected Loss]]</f>
        <v>5.7993730407523509</v>
      </c>
      <c r="R1194" s="26">
        <v>1</v>
      </c>
      <c r="S1194" s="26">
        <v>0</v>
      </c>
      <c r="T1194" s="26" t="s">
        <v>3745</v>
      </c>
      <c r="U1194" s="26" t="s">
        <v>3746</v>
      </c>
      <c r="Y1194" s="26">
        <f>IF(ISTEXT(_xlfn.XLOOKUP(A1194,Checked_Deals!A:A,Checked_Deals!A:A,0)),1,0)</f>
        <v>0</v>
      </c>
    </row>
    <row r="1195" spans="1:25" x14ac:dyDescent="0.25">
      <c r="A1195" s="26" t="s">
        <v>3748</v>
      </c>
      <c r="B1195" s="27">
        <v>45413</v>
      </c>
      <c r="C1195" s="26" t="s">
        <v>2025</v>
      </c>
      <c r="D1195" s="26" t="s">
        <v>2605</v>
      </c>
      <c r="E1195" s="26" t="s">
        <v>3749</v>
      </c>
      <c r="F1195" s="26" t="s">
        <v>76</v>
      </c>
      <c r="G1195" s="26" t="s">
        <v>2607</v>
      </c>
      <c r="H1195" s="59">
        <v>150000000</v>
      </c>
      <c r="I1195" s="26" t="s">
        <v>104</v>
      </c>
      <c r="J1195" s="26" t="s">
        <v>52</v>
      </c>
      <c r="K1195" s="26" t="s">
        <v>54</v>
      </c>
      <c r="L1195" s="26">
        <v>2.34</v>
      </c>
      <c r="M1195" s="26" t="s">
        <v>54</v>
      </c>
      <c r="N1195" s="26" t="s">
        <v>55</v>
      </c>
      <c r="O1195" s="26">
        <v>1.5</v>
      </c>
      <c r="P1195" s="26">
        <v>7</v>
      </c>
      <c r="Q1195" s="40">
        <f>Table2[[#This Row],[Spread]]/Table2[[#This Row],[Expected Loss]]</f>
        <v>4.666666666666667</v>
      </c>
      <c r="R1195" s="26">
        <v>1</v>
      </c>
      <c r="S1195" s="26">
        <v>1</v>
      </c>
      <c r="T1195" s="26" t="s">
        <v>3750</v>
      </c>
      <c r="U1195" s="26" t="s">
        <v>3751</v>
      </c>
      <c r="Y1195" s="26">
        <f>IF(ISTEXT(_xlfn.XLOOKUP(A1195,Checked_Deals!A:A,Checked_Deals!A:A,0)),1,0)</f>
        <v>0</v>
      </c>
    </row>
    <row r="1196" spans="1:25" x14ac:dyDescent="0.25">
      <c r="A1196" s="26" t="s">
        <v>3752</v>
      </c>
      <c r="B1196" s="27">
        <v>45413</v>
      </c>
      <c r="C1196" s="26" t="s">
        <v>3753</v>
      </c>
      <c r="D1196" s="26" t="s">
        <v>3754</v>
      </c>
      <c r="E1196" s="26" t="s">
        <v>785</v>
      </c>
      <c r="F1196" s="26" t="s">
        <v>76</v>
      </c>
      <c r="G1196" s="26" t="s">
        <v>3333</v>
      </c>
      <c r="H1196" s="59">
        <v>60000000</v>
      </c>
      <c r="I1196" s="26" t="s">
        <v>113</v>
      </c>
      <c r="J1196" s="26" t="s">
        <v>52</v>
      </c>
      <c r="K1196" s="26">
        <v>3</v>
      </c>
      <c r="L1196" s="26">
        <v>6.66</v>
      </c>
      <c r="M1196" s="26" t="s">
        <v>54</v>
      </c>
      <c r="N1196" s="26" t="s">
        <v>68</v>
      </c>
      <c r="O1196" s="26">
        <v>5.15</v>
      </c>
      <c r="P1196" s="26">
        <v>14.25</v>
      </c>
      <c r="Q1196" s="40">
        <f>Table2[[#This Row],[Spread]]/Table2[[#This Row],[Expected Loss]]</f>
        <v>2.7669902912621356</v>
      </c>
      <c r="R1196" s="26">
        <v>1</v>
      </c>
      <c r="S1196" s="26">
        <v>0</v>
      </c>
      <c r="T1196" s="26" t="s">
        <v>3755</v>
      </c>
      <c r="U1196" s="26" t="s">
        <v>3756</v>
      </c>
      <c r="Y1196" s="26">
        <f>IF(ISTEXT(_xlfn.XLOOKUP(A1196,Checked_Deals!A:A,Checked_Deals!A:A,0)),1,0)</f>
        <v>0</v>
      </c>
    </row>
    <row r="1197" spans="1:25" x14ac:dyDescent="0.25">
      <c r="A1197" s="26" t="s">
        <v>3757</v>
      </c>
      <c r="B1197" s="27">
        <v>45413</v>
      </c>
      <c r="C1197" s="26" t="s">
        <v>3753</v>
      </c>
      <c r="D1197" s="26" t="s">
        <v>3754</v>
      </c>
      <c r="E1197" s="26" t="s">
        <v>785</v>
      </c>
      <c r="F1197" s="26" t="s">
        <v>76</v>
      </c>
      <c r="G1197" s="26" t="s">
        <v>3333</v>
      </c>
      <c r="H1197" s="59">
        <v>30000000</v>
      </c>
      <c r="I1197" s="26" t="s">
        <v>113</v>
      </c>
      <c r="J1197" s="26" t="s">
        <v>52</v>
      </c>
      <c r="K1197" s="26">
        <v>3</v>
      </c>
      <c r="L1197" s="26">
        <v>11.73</v>
      </c>
      <c r="M1197" s="26" t="s">
        <v>54</v>
      </c>
      <c r="N1197" s="26" t="s">
        <v>68</v>
      </c>
      <c r="O1197" s="26">
        <v>8.36</v>
      </c>
      <c r="P1197" s="26">
        <v>22</v>
      </c>
      <c r="Q1197" s="40">
        <f>Table2[[#This Row],[Spread]]/Table2[[#This Row],[Expected Loss]]</f>
        <v>2.6315789473684212</v>
      </c>
      <c r="R1197" s="26">
        <v>1</v>
      </c>
      <c r="S1197" s="26">
        <v>0</v>
      </c>
      <c r="T1197" s="26" t="s">
        <v>3755</v>
      </c>
      <c r="U1197" s="26" t="s">
        <v>3756</v>
      </c>
      <c r="Y1197" s="26">
        <f>IF(ISTEXT(_xlfn.XLOOKUP(A1197,Checked_Deals!A:A,Checked_Deals!A:A,0)),1,0)</f>
        <v>0</v>
      </c>
    </row>
    <row r="1198" spans="1:25" x14ac:dyDescent="0.25">
      <c r="A1198" s="33" t="s">
        <v>3758</v>
      </c>
      <c r="B1198" s="34">
        <v>45413</v>
      </c>
      <c r="C1198" s="33" t="s">
        <v>3759</v>
      </c>
      <c r="D1198" s="33" t="s">
        <v>154</v>
      </c>
      <c r="E1198" s="33" t="s">
        <v>1114</v>
      </c>
      <c r="F1198" s="33" t="s">
        <v>76</v>
      </c>
      <c r="G1198" s="33" t="s">
        <v>1578</v>
      </c>
      <c r="H1198" s="37">
        <v>50000000</v>
      </c>
      <c r="I1198" s="33" t="s">
        <v>51</v>
      </c>
      <c r="J1198" s="33" t="s">
        <v>52</v>
      </c>
      <c r="K1198" s="33">
        <v>1</v>
      </c>
      <c r="L1198" s="33">
        <v>3.47</v>
      </c>
      <c r="M1198" s="33" t="s">
        <v>54</v>
      </c>
      <c r="N1198" s="33" t="s">
        <v>68</v>
      </c>
      <c r="O1198" s="33">
        <v>2.04</v>
      </c>
      <c r="P1198" s="33">
        <v>9</v>
      </c>
      <c r="Q1198" s="40">
        <f>Table2[[#This Row],[Spread]]/Table2[[#This Row],[Expected Loss]]</f>
        <v>4.4117647058823533</v>
      </c>
      <c r="R1198" s="33">
        <v>1</v>
      </c>
      <c r="S1198" s="33">
        <v>0</v>
      </c>
      <c r="T1198" s="33" t="s">
        <v>3760</v>
      </c>
      <c r="U1198" s="33" t="s">
        <v>3761</v>
      </c>
      <c r="Y1198" s="26">
        <f>IF(ISTEXT(_xlfn.XLOOKUP(A1198,Checked_Deals!A:A,Checked_Deals!A:A,0)),1,0)</f>
        <v>1</v>
      </c>
    </row>
    <row r="1199" spans="1:25" x14ac:dyDescent="0.25">
      <c r="A1199" s="33" t="s">
        <v>3762</v>
      </c>
      <c r="B1199" s="34">
        <v>45413</v>
      </c>
      <c r="C1199" s="33" t="s">
        <v>3759</v>
      </c>
      <c r="D1199" s="33" t="s">
        <v>154</v>
      </c>
      <c r="E1199" s="33" t="s">
        <v>1114</v>
      </c>
      <c r="F1199" s="33" t="s">
        <v>76</v>
      </c>
      <c r="G1199" s="33" t="s">
        <v>1578</v>
      </c>
      <c r="H1199" s="37">
        <v>75000000</v>
      </c>
      <c r="I1199" s="33" t="s">
        <v>51</v>
      </c>
      <c r="J1199" s="33" t="s">
        <v>52</v>
      </c>
      <c r="K1199" s="33">
        <v>1</v>
      </c>
      <c r="L1199" s="33">
        <v>1.06</v>
      </c>
      <c r="M1199" s="33" t="s">
        <v>54</v>
      </c>
      <c r="N1199" s="33" t="s">
        <v>68</v>
      </c>
      <c r="O1199" s="33">
        <v>0.77</v>
      </c>
      <c r="P1199" s="33">
        <v>5.75</v>
      </c>
      <c r="Q1199" s="40">
        <f>Table2[[#This Row],[Spread]]/Table2[[#This Row],[Expected Loss]]</f>
        <v>7.4675324675324672</v>
      </c>
      <c r="R1199" s="33">
        <v>1</v>
      </c>
      <c r="S1199" s="33">
        <v>0</v>
      </c>
      <c r="T1199" s="33" t="s">
        <v>3760</v>
      </c>
      <c r="U1199" s="33" t="s">
        <v>3761</v>
      </c>
      <c r="Y1199" s="26">
        <f>IF(ISTEXT(_xlfn.XLOOKUP(A1199,Checked_Deals!A:A,Checked_Deals!A:A,0)),1,0)</f>
        <v>1</v>
      </c>
    </row>
    <row r="1200" spans="1:25" x14ac:dyDescent="0.25">
      <c r="A1200" s="30" t="s">
        <v>3763</v>
      </c>
      <c r="B1200" s="31">
        <v>45413</v>
      </c>
      <c r="C1200" s="30" t="s">
        <v>3278</v>
      </c>
      <c r="D1200" s="30" t="s">
        <v>74</v>
      </c>
      <c r="E1200" s="30" t="s">
        <v>785</v>
      </c>
      <c r="F1200" s="30" t="s">
        <v>76</v>
      </c>
      <c r="G1200" s="30" t="s">
        <v>841</v>
      </c>
      <c r="H1200" s="37">
        <v>125000000</v>
      </c>
      <c r="I1200" s="30" t="s">
        <v>51</v>
      </c>
      <c r="J1200" s="30" t="s">
        <v>52</v>
      </c>
      <c r="K1200" s="30" t="s">
        <v>54</v>
      </c>
      <c r="L1200" s="30">
        <v>1.21</v>
      </c>
      <c r="M1200" s="30" t="s">
        <v>54</v>
      </c>
      <c r="N1200" s="30" t="s">
        <v>68</v>
      </c>
      <c r="O1200" s="30">
        <v>1.01</v>
      </c>
      <c r="P1200" s="30">
        <v>5.5</v>
      </c>
      <c r="Q1200" s="40">
        <f>Table2[[#This Row],[Spread]]/Table2[[#This Row],[Expected Loss]]</f>
        <v>5.4455445544554459</v>
      </c>
      <c r="R1200" s="30">
        <v>1</v>
      </c>
      <c r="S1200" s="30">
        <v>0</v>
      </c>
      <c r="T1200" s="30" t="s">
        <v>3764</v>
      </c>
      <c r="U1200" s="30" t="s">
        <v>3765</v>
      </c>
      <c r="Y1200" s="26">
        <f>IF(ISTEXT(_xlfn.XLOOKUP(A1200,Checked_Deals!A:A,Checked_Deals!A:A,0)),1,0)</f>
        <v>1</v>
      </c>
    </row>
    <row r="1201" spans="1:25" x14ac:dyDescent="0.25">
      <c r="A1201" s="30" t="s">
        <v>3766</v>
      </c>
      <c r="B1201" s="31">
        <v>45413</v>
      </c>
      <c r="C1201" s="30" t="s">
        <v>3278</v>
      </c>
      <c r="D1201" s="30" t="s">
        <v>74</v>
      </c>
      <c r="E1201" s="30" t="s">
        <v>785</v>
      </c>
      <c r="F1201" s="30" t="s">
        <v>76</v>
      </c>
      <c r="G1201" s="30" t="s">
        <v>841</v>
      </c>
      <c r="H1201" s="37">
        <v>100000000</v>
      </c>
      <c r="I1201" s="30" t="s">
        <v>51</v>
      </c>
      <c r="J1201" s="30" t="s">
        <v>52</v>
      </c>
      <c r="K1201" s="30" t="s">
        <v>54</v>
      </c>
      <c r="L1201" s="30">
        <v>3.09</v>
      </c>
      <c r="M1201" s="30" t="s">
        <v>54</v>
      </c>
      <c r="N1201" s="30" t="s">
        <v>68</v>
      </c>
      <c r="O1201" s="30">
        <v>2.44</v>
      </c>
      <c r="P1201" s="30">
        <v>9</v>
      </c>
      <c r="Q1201" s="40">
        <f>Table2[[#This Row],[Spread]]/Table2[[#This Row],[Expected Loss]]</f>
        <v>3.6885245901639343</v>
      </c>
      <c r="R1201" s="30">
        <v>1</v>
      </c>
      <c r="S1201" s="30">
        <v>0</v>
      </c>
      <c r="T1201" s="30" t="s">
        <v>3764</v>
      </c>
      <c r="U1201" s="30" t="s">
        <v>3765</v>
      </c>
      <c r="Y1201" s="26">
        <f>IF(ISTEXT(_xlfn.XLOOKUP(A1201,Checked_Deals!A:A,Checked_Deals!A:A,0)),1,0)</f>
        <v>1</v>
      </c>
    </row>
    <row r="1202" spans="1:25" s="15" customFormat="1" x14ac:dyDescent="0.25">
      <c r="A1202" s="30" t="s">
        <v>3767</v>
      </c>
      <c r="B1202" s="31">
        <v>45413</v>
      </c>
      <c r="C1202" s="30" t="s">
        <v>2025</v>
      </c>
      <c r="D1202" s="30" t="s">
        <v>3729</v>
      </c>
      <c r="E1202" s="30" t="s">
        <v>3730</v>
      </c>
      <c r="F1202" s="30" t="s">
        <v>76</v>
      </c>
      <c r="G1202" s="30" t="s">
        <v>3768</v>
      </c>
      <c r="H1202" s="37">
        <v>175000000</v>
      </c>
      <c r="I1202" s="30" t="s">
        <v>104</v>
      </c>
      <c r="J1202" s="30" t="s">
        <v>52</v>
      </c>
      <c r="K1202" s="30">
        <v>4</v>
      </c>
      <c r="L1202" s="30">
        <v>6.26</v>
      </c>
      <c r="M1202" s="30" t="s">
        <v>54</v>
      </c>
      <c r="N1202" s="30" t="s">
        <v>68</v>
      </c>
      <c r="O1202" s="30">
        <v>4.09</v>
      </c>
      <c r="P1202" s="30">
        <v>12</v>
      </c>
      <c r="Q1202" s="40">
        <f>Table2[[#This Row],[Spread]]/Table2[[#This Row],[Expected Loss]]</f>
        <v>2.9339853300733498</v>
      </c>
      <c r="R1202" s="30">
        <v>1</v>
      </c>
      <c r="S1202" s="30">
        <v>1</v>
      </c>
      <c r="T1202" s="30" t="s">
        <v>3769</v>
      </c>
      <c r="U1202" s="30" t="s">
        <v>3770</v>
      </c>
      <c r="Y1202" s="26">
        <f>IF(ISTEXT(_xlfn.XLOOKUP(A1202,Checked_Deals!A:A,Checked_Deals!A:A,0)),1,0)</f>
        <v>1</v>
      </c>
    </row>
    <row r="1203" spans="1:25" x14ac:dyDescent="0.25">
      <c r="A1203" s="26" t="s">
        <v>3771</v>
      </c>
      <c r="B1203" s="27">
        <v>45413</v>
      </c>
      <c r="C1203" s="26" t="s">
        <v>2060</v>
      </c>
      <c r="D1203" s="26" t="s">
        <v>89</v>
      </c>
      <c r="E1203" s="26" t="s">
        <v>3772</v>
      </c>
      <c r="F1203" s="26" t="s">
        <v>54</v>
      </c>
      <c r="G1203" s="26" t="s">
        <v>3773</v>
      </c>
      <c r="H1203" s="59">
        <v>1000000000</v>
      </c>
      <c r="I1203" s="26" t="s">
        <v>51</v>
      </c>
      <c r="J1203" s="26" t="s">
        <v>52</v>
      </c>
      <c r="K1203" s="26" t="s">
        <v>54</v>
      </c>
      <c r="L1203" s="26" t="s">
        <v>53</v>
      </c>
      <c r="M1203" s="26" t="s">
        <v>54</v>
      </c>
      <c r="N1203" s="26" t="s">
        <v>68</v>
      </c>
      <c r="O1203" s="26" t="s">
        <v>56</v>
      </c>
      <c r="P1203" s="26" t="s">
        <v>56</v>
      </c>
      <c r="Q1203" s="40" t="e">
        <f>Table2[[#This Row],[Spread]]/Table2[[#This Row],[Expected Loss]]</f>
        <v>#VALUE!</v>
      </c>
      <c r="R1203" s="26">
        <v>1</v>
      </c>
      <c r="S1203" s="26">
        <v>0</v>
      </c>
      <c r="T1203" s="26" t="s">
        <v>3774</v>
      </c>
      <c r="U1203" s="26" t="s">
        <v>3775</v>
      </c>
      <c r="Y1203" s="26">
        <f>IF(ISTEXT(_xlfn.XLOOKUP(A1203,Checked_Deals!A:A,Checked_Deals!A:A,0)),1,0)</f>
        <v>0</v>
      </c>
    </row>
    <row r="1204" spans="1:25" x14ac:dyDescent="0.25">
      <c r="A1204" s="26" t="s">
        <v>3776</v>
      </c>
      <c r="B1204" s="27">
        <v>45413</v>
      </c>
      <c r="C1204" s="26" t="s">
        <v>3554</v>
      </c>
      <c r="D1204" s="26" t="s">
        <v>3289</v>
      </c>
      <c r="E1204" s="26" t="s">
        <v>3555</v>
      </c>
      <c r="F1204" s="26" t="s">
        <v>91</v>
      </c>
      <c r="G1204" s="26" t="s">
        <v>3291</v>
      </c>
      <c r="H1204" s="59">
        <v>160000000</v>
      </c>
      <c r="I1204" s="26" t="s">
        <v>51</v>
      </c>
      <c r="J1204" s="26" t="s">
        <v>52</v>
      </c>
      <c r="K1204" s="26" t="s">
        <v>54</v>
      </c>
      <c r="L1204" s="26" t="s">
        <v>53</v>
      </c>
      <c r="M1204" s="26" t="s">
        <v>534</v>
      </c>
      <c r="N1204" s="26" t="s">
        <v>55</v>
      </c>
      <c r="O1204" s="26" t="s">
        <v>56</v>
      </c>
      <c r="P1204" s="26">
        <v>13.25</v>
      </c>
      <c r="Q1204" s="40" t="e">
        <f>Table2[[#This Row],[Spread]]/Table2[[#This Row],[Expected Loss]]</f>
        <v>#VALUE!</v>
      </c>
      <c r="R1204" s="26">
        <v>1</v>
      </c>
      <c r="S1204" s="26">
        <v>0</v>
      </c>
      <c r="T1204" s="26" t="s">
        <v>3777</v>
      </c>
      <c r="U1204" s="26" t="s">
        <v>3778</v>
      </c>
      <c r="Y1204" s="26">
        <f>IF(ISTEXT(_xlfn.XLOOKUP(A1204,Checked_Deals!A:A,Checked_Deals!A:A,0)),1,0)</f>
        <v>0</v>
      </c>
    </row>
    <row r="1205" spans="1:25" x14ac:dyDescent="0.25">
      <c r="A1205" s="26" t="s">
        <v>3779</v>
      </c>
      <c r="B1205" s="27">
        <v>45413</v>
      </c>
      <c r="C1205" s="26" t="s">
        <v>3780</v>
      </c>
      <c r="D1205" s="26" t="s">
        <v>3781</v>
      </c>
      <c r="E1205" s="26" t="s">
        <v>474</v>
      </c>
      <c r="F1205" s="26" t="s">
        <v>91</v>
      </c>
      <c r="G1205" s="26" t="s">
        <v>3241</v>
      </c>
      <c r="H1205" s="59">
        <v>145000000</v>
      </c>
      <c r="I1205" s="26" t="s">
        <v>51</v>
      </c>
      <c r="J1205" s="26" t="s">
        <v>52</v>
      </c>
      <c r="K1205" s="26" t="s">
        <v>54</v>
      </c>
      <c r="L1205" s="26">
        <v>7.72</v>
      </c>
      <c r="M1205" s="26" t="s">
        <v>54</v>
      </c>
      <c r="N1205" s="26" t="s">
        <v>55</v>
      </c>
      <c r="O1205" s="26">
        <v>5.68</v>
      </c>
      <c r="P1205" s="26">
        <v>17.5</v>
      </c>
      <c r="Q1205" s="40">
        <f>Table2[[#This Row],[Spread]]/Table2[[#This Row],[Expected Loss]]</f>
        <v>3.080985915492958</v>
      </c>
      <c r="R1205" s="26">
        <v>1</v>
      </c>
      <c r="S1205" s="26">
        <v>0</v>
      </c>
      <c r="T1205" s="26" t="s">
        <v>3782</v>
      </c>
      <c r="U1205" s="26" t="s">
        <v>3783</v>
      </c>
      <c r="Y1205" s="26">
        <f>IF(ISTEXT(_xlfn.XLOOKUP(A1205,Checked_Deals!A:A,Checked_Deals!A:A,0)),1,0)</f>
        <v>0</v>
      </c>
    </row>
    <row r="1206" spans="1:25" x14ac:dyDescent="0.25">
      <c r="A1206" s="26" t="s">
        <v>3784</v>
      </c>
      <c r="B1206" s="27">
        <v>45413</v>
      </c>
      <c r="C1206" s="26" t="s">
        <v>2083</v>
      </c>
      <c r="D1206" s="26" t="s">
        <v>83</v>
      </c>
      <c r="E1206" s="26" t="s">
        <v>3139</v>
      </c>
      <c r="F1206" s="26" t="s">
        <v>76</v>
      </c>
      <c r="G1206" s="26" t="s">
        <v>1169</v>
      </c>
      <c r="H1206" s="59">
        <v>450000000</v>
      </c>
      <c r="I1206" s="26" t="s">
        <v>51</v>
      </c>
      <c r="J1206" s="26" t="s">
        <v>52</v>
      </c>
      <c r="K1206" s="26">
        <v>3</v>
      </c>
      <c r="L1206" s="26">
        <v>1.34</v>
      </c>
      <c r="M1206" s="26" t="s">
        <v>54</v>
      </c>
      <c r="N1206" s="26" t="s">
        <v>68</v>
      </c>
      <c r="O1206" s="26">
        <v>1.24</v>
      </c>
      <c r="P1206" s="26">
        <v>10.5</v>
      </c>
      <c r="Q1206" s="40">
        <f>Table2[[#This Row],[Spread]]/Table2[[#This Row],[Expected Loss]]</f>
        <v>8.4677419354838719</v>
      </c>
      <c r="R1206" s="26">
        <v>1</v>
      </c>
      <c r="S1206" s="26">
        <v>0</v>
      </c>
      <c r="T1206" s="26" t="s">
        <v>3785</v>
      </c>
      <c r="U1206" s="26" t="s">
        <v>3786</v>
      </c>
      <c r="Y1206" s="26">
        <f>IF(ISTEXT(_xlfn.XLOOKUP(A1206,Checked_Deals!A:A,Checked_Deals!A:A,0)),1,0)</f>
        <v>0</v>
      </c>
    </row>
    <row r="1207" spans="1:25" x14ac:dyDescent="0.25">
      <c r="A1207" s="26" t="s">
        <v>3787</v>
      </c>
      <c r="B1207" s="27">
        <v>45413</v>
      </c>
      <c r="C1207" s="26" t="s">
        <v>2083</v>
      </c>
      <c r="D1207" s="26" t="s">
        <v>83</v>
      </c>
      <c r="E1207" s="26" t="s">
        <v>3139</v>
      </c>
      <c r="F1207" s="26" t="s">
        <v>76</v>
      </c>
      <c r="G1207" s="26" t="s">
        <v>1169</v>
      </c>
      <c r="H1207" s="59">
        <v>425000000</v>
      </c>
      <c r="I1207" s="26" t="s">
        <v>51</v>
      </c>
      <c r="J1207" s="26" t="s">
        <v>52</v>
      </c>
      <c r="K1207" s="26">
        <v>3</v>
      </c>
      <c r="L1207" s="26">
        <v>1.74</v>
      </c>
      <c r="M1207" s="26" t="s">
        <v>54</v>
      </c>
      <c r="N1207" s="26" t="s">
        <v>68</v>
      </c>
      <c r="O1207" s="26">
        <v>1.51</v>
      </c>
      <c r="P1207" s="26">
        <v>11.5</v>
      </c>
      <c r="Q1207" s="40">
        <f>Table2[[#This Row],[Spread]]/Table2[[#This Row],[Expected Loss]]</f>
        <v>7.6158940397350996</v>
      </c>
      <c r="R1207" s="26">
        <v>1</v>
      </c>
      <c r="S1207" s="26">
        <v>0</v>
      </c>
      <c r="T1207" s="26" t="s">
        <v>3785</v>
      </c>
      <c r="U1207" s="26" t="s">
        <v>3786</v>
      </c>
      <c r="Y1207" s="26">
        <f>IF(ISTEXT(_xlfn.XLOOKUP(A1207,Checked_Deals!A:A,Checked_Deals!A:A,0)),1,0)</f>
        <v>0</v>
      </c>
    </row>
    <row r="1208" spans="1:25" x14ac:dyDescent="0.25">
      <c r="A1208" s="26" t="s">
        <v>3788</v>
      </c>
      <c r="B1208" s="27">
        <v>45413</v>
      </c>
      <c r="C1208" s="26" t="s">
        <v>2083</v>
      </c>
      <c r="D1208" s="26" t="s">
        <v>83</v>
      </c>
      <c r="E1208" s="26" t="s">
        <v>3139</v>
      </c>
      <c r="F1208" s="26" t="s">
        <v>76</v>
      </c>
      <c r="G1208" s="26" t="s">
        <v>1169</v>
      </c>
      <c r="H1208" s="59">
        <v>225000000</v>
      </c>
      <c r="I1208" s="26" t="s">
        <v>51</v>
      </c>
      <c r="J1208" s="26" t="s">
        <v>52</v>
      </c>
      <c r="K1208" s="26">
        <v>3</v>
      </c>
      <c r="L1208" s="26">
        <v>2.06</v>
      </c>
      <c r="M1208" s="26" t="s">
        <v>54</v>
      </c>
      <c r="N1208" s="26" t="s">
        <v>68</v>
      </c>
      <c r="O1208" s="26">
        <v>1.91</v>
      </c>
      <c r="P1208" s="26">
        <v>12.75</v>
      </c>
      <c r="Q1208" s="40">
        <f>Table2[[#This Row],[Spread]]/Table2[[#This Row],[Expected Loss]]</f>
        <v>6.6753926701570681</v>
      </c>
      <c r="R1208" s="26">
        <v>1</v>
      </c>
      <c r="S1208" s="26">
        <v>0</v>
      </c>
      <c r="T1208" s="26" t="s">
        <v>3785</v>
      </c>
      <c r="U1208" s="26" t="s">
        <v>3786</v>
      </c>
      <c r="Y1208" s="26">
        <f>IF(ISTEXT(_xlfn.XLOOKUP(A1208,Checked_Deals!A:A,Checked_Deals!A:A,0)),1,0)</f>
        <v>0</v>
      </c>
    </row>
    <row r="1209" spans="1:25" x14ac:dyDescent="0.25">
      <c r="A1209" s="30" t="s">
        <v>3789</v>
      </c>
      <c r="B1209" s="31">
        <v>45413</v>
      </c>
      <c r="C1209" s="30" t="s">
        <v>2942</v>
      </c>
      <c r="D1209" s="30" t="s">
        <v>2414</v>
      </c>
      <c r="E1209" s="30" t="s">
        <v>3790</v>
      </c>
      <c r="F1209" s="30" t="s">
        <v>91</v>
      </c>
      <c r="G1209" s="30" t="s">
        <v>542</v>
      </c>
      <c r="H1209" s="37">
        <v>215000000</v>
      </c>
      <c r="I1209" s="30" t="s">
        <v>51</v>
      </c>
      <c r="J1209" s="30" t="s">
        <v>52</v>
      </c>
      <c r="K1209" s="30">
        <v>3</v>
      </c>
      <c r="L1209" s="30">
        <v>1.92</v>
      </c>
      <c r="M1209" s="30" t="s">
        <v>54</v>
      </c>
      <c r="N1209" s="30" t="s">
        <v>68</v>
      </c>
      <c r="O1209" s="30">
        <v>1.58</v>
      </c>
      <c r="P1209" s="30">
        <v>6</v>
      </c>
      <c r="Q1209" s="40">
        <f>Table2[[#This Row],[Spread]]/Table2[[#This Row],[Expected Loss]]</f>
        <v>3.7974683544303796</v>
      </c>
      <c r="R1209" s="30">
        <v>1</v>
      </c>
      <c r="S1209" s="30">
        <v>0</v>
      </c>
      <c r="T1209" s="30" t="s">
        <v>3791</v>
      </c>
      <c r="U1209" s="30" t="s">
        <v>3792</v>
      </c>
      <c r="Y1209" s="26">
        <f>IF(ISTEXT(_xlfn.XLOOKUP(A1209,Checked_Deals!A:A,Checked_Deals!A:A,0)),1,0)</f>
        <v>1</v>
      </c>
    </row>
    <row r="1210" spans="1:25" x14ac:dyDescent="0.25">
      <c r="A1210" s="30" t="s">
        <v>3793</v>
      </c>
      <c r="B1210" s="31">
        <v>45413</v>
      </c>
      <c r="C1210" s="30" t="s">
        <v>2942</v>
      </c>
      <c r="D1210" s="30" t="s">
        <v>2414</v>
      </c>
      <c r="E1210" s="30" t="s">
        <v>3790</v>
      </c>
      <c r="F1210" s="30" t="s">
        <v>91</v>
      </c>
      <c r="G1210" s="30" t="s">
        <v>542</v>
      </c>
      <c r="H1210" s="37">
        <v>130000000</v>
      </c>
      <c r="I1210" s="30" t="s">
        <v>51</v>
      </c>
      <c r="J1210" s="30" t="s">
        <v>52</v>
      </c>
      <c r="K1210" s="30">
        <v>3</v>
      </c>
      <c r="L1210" s="30">
        <v>2.69</v>
      </c>
      <c r="M1210" s="30" t="s">
        <v>54</v>
      </c>
      <c r="N1210" s="30" t="s">
        <v>68</v>
      </c>
      <c r="O1210" s="30">
        <v>2.34</v>
      </c>
      <c r="P1210" s="30">
        <v>7.25</v>
      </c>
      <c r="Q1210" s="40">
        <f>Table2[[#This Row],[Spread]]/Table2[[#This Row],[Expected Loss]]</f>
        <v>3.0982905982905984</v>
      </c>
      <c r="R1210" s="30">
        <v>1</v>
      </c>
      <c r="S1210" s="30">
        <v>0</v>
      </c>
      <c r="T1210" s="30" t="s">
        <v>3791</v>
      </c>
      <c r="U1210" s="30" t="s">
        <v>3792</v>
      </c>
      <c r="Y1210" s="26">
        <f>IF(ISTEXT(_xlfn.XLOOKUP(A1210,Checked_Deals!A:A,Checked_Deals!A:A,0)),1,0)</f>
        <v>1</v>
      </c>
    </row>
    <row r="1211" spans="1:25" x14ac:dyDescent="0.25">
      <c r="A1211" s="30" t="s">
        <v>3794</v>
      </c>
      <c r="B1211" s="31">
        <v>45413</v>
      </c>
      <c r="C1211" s="30" t="s">
        <v>2942</v>
      </c>
      <c r="D1211" s="30" t="s">
        <v>2414</v>
      </c>
      <c r="E1211" s="30" t="s">
        <v>3790</v>
      </c>
      <c r="F1211" s="30" t="s">
        <v>91</v>
      </c>
      <c r="G1211" s="30" t="s">
        <v>542</v>
      </c>
      <c r="H1211" s="37">
        <v>75000000</v>
      </c>
      <c r="I1211" s="30" t="s">
        <v>51</v>
      </c>
      <c r="J1211" s="30" t="s">
        <v>52</v>
      </c>
      <c r="K1211" s="30">
        <v>3</v>
      </c>
      <c r="L1211" s="30">
        <v>3.64</v>
      </c>
      <c r="M1211" s="30" t="s">
        <v>54</v>
      </c>
      <c r="N1211" s="30" t="s">
        <v>68</v>
      </c>
      <c r="O1211" s="30">
        <v>3.32</v>
      </c>
      <c r="P1211" s="30">
        <v>9</v>
      </c>
      <c r="Q1211" s="40">
        <f>Table2[[#This Row],[Spread]]/Table2[[#This Row],[Expected Loss]]</f>
        <v>2.7108433734939759</v>
      </c>
      <c r="R1211" s="30">
        <v>1</v>
      </c>
      <c r="S1211" s="30">
        <v>0</v>
      </c>
      <c r="T1211" s="30" t="s">
        <v>3791</v>
      </c>
      <c r="U1211" s="30" t="s">
        <v>3792</v>
      </c>
      <c r="Y1211" s="26">
        <f>IF(ISTEXT(_xlfn.XLOOKUP(A1211,Checked_Deals!A:A,Checked_Deals!A:A,0)),1,0)</f>
        <v>1</v>
      </c>
    </row>
    <row r="1212" spans="1:25" s="15" customFormat="1" x14ac:dyDescent="0.25">
      <c r="A1212" s="30" t="s">
        <v>3795</v>
      </c>
      <c r="B1212" s="31">
        <v>45413</v>
      </c>
      <c r="C1212" s="30" t="s">
        <v>2536</v>
      </c>
      <c r="D1212" s="30" t="s">
        <v>2537</v>
      </c>
      <c r="E1212" s="30" t="s">
        <v>3796</v>
      </c>
      <c r="F1212" s="30" t="s">
        <v>76</v>
      </c>
      <c r="G1212" s="30" t="s">
        <v>1890</v>
      </c>
      <c r="H1212" s="42" t="s">
        <v>2428</v>
      </c>
      <c r="I1212" s="30" t="s">
        <v>113</v>
      </c>
      <c r="J1212" s="30" t="s">
        <v>52</v>
      </c>
      <c r="K1212" s="30">
        <v>3</v>
      </c>
      <c r="L1212" s="30">
        <v>2.8</v>
      </c>
      <c r="M1212" s="30" t="s">
        <v>3797</v>
      </c>
      <c r="N1212" s="30" t="s">
        <v>68</v>
      </c>
      <c r="O1212" s="30">
        <v>2.38</v>
      </c>
      <c r="P1212" s="30" t="s">
        <v>56</v>
      </c>
      <c r="Q1212" s="40" t="e">
        <f>Table2[[#This Row],[Spread]]/Table2[[#This Row],[Expected Loss]]</f>
        <v>#VALUE!</v>
      </c>
      <c r="R1212" s="30">
        <v>1</v>
      </c>
      <c r="S1212" s="30">
        <v>0</v>
      </c>
      <c r="T1212" s="30" t="s">
        <v>3798</v>
      </c>
      <c r="U1212" s="30" t="s">
        <v>3799</v>
      </c>
      <c r="Y1212" s="26">
        <f>IF(ISTEXT(_xlfn.XLOOKUP(A1212,Checked_Deals!A:A,Checked_Deals!A:A,0)),1,0)</f>
        <v>1</v>
      </c>
    </row>
    <row r="1213" spans="1:25" s="15" customFormat="1" x14ac:dyDescent="0.25">
      <c r="A1213" s="30" t="s">
        <v>3800</v>
      </c>
      <c r="B1213" s="31">
        <v>45413</v>
      </c>
      <c r="C1213" s="30" t="s">
        <v>2536</v>
      </c>
      <c r="D1213" s="30" t="s">
        <v>2537</v>
      </c>
      <c r="E1213" s="30" t="s">
        <v>3796</v>
      </c>
      <c r="F1213" s="30" t="s">
        <v>76</v>
      </c>
      <c r="G1213" s="30" t="s">
        <v>1890</v>
      </c>
      <c r="H1213" s="42" t="s">
        <v>2428</v>
      </c>
      <c r="I1213" s="30" t="s">
        <v>113</v>
      </c>
      <c r="J1213" s="30" t="s">
        <v>52</v>
      </c>
      <c r="K1213" s="30">
        <v>3</v>
      </c>
      <c r="L1213" s="30">
        <v>4.8099999999999996</v>
      </c>
      <c r="M1213" s="30" t="s">
        <v>54</v>
      </c>
      <c r="N1213" s="30" t="s">
        <v>68</v>
      </c>
      <c r="O1213" s="30">
        <v>3.97</v>
      </c>
      <c r="P1213" s="30" t="s">
        <v>56</v>
      </c>
      <c r="Q1213" s="40" t="e">
        <f>Table2[[#This Row],[Spread]]/Table2[[#This Row],[Expected Loss]]</f>
        <v>#VALUE!</v>
      </c>
      <c r="R1213" s="30">
        <v>1</v>
      </c>
      <c r="S1213" s="30">
        <v>0</v>
      </c>
      <c r="T1213" s="30" t="s">
        <v>3798</v>
      </c>
      <c r="U1213" s="30" t="s">
        <v>3799</v>
      </c>
      <c r="Y1213" s="26">
        <f>IF(ISTEXT(_xlfn.XLOOKUP(A1213,Checked_Deals!A:A,Checked_Deals!A:A,0)),1,0)</f>
        <v>1</v>
      </c>
    </row>
    <row r="1214" spans="1:25" s="15" customFormat="1" x14ac:dyDescent="0.25">
      <c r="A1214" s="30" t="s">
        <v>3801</v>
      </c>
      <c r="B1214" s="31">
        <v>45413</v>
      </c>
      <c r="C1214" s="30" t="s">
        <v>1811</v>
      </c>
      <c r="D1214" s="30" t="s">
        <v>54</v>
      </c>
      <c r="E1214" s="30" t="s">
        <v>54</v>
      </c>
      <c r="F1214" s="30" t="s">
        <v>54</v>
      </c>
      <c r="G1214" s="30" t="s">
        <v>966</v>
      </c>
      <c r="H1214" s="37">
        <v>25000000</v>
      </c>
      <c r="I1214" s="30" t="s">
        <v>54</v>
      </c>
      <c r="J1214" s="30" t="s">
        <v>52</v>
      </c>
      <c r="K1214" s="30">
        <v>1</v>
      </c>
      <c r="L1214" s="30" t="s">
        <v>53</v>
      </c>
      <c r="M1214" s="30" t="s">
        <v>54</v>
      </c>
      <c r="N1214" s="30" t="s">
        <v>55</v>
      </c>
      <c r="O1214" s="30" t="s">
        <v>56</v>
      </c>
      <c r="P1214" s="30" t="s">
        <v>56</v>
      </c>
      <c r="Q1214" s="40" t="e">
        <f>Table2[[#This Row],[Spread]]/Table2[[#This Row],[Expected Loss]]</f>
        <v>#VALUE!</v>
      </c>
      <c r="R1214" s="30">
        <v>1</v>
      </c>
      <c r="S1214" s="30">
        <v>0</v>
      </c>
      <c r="T1214" s="30" t="s">
        <v>3802</v>
      </c>
      <c r="U1214" s="30" t="s">
        <v>3803</v>
      </c>
      <c r="Y1214" s="26">
        <f>IF(ISTEXT(_xlfn.XLOOKUP(A1214,Checked_Deals!A:A,Checked_Deals!A:A,0)),1,0)</f>
        <v>1</v>
      </c>
    </row>
    <row r="1215" spans="1:25" s="15" customFormat="1" x14ac:dyDescent="0.25">
      <c r="A1215" s="30" t="s">
        <v>3804</v>
      </c>
      <c r="B1215" s="31">
        <v>45413</v>
      </c>
      <c r="C1215" s="30" t="s">
        <v>3302</v>
      </c>
      <c r="D1215" s="30" t="s">
        <v>2065</v>
      </c>
      <c r="E1215" s="30" t="s">
        <v>474</v>
      </c>
      <c r="F1215" s="30" t="s">
        <v>76</v>
      </c>
      <c r="G1215" s="30" t="s">
        <v>2066</v>
      </c>
      <c r="H1215" s="37">
        <v>175000000</v>
      </c>
      <c r="I1215" s="30" t="s">
        <v>113</v>
      </c>
      <c r="J1215" s="30" t="s">
        <v>52</v>
      </c>
      <c r="K1215" s="30">
        <v>3</v>
      </c>
      <c r="L1215" s="30">
        <v>4.54</v>
      </c>
      <c r="M1215" s="30" t="s">
        <v>54</v>
      </c>
      <c r="N1215" s="30" t="s">
        <v>55</v>
      </c>
      <c r="O1215" s="30">
        <v>3.26</v>
      </c>
      <c r="P1215" s="30">
        <v>12.5</v>
      </c>
      <c r="Q1215" s="40">
        <f>Table2[[#This Row],[Spread]]/Table2[[#This Row],[Expected Loss]]</f>
        <v>3.834355828220859</v>
      </c>
      <c r="R1215" s="30">
        <v>1</v>
      </c>
      <c r="S1215" s="30">
        <v>0</v>
      </c>
      <c r="T1215" s="30" t="s">
        <v>3805</v>
      </c>
      <c r="U1215" s="30" t="s">
        <v>3806</v>
      </c>
      <c r="Y1215" s="26">
        <f>IF(ISTEXT(_xlfn.XLOOKUP(A1215,Checked_Deals!A:A,Checked_Deals!A:A,0)),1,0)</f>
        <v>1</v>
      </c>
    </row>
    <row r="1216" spans="1:25" s="15" customFormat="1" x14ac:dyDescent="0.25">
      <c r="A1216" s="30" t="s">
        <v>3807</v>
      </c>
      <c r="B1216" s="31">
        <v>45413</v>
      </c>
      <c r="C1216" s="30" t="s">
        <v>3808</v>
      </c>
      <c r="D1216" s="30" t="s">
        <v>3809</v>
      </c>
      <c r="E1216" s="30" t="s">
        <v>3810</v>
      </c>
      <c r="F1216" s="30" t="s">
        <v>76</v>
      </c>
      <c r="G1216" s="30" t="s">
        <v>1169</v>
      </c>
      <c r="H1216" s="37">
        <v>100000000</v>
      </c>
      <c r="I1216" s="30" t="s">
        <v>113</v>
      </c>
      <c r="J1216" s="30" t="s">
        <v>52</v>
      </c>
      <c r="K1216" s="30">
        <v>3</v>
      </c>
      <c r="L1216" s="30">
        <v>0.75</v>
      </c>
      <c r="M1216" s="30" t="s">
        <v>54</v>
      </c>
      <c r="N1216" s="30" t="s">
        <v>68</v>
      </c>
      <c r="O1216" s="30">
        <v>0.65</v>
      </c>
      <c r="P1216" s="30">
        <v>7</v>
      </c>
      <c r="Q1216" s="40">
        <f>Table2[[#This Row],[Spread]]/Table2[[#This Row],[Expected Loss]]</f>
        <v>10.769230769230768</v>
      </c>
      <c r="R1216" s="30">
        <v>1</v>
      </c>
      <c r="S1216" s="30">
        <v>0</v>
      </c>
      <c r="T1216" s="30" t="s">
        <v>3811</v>
      </c>
      <c r="U1216" s="30" t="s">
        <v>3812</v>
      </c>
      <c r="Y1216" s="26">
        <f>IF(ISTEXT(_xlfn.XLOOKUP(A1216,Checked_Deals!A:A,Checked_Deals!A:A,0)),1,0)</f>
        <v>1</v>
      </c>
    </row>
    <row r="1217" spans="1:25" s="15" customFormat="1" x14ac:dyDescent="0.25">
      <c r="A1217" s="30" t="s">
        <v>3813</v>
      </c>
      <c r="B1217" s="31">
        <v>45413</v>
      </c>
      <c r="C1217" s="30" t="s">
        <v>3808</v>
      </c>
      <c r="D1217" s="30" t="s">
        <v>3809</v>
      </c>
      <c r="E1217" s="30" t="s">
        <v>3810</v>
      </c>
      <c r="F1217" s="30" t="s">
        <v>76</v>
      </c>
      <c r="G1217" s="30" t="s">
        <v>1169</v>
      </c>
      <c r="H1217" s="37">
        <v>50000000</v>
      </c>
      <c r="I1217" s="30" t="s">
        <v>113</v>
      </c>
      <c r="J1217" s="30" t="s">
        <v>52</v>
      </c>
      <c r="K1217" s="30">
        <v>3</v>
      </c>
      <c r="L1217" s="30">
        <v>1.43</v>
      </c>
      <c r="M1217" s="30" t="s">
        <v>54</v>
      </c>
      <c r="N1217" s="30" t="s">
        <v>68</v>
      </c>
      <c r="O1217" s="30">
        <v>0.92</v>
      </c>
      <c r="P1217" s="30">
        <v>11</v>
      </c>
      <c r="Q1217" s="40">
        <f>Table2[[#This Row],[Spread]]/Table2[[#This Row],[Expected Loss]]</f>
        <v>11.956521739130434</v>
      </c>
      <c r="R1217" s="30">
        <v>1</v>
      </c>
      <c r="S1217" s="30">
        <v>0</v>
      </c>
      <c r="T1217" s="30" t="s">
        <v>3811</v>
      </c>
      <c r="U1217" s="30" t="s">
        <v>3812</v>
      </c>
      <c r="Y1217" s="26">
        <f>IF(ISTEXT(_xlfn.XLOOKUP(A1217,Checked_Deals!A:A,Checked_Deals!A:A,0)),1,0)</f>
        <v>1</v>
      </c>
    </row>
    <row r="1218" spans="1:25" s="15" customFormat="1" x14ac:dyDescent="0.25">
      <c r="A1218" s="30" t="s">
        <v>3819</v>
      </c>
      <c r="B1218" s="31">
        <v>45444</v>
      </c>
      <c r="C1218" s="30" t="s">
        <v>2915</v>
      </c>
      <c r="D1218" s="30" t="s">
        <v>3164</v>
      </c>
      <c r="E1218" s="30" t="s">
        <v>541</v>
      </c>
      <c r="F1218" s="30" t="s">
        <v>76</v>
      </c>
      <c r="G1218" s="30" t="s">
        <v>3165</v>
      </c>
      <c r="H1218" s="37">
        <v>100000000</v>
      </c>
      <c r="I1218" s="30" t="s">
        <v>51</v>
      </c>
      <c r="J1218" s="30" t="s">
        <v>52</v>
      </c>
      <c r="K1218" s="30">
        <v>3</v>
      </c>
      <c r="L1218" s="30">
        <v>1.28</v>
      </c>
      <c r="M1218" s="30" t="s">
        <v>3821</v>
      </c>
      <c r="N1218" s="30" t="s">
        <v>68</v>
      </c>
      <c r="O1218" s="30">
        <v>1.1599999999999999</v>
      </c>
      <c r="P1218" s="30" t="s">
        <v>56</v>
      </c>
      <c r="Q1218" s="40" t="e">
        <f>Table2[[#This Row],[Spread]]/Table2[[#This Row],[Expected Loss]]</f>
        <v>#VALUE!</v>
      </c>
      <c r="R1218" s="30">
        <v>1</v>
      </c>
      <c r="S1218" s="30">
        <v>0</v>
      </c>
      <c r="T1218" s="30" t="s">
        <v>3822</v>
      </c>
      <c r="U1218" s="30" t="s">
        <v>3823</v>
      </c>
      <c r="Y1218" s="26">
        <f>IF(ISTEXT(_xlfn.XLOOKUP(A1218,Checked_Deals!A:A,Checked_Deals!A:A,0)),1,0)</f>
        <v>1</v>
      </c>
    </row>
    <row r="1219" spans="1:25" s="15" customFormat="1" x14ac:dyDescent="0.25">
      <c r="A1219" s="30" t="s">
        <v>3824</v>
      </c>
      <c r="B1219" s="31">
        <v>45444</v>
      </c>
      <c r="C1219" s="30" t="s">
        <v>3825</v>
      </c>
      <c r="D1219" s="30" t="s">
        <v>3826</v>
      </c>
      <c r="E1219" s="30" t="s">
        <v>785</v>
      </c>
      <c r="F1219" s="30" t="s">
        <v>91</v>
      </c>
      <c r="G1219" s="30" t="s">
        <v>3827</v>
      </c>
      <c r="H1219" s="37">
        <v>85000000</v>
      </c>
      <c r="I1219" s="30" t="s">
        <v>104</v>
      </c>
      <c r="J1219" s="30" t="s">
        <v>52</v>
      </c>
      <c r="K1219" s="30" t="s">
        <v>54</v>
      </c>
      <c r="L1219" s="30">
        <v>3.07</v>
      </c>
      <c r="M1219" s="30" t="s">
        <v>54</v>
      </c>
      <c r="N1219" s="30" t="s">
        <v>55</v>
      </c>
      <c r="O1219" s="30">
        <v>1.65</v>
      </c>
      <c r="P1219" s="30">
        <v>9</v>
      </c>
      <c r="Q1219" s="40">
        <f>Table2[[#This Row],[Spread]]/Table2[[#This Row],[Expected Loss]]</f>
        <v>5.454545454545455</v>
      </c>
      <c r="R1219" s="30">
        <v>1</v>
      </c>
      <c r="S1219" s="30">
        <v>0</v>
      </c>
      <c r="T1219" s="30" t="s">
        <v>3828</v>
      </c>
      <c r="U1219" s="30" t="s">
        <v>3829</v>
      </c>
      <c r="Y1219" s="26">
        <f>IF(ISTEXT(_xlfn.XLOOKUP(A1219,Checked_Deals!A:A,Checked_Deals!A:A,0)),1,0)</f>
        <v>1</v>
      </c>
    </row>
    <row r="1220" spans="1:25" s="15" customFormat="1" x14ac:dyDescent="0.25">
      <c r="A1220" s="30" t="s">
        <v>3830</v>
      </c>
      <c r="B1220" s="31">
        <v>45444</v>
      </c>
      <c r="C1220" s="30" t="s">
        <v>3831</v>
      </c>
      <c r="D1220" s="30" t="s">
        <v>318</v>
      </c>
      <c r="E1220" s="30" t="s">
        <v>3555</v>
      </c>
      <c r="F1220" s="30" t="s">
        <v>91</v>
      </c>
      <c r="G1220" s="30" t="s">
        <v>265</v>
      </c>
      <c r="H1220" s="65">
        <v>75000000</v>
      </c>
      <c r="I1220" s="30" t="s">
        <v>51</v>
      </c>
      <c r="J1220" s="30" t="s">
        <v>52</v>
      </c>
      <c r="K1220" s="30" t="s">
        <v>54</v>
      </c>
      <c r="L1220" s="30">
        <v>2.4700000000000002</v>
      </c>
      <c r="M1220" s="30" t="s">
        <v>54</v>
      </c>
      <c r="N1220" s="30" t="s">
        <v>55</v>
      </c>
      <c r="O1220" s="30">
        <v>2.19</v>
      </c>
      <c r="P1220" s="30">
        <v>5.25</v>
      </c>
      <c r="Q1220" s="40">
        <f>Table2[[#This Row],[Spread]]/Table2[[#This Row],[Expected Loss]]</f>
        <v>2.397260273972603</v>
      </c>
      <c r="R1220" s="30">
        <v>1</v>
      </c>
      <c r="S1220" s="30">
        <v>0</v>
      </c>
      <c r="T1220" s="30" t="s">
        <v>3832</v>
      </c>
      <c r="U1220" s="30" t="s">
        <v>3833</v>
      </c>
      <c r="Y1220" s="26">
        <f>IF(ISTEXT(_xlfn.XLOOKUP(A1220,Checked_Deals!A:A,Checked_Deals!A:A,0)),1,0)</f>
        <v>1</v>
      </c>
    </row>
    <row r="1221" spans="1:25" x14ac:dyDescent="0.25">
      <c r="A1221" s="26" t="s">
        <v>3814</v>
      </c>
      <c r="B1221" s="36">
        <v>45444</v>
      </c>
      <c r="C1221" s="26" t="s">
        <v>3498</v>
      </c>
      <c r="D1221" s="26" t="s">
        <v>638</v>
      </c>
      <c r="E1221" s="26" t="s">
        <v>3815</v>
      </c>
      <c r="F1221" s="26" t="s">
        <v>76</v>
      </c>
      <c r="G1221" s="26" t="s">
        <v>3816</v>
      </c>
      <c r="H1221" s="59">
        <v>50000000</v>
      </c>
      <c r="I1221" s="26" t="s">
        <v>51</v>
      </c>
      <c r="J1221" s="26" t="s">
        <v>52</v>
      </c>
      <c r="K1221" s="26">
        <v>4</v>
      </c>
      <c r="L1221" s="26" t="s">
        <v>53</v>
      </c>
      <c r="M1221" s="26" t="s">
        <v>3817</v>
      </c>
      <c r="N1221" s="26" t="s">
        <v>55</v>
      </c>
      <c r="O1221" s="26">
        <v>1.96</v>
      </c>
      <c r="P1221" s="26">
        <v>14.75</v>
      </c>
      <c r="Q1221" s="40">
        <v>7.53</v>
      </c>
      <c r="R1221" s="26">
        <v>0</v>
      </c>
      <c r="S1221" s="26">
        <v>0</v>
      </c>
      <c r="T1221" s="26" t="s">
        <v>3834</v>
      </c>
      <c r="U1221" s="26" t="s">
        <v>3818</v>
      </c>
      <c r="Y1221" s="26"/>
    </row>
    <row r="1222" spans="1:25" x14ac:dyDescent="0.25">
      <c r="A1222" s="26" t="s">
        <v>3835</v>
      </c>
      <c r="B1222" s="36">
        <v>45444</v>
      </c>
      <c r="C1222" s="26" t="s">
        <v>3367</v>
      </c>
      <c r="D1222" s="26" t="s">
        <v>662</v>
      </c>
      <c r="E1222" s="26" t="s">
        <v>474</v>
      </c>
      <c r="F1222" s="26" t="s">
        <v>76</v>
      </c>
      <c r="G1222" s="26" t="s">
        <v>663</v>
      </c>
      <c r="H1222" s="59">
        <v>100000000</v>
      </c>
      <c r="I1222" s="26" t="s">
        <v>51</v>
      </c>
      <c r="J1222" s="26" t="s">
        <v>52</v>
      </c>
      <c r="K1222" s="26" t="s">
        <v>54</v>
      </c>
      <c r="L1222" s="26">
        <v>1.2669999999999999</v>
      </c>
      <c r="M1222" s="26" t="s">
        <v>3836</v>
      </c>
      <c r="N1222" s="26" t="s">
        <v>55</v>
      </c>
      <c r="O1222" s="26">
        <v>1.0589999999999999</v>
      </c>
      <c r="P1222" s="26">
        <v>4.5</v>
      </c>
      <c r="Q1222" s="40">
        <v>4.25</v>
      </c>
      <c r="R1222" s="26">
        <v>0</v>
      </c>
      <c r="S1222" s="26">
        <v>0</v>
      </c>
      <c r="T1222" s="26" t="s">
        <v>3837</v>
      </c>
      <c r="U1222" s="26" t="s">
        <v>3838</v>
      </c>
      <c r="Y1222" s="26"/>
    </row>
    <row r="1223" spans="1:25" x14ac:dyDescent="0.25">
      <c r="A1223" s="26" t="s">
        <v>3839</v>
      </c>
      <c r="B1223" s="36">
        <v>45444</v>
      </c>
      <c r="C1223" s="26" t="s">
        <v>3840</v>
      </c>
      <c r="D1223" s="26" t="s">
        <v>409</v>
      </c>
      <c r="E1223" s="26" t="s">
        <v>785</v>
      </c>
      <c r="F1223" s="26" t="s">
        <v>76</v>
      </c>
      <c r="G1223" s="26" t="s">
        <v>1890</v>
      </c>
      <c r="H1223" s="62">
        <v>75000000</v>
      </c>
      <c r="I1223" s="26" t="s">
        <v>113</v>
      </c>
      <c r="J1223" s="26" t="s">
        <v>52</v>
      </c>
      <c r="K1223" s="26">
        <v>4</v>
      </c>
      <c r="L1223" s="26">
        <v>1.84</v>
      </c>
      <c r="M1223" s="26" t="s">
        <v>54</v>
      </c>
      <c r="N1223" s="26" t="s">
        <v>68</v>
      </c>
      <c r="O1223" s="26">
        <v>1.67</v>
      </c>
      <c r="P1223" s="26" t="s">
        <v>56</v>
      </c>
      <c r="Q1223" s="40" t="s">
        <v>56</v>
      </c>
      <c r="R1223" s="26">
        <v>0</v>
      </c>
      <c r="S1223" s="26">
        <v>0</v>
      </c>
      <c r="T1223" s="26" t="s">
        <v>3841</v>
      </c>
      <c r="U1223" s="26" t="s">
        <v>3842</v>
      </c>
      <c r="Y1223" s="26"/>
    </row>
    <row r="1224" spans="1:25" x14ac:dyDescent="0.25">
      <c r="A1224" s="26" t="s">
        <v>3843</v>
      </c>
      <c r="B1224" s="36">
        <v>45444</v>
      </c>
      <c r="C1224" s="26" t="s">
        <v>3840</v>
      </c>
      <c r="D1224" s="26" t="s">
        <v>409</v>
      </c>
      <c r="E1224" s="26" t="s">
        <v>785</v>
      </c>
      <c r="F1224" s="26" t="s">
        <v>76</v>
      </c>
      <c r="G1224" s="26" t="s">
        <v>1890</v>
      </c>
      <c r="H1224" s="62">
        <v>150000000</v>
      </c>
      <c r="I1224" s="26" t="s">
        <v>113</v>
      </c>
      <c r="J1224" s="26" t="s">
        <v>52</v>
      </c>
      <c r="K1224" s="26">
        <v>4</v>
      </c>
      <c r="L1224" s="26">
        <v>2.29</v>
      </c>
      <c r="M1224" s="26" t="s">
        <v>54</v>
      </c>
      <c r="N1224" s="26" t="s">
        <v>68</v>
      </c>
      <c r="O1224" s="26">
        <v>2.0299999999999998</v>
      </c>
      <c r="P1224" s="26" t="s">
        <v>56</v>
      </c>
      <c r="Q1224" s="40" t="s">
        <v>56</v>
      </c>
      <c r="R1224" s="26">
        <v>0</v>
      </c>
      <c r="S1224" s="26">
        <v>0</v>
      </c>
      <c r="T1224" s="26" t="s">
        <v>3841</v>
      </c>
      <c r="U1224" s="26" t="s">
        <v>3842</v>
      </c>
      <c r="Y1224" s="26"/>
    </row>
    <row r="1225" spans="1:25" x14ac:dyDescent="0.25">
      <c r="A1225" s="26" t="s">
        <v>3844</v>
      </c>
      <c r="B1225" s="36">
        <v>45444</v>
      </c>
      <c r="C1225" s="26" t="s">
        <v>2915</v>
      </c>
      <c r="D1225" s="26" t="s">
        <v>3845</v>
      </c>
      <c r="E1225" s="26" t="s">
        <v>541</v>
      </c>
      <c r="F1225" s="26" t="s">
        <v>76</v>
      </c>
      <c r="G1225" s="26" t="s">
        <v>3398</v>
      </c>
      <c r="H1225" s="59">
        <v>60000000</v>
      </c>
      <c r="I1225" s="26" t="s">
        <v>113</v>
      </c>
      <c r="J1225" s="26" t="s">
        <v>52</v>
      </c>
      <c r="K1225" s="26" t="s">
        <v>54</v>
      </c>
      <c r="L1225" s="26">
        <v>5.65</v>
      </c>
      <c r="M1225" s="26" t="s">
        <v>54</v>
      </c>
      <c r="N1225" s="26" t="s">
        <v>55</v>
      </c>
      <c r="O1225" s="26">
        <v>2.2200000000000002</v>
      </c>
      <c r="P1225" s="26">
        <v>16</v>
      </c>
      <c r="Q1225" s="40">
        <v>7.21</v>
      </c>
      <c r="R1225" s="26">
        <v>0</v>
      </c>
      <c r="S1225" s="26">
        <v>0</v>
      </c>
      <c r="T1225" s="26" t="s">
        <v>3846</v>
      </c>
      <c r="U1225" s="26" t="s">
        <v>3847</v>
      </c>
      <c r="Y1225" s="26"/>
    </row>
    <row r="1226" spans="1:25" x14ac:dyDescent="0.25">
      <c r="A1226" s="26" t="s">
        <v>3848</v>
      </c>
      <c r="B1226" s="36">
        <v>45444</v>
      </c>
      <c r="C1226" s="26" t="s">
        <v>1955</v>
      </c>
      <c r="D1226" s="26" t="s">
        <v>1956</v>
      </c>
      <c r="E1226" s="26" t="s">
        <v>3849</v>
      </c>
      <c r="F1226" s="26" t="s">
        <v>76</v>
      </c>
      <c r="G1226" s="26" t="s">
        <v>2845</v>
      </c>
      <c r="H1226" s="62">
        <v>80000000</v>
      </c>
      <c r="I1226" s="26" t="s">
        <v>113</v>
      </c>
      <c r="J1226" s="26" t="s">
        <v>52</v>
      </c>
      <c r="K1226" s="26">
        <v>3</v>
      </c>
      <c r="L1226" s="26">
        <v>1.75</v>
      </c>
      <c r="M1226" s="26" t="s">
        <v>54</v>
      </c>
      <c r="N1226" s="26" t="s">
        <v>68</v>
      </c>
      <c r="O1226" s="26">
        <v>1.7</v>
      </c>
      <c r="P1226" s="26">
        <v>7</v>
      </c>
      <c r="Q1226" s="40">
        <v>4.12</v>
      </c>
      <c r="R1226" s="26">
        <v>0</v>
      </c>
      <c r="S1226" s="26">
        <v>0</v>
      </c>
      <c r="T1226" s="26" t="s">
        <v>3850</v>
      </c>
      <c r="U1226" s="26" t="s">
        <v>3851</v>
      </c>
      <c r="Y1226" s="26"/>
    </row>
    <row r="1227" spans="1:25" x14ac:dyDescent="0.25">
      <c r="A1227" s="26" t="s">
        <v>3852</v>
      </c>
      <c r="B1227" s="36">
        <v>45444</v>
      </c>
      <c r="C1227" s="26" t="s">
        <v>1955</v>
      </c>
      <c r="D1227" s="26" t="s">
        <v>1956</v>
      </c>
      <c r="E1227" s="26" t="s">
        <v>3849</v>
      </c>
      <c r="F1227" s="26" t="s">
        <v>76</v>
      </c>
      <c r="G1227" s="26" t="s">
        <v>2845</v>
      </c>
      <c r="H1227" s="62">
        <v>60000000</v>
      </c>
      <c r="I1227" s="26" t="s">
        <v>113</v>
      </c>
      <c r="J1227" s="26" t="s">
        <v>52</v>
      </c>
      <c r="K1227" s="26">
        <v>3</v>
      </c>
      <c r="L1227" s="26">
        <v>6.05</v>
      </c>
      <c r="M1227" s="26" t="s">
        <v>54</v>
      </c>
      <c r="N1227" s="26" t="s">
        <v>68</v>
      </c>
      <c r="O1227" s="26">
        <v>4.78</v>
      </c>
      <c r="P1227" s="26">
        <v>18</v>
      </c>
      <c r="Q1227" s="40">
        <v>3.77</v>
      </c>
      <c r="R1227" s="26">
        <v>0</v>
      </c>
      <c r="S1227" s="26">
        <v>0</v>
      </c>
      <c r="T1227" s="26" t="s">
        <v>3850</v>
      </c>
      <c r="U1227" s="26" t="s">
        <v>3851</v>
      </c>
      <c r="Y1227" s="26"/>
    </row>
    <row r="1228" spans="1:25" x14ac:dyDescent="0.25">
      <c r="A1228" s="26" t="s">
        <v>3814</v>
      </c>
      <c r="B1228" s="27">
        <v>45444</v>
      </c>
      <c r="C1228" s="26" t="s">
        <v>3498</v>
      </c>
      <c r="D1228" s="26" t="s">
        <v>638</v>
      </c>
      <c r="E1228" s="26" t="s">
        <v>3815</v>
      </c>
      <c r="F1228" s="26" t="s">
        <v>76</v>
      </c>
      <c r="G1228" s="26" t="s">
        <v>3816</v>
      </c>
      <c r="H1228" s="59">
        <v>50000000</v>
      </c>
      <c r="I1228" s="26" t="s">
        <v>51</v>
      </c>
      <c r="J1228" s="26" t="s">
        <v>52</v>
      </c>
      <c r="K1228" s="26">
        <v>4</v>
      </c>
      <c r="L1228" s="26" t="s">
        <v>53</v>
      </c>
      <c r="M1228" s="26" t="s">
        <v>3817</v>
      </c>
      <c r="N1228" s="26" t="s">
        <v>55</v>
      </c>
      <c r="O1228" s="26">
        <v>1.96</v>
      </c>
      <c r="P1228" s="26">
        <v>14.75</v>
      </c>
      <c r="Q1228" s="40">
        <v>7.53</v>
      </c>
      <c r="R1228" s="26">
        <v>0</v>
      </c>
      <c r="S1228" s="26">
        <v>0</v>
      </c>
      <c r="T1228" s="26" t="s">
        <v>3834</v>
      </c>
      <c r="U1228" s="26" t="s">
        <v>3818</v>
      </c>
      <c r="Y1228" s="26"/>
    </row>
    <row r="1229" spans="1:25" x14ac:dyDescent="0.25">
      <c r="A1229" s="26" t="s">
        <v>3835</v>
      </c>
      <c r="B1229" s="27">
        <v>45444</v>
      </c>
      <c r="C1229" s="26" t="s">
        <v>3367</v>
      </c>
      <c r="D1229" s="26" t="s">
        <v>662</v>
      </c>
      <c r="E1229" s="26" t="s">
        <v>474</v>
      </c>
      <c r="F1229" s="26" t="s">
        <v>76</v>
      </c>
      <c r="G1229" s="26" t="s">
        <v>663</v>
      </c>
      <c r="H1229" s="59">
        <v>100000000</v>
      </c>
      <c r="I1229" s="26" t="s">
        <v>51</v>
      </c>
      <c r="J1229" s="26" t="s">
        <v>52</v>
      </c>
      <c r="K1229" s="26" t="s">
        <v>54</v>
      </c>
      <c r="L1229" s="26">
        <v>1.2669999999999999</v>
      </c>
      <c r="M1229" s="26" t="s">
        <v>3836</v>
      </c>
      <c r="N1229" s="26" t="s">
        <v>55</v>
      </c>
      <c r="O1229" s="26">
        <v>1.0589999999999999</v>
      </c>
      <c r="P1229" s="26">
        <v>4.5</v>
      </c>
      <c r="Q1229" s="40">
        <v>4.25</v>
      </c>
      <c r="R1229" s="26">
        <v>0</v>
      </c>
      <c r="S1229" s="26">
        <v>0</v>
      </c>
      <c r="T1229" s="26" t="s">
        <v>3837</v>
      </c>
      <c r="U1229" s="26" t="s">
        <v>3838</v>
      </c>
      <c r="Y1229" s="26"/>
    </row>
    <row r="1230" spans="1:25" x14ac:dyDescent="0.25">
      <c r="A1230" s="26" t="s">
        <v>3839</v>
      </c>
      <c r="B1230" s="27">
        <v>45444</v>
      </c>
      <c r="C1230" s="26" t="s">
        <v>3840</v>
      </c>
      <c r="D1230" s="26" t="s">
        <v>409</v>
      </c>
      <c r="E1230" s="26" t="s">
        <v>785</v>
      </c>
      <c r="F1230" s="26" t="s">
        <v>76</v>
      </c>
      <c r="G1230" s="26" t="s">
        <v>1890</v>
      </c>
      <c r="H1230" s="62">
        <v>75000000</v>
      </c>
      <c r="I1230" s="26" t="s">
        <v>113</v>
      </c>
      <c r="J1230" s="26" t="s">
        <v>52</v>
      </c>
      <c r="K1230" s="26">
        <v>4</v>
      </c>
      <c r="L1230" s="26">
        <v>1.84</v>
      </c>
      <c r="M1230" s="26" t="s">
        <v>54</v>
      </c>
      <c r="N1230" s="26" t="s">
        <v>68</v>
      </c>
      <c r="O1230" s="26">
        <v>1.67</v>
      </c>
      <c r="P1230" s="26" t="s">
        <v>56</v>
      </c>
      <c r="Q1230" s="40" t="s">
        <v>56</v>
      </c>
      <c r="R1230" s="26">
        <v>0</v>
      </c>
      <c r="S1230" s="26">
        <v>0</v>
      </c>
      <c r="T1230" s="26" t="s">
        <v>3841</v>
      </c>
      <c r="U1230" s="26" t="s">
        <v>3842</v>
      </c>
      <c r="Y1230" s="26"/>
    </row>
    <row r="1231" spans="1:25" x14ac:dyDescent="0.25">
      <c r="A1231" s="26" t="s">
        <v>3843</v>
      </c>
      <c r="B1231" s="27">
        <v>45444</v>
      </c>
      <c r="C1231" s="26" t="s">
        <v>3840</v>
      </c>
      <c r="D1231" s="26" t="s">
        <v>409</v>
      </c>
      <c r="E1231" s="26" t="s">
        <v>785</v>
      </c>
      <c r="F1231" s="26" t="s">
        <v>76</v>
      </c>
      <c r="G1231" s="26" t="s">
        <v>1890</v>
      </c>
      <c r="H1231" s="62">
        <v>150000000</v>
      </c>
      <c r="I1231" s="26" t="s">
        <v>113</v>
      </c>
      <c r="J1231" s="26" t="s">
        <v>52</v>
      </c>
      <c r="K1231" s="26">
        <v>4</v>
      </c>
      <c r="L1231" s="26">
        <v>2.29</v>
      </c>
      <c r="M1231" s="26" t="s">
        <v>54</v>
      </c>
      <c r="N1231" s="26" t="s">
        <v>68</v>
      </c>
      <c r="O1231" s="26">
        <v>2.0299999999999998</v>
      </c>
      <c r="P1231" s="26" t="s">
        <v>56</v>
      </c>
      <c r="Q1231" s="40" t="s">
        <v>56</v>
      </c>
      <c r="R1231" s="26">
        <v>0</v>
      </c>
      <c r="S1231" s="26">
        <v>0</v>
      </c>
      <c r="T1231" s="26" t="s">
        <v>3841</v>
      </c>
      <c r="U1231" s="26" t="s">
        <v>3842</v>
      </c>
      <c r="Y1231" s="26"/>
    </row>
    <row r="1232" spans="1:25" x14ac:dyDescent="0.25">
      <c r="A1232" s="26" t="s">
        <v>3844</v>
      </c>
      <c r="B1232" s="27">
        <v>45444</v>
      </c>
      <c r="C1232" s="26" t="s">
        <v>2915</v>
      </c>
      <c r="D1232" s="26" t="s">
        <v>3845</v>
      </c>
      <c r="E1232" s="26" t="s">
        <v>541</v>
      </c>
      <c r="F1232" s="26" t="s">
        <v>76</v>
      </c>
      <c r="G1232" s="26" t="s">
        <v>3398</v>
      </c>
      <c r="H1232" s="59">
        <v>60000000</v>
      </c>
      <c r="I1232" s="26" t="s">
        <v>113</v>
      </c>
      <c r="J1232" s="26" t="s">
        <v>52</v>
      </c>
      <c r="K1232" s="26" t="s">
        <v>54</v>
      </c>
      <c r="L1232" s="26">
        <v>5.65</v>
      </c>
      <c r="M1232" s="26" t="s">
        <v>54</v>
      </c>
      <c r="N1232" s="26" t="s">
        <v>55</v>
      </c>
      <c r="O1232" s="26">
        <v>2.2200000000000002</v>
      </c>
      <c r="P1232" s="26">
        <v>16</v>
      </c>
      <c r="Q1232" s="40">
        <v>7.21</v>
      </c>
      <c r="R1232" s="26">
        <v>0</v>
      </c>
      <c r="S1232" s="26">
        <v>0</v>
      </c>
      <c r="T1232" s="26" t="s">
        <v>3846</v>
      </c>
      <c r="U1232" s="26" t="s">
        <v>3847</v>
      </c>
      <c r="Y1232" s="26"/>
    </row>
    <row r="1233" spans="1:25" x14ac:dyDescent="0.25">
      <c r="A1233" s="26" t="s">
        <v>3848</v>
      </c>
      <c r="B1233" s="27">
        <v>45444</v>
      </c>
      <c r="C1233" s="26" t="s">
        <v>1955</v>
      </c>
      <c r="D1233" s="26" t="s">
        <v>1956</v>
      </c>
      <c r="E1233" s="26" t="s">
        <v>3849</v>
      </c>
      <c r="F1233" s="26" t="s">
        <v>76</v>
      </c>
      <c r="G1233" s="26" t="s">
        <v>2845</v>
      </c>
      <c r="H1233" s="62">
        <v>80000000</v>
      </c>
      <c r="I1233" s="26" t="s">
        <v>113</v>
      </c>
      <c r="J1233" s="26" t="s">
        <v>52</v>
      </c>
      <c r="K1233" s="26">
        <v>3</v>
      </c>
      <c r="L1233" s="26">
        <v>1.75</v>
      </c>
      <c r="M1233" s="26" t="s">
        <v>54</v>
      </c>
      <c r="N1233" s="26" t="s">
        <v>68</v>
      </c>
      <c r="O1233" s="26">
        <v>1.7</v>
      </c>
      <c r="P1233" s="26">
        <v>7</v>
      </c>
      <c r="Q1233" s="40">
        <v>4.12</v>
      </c>
      <c r="R1233" s="26">
        <v>0</v>
      </c>
      <c r="S1233" s="26">
        <v>0</v>
      </c>
      <c r="T1233" s="26" t="s">
        <v>3850</v>
      </c>
      <c r="U1233" s="26" t="s">
        <v>3851</v>
      </c>
      <c r="Y1233" s="26"/>
    </row>
    <row r="1234" spans="1:25" x14ac:dyDescent="0.25">
      <c r="A1234" s="26" t="s">
        <v>3852</v>
      </c>
      <c r="B1234" s="27">
        <v>45444</v>
      </c>
      <c r="C1234" s="26" t="s">
        <v>1955</v>
      </c>
      <c r="D1234" s="26" t="s">
        <v>1956</v>
      </c>
      <c r="E1234" s="26" t="s">
        <v>3849</v>
      </c>
      <c r="F1234" s="26" t="s">
        <v>76</v>
      </c>
      <c r="G1234" s="26" t="s">
        <v>2845</v>
      </c>
      <c r="H1234" s="62">
        <v>60000000</v>
      </c>
      <c r="I1234" s="26" t="s">
        <v>113</v>
      </c>
      <c r="J1234" s="26" t="s">
        <v>52</v>
      </c>
      <c r="K1234" s="26">
        <v>3</v>
      </c>
      <c r="L1234" s="26">
        <v>6.05</v>
      </c>
      <c r="M1234" s="26" t="s">
        <v>54</v>
      </c>
      <c r="N1234" s="26" t="s">
        <v>68</v>
      </c>
      <c r="O1234" s="26">
        <v>4.78</v>
      </c>
      <c r="P1234" s="26">
        <v>18</v>
      </c>
      <c r="Q1234" s="40">
        <v>3.77</v>
      </c>
      <c r="R1234" s="26">
        <v>0</v>
      </c>
      <c r="S1234" s="26">
        <v>0</v>
      </c>
      <c r="T1234" s="26" t="s">
        <v>3850</v>
      </c>
      <c r="U1234" s="26" t="s">
        <v>3851</v>
      </c>
      <c r="Y1234" s="2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D9F88-423B-48D6-B488-7E17CA68474E}">
  <dimension ref="A1:Z622"/>
  <sheetViews>
    <sheetView topLeftCell="E1" zoomScale="70" zoomScaleNormal="70" workbookViewId="0">
      <selection activeCell="Q18" sqref="Q18"/>
    </sheetView>
  </sheetViews>
  <sheetFormatPr defaultRowHeight="15" x14ac:dyDescent="0.25"/>
  <cols>
    <col min="1" max="1" width="33.28515625" customWidth="1"/>
    <col min="2" max="2" width="33.28515625" style="19" customWidth="1"/>
    <col min="3" max="7" width="33.28515625" customWidth="1"/>
    <col min="8" max="8" width="33.28515625" style="18" customWidth="1"/>
    <col min="9" max="21" width="33.28515625" customWidth="1"/>
  </cols>
  <sheetData>
    <row r="1" spans="1:26" ht="15.75" thickBot="1" x14ac:dyDescent="0.3">
      <c r="A1" s="16" t="s">
        <v>3</v>
      </c>
      <c r="B1" s="17" t="s">
        <v>5</v>
      </c>
      <c r="C1" s="16" t="s">
        <v>7</v>
      </c>
      <c r="D1" s="16" t="s">
        <v>9</v>
      </c>
      <c r="E1" s="16" t="s">
        <v>11</v>
      </c>
      <c r="F1" s="16" t="s">
        <v>13</v>
      </c>
      <c r="G1" s="16" t="s">
        <v>15</v>
      </c>
      <c r="H1" s="41" t="s">
        <v>17</v>
      </c>
      <c r="I1" s="16" t="s">
        <v>19</v>
      </c>
      <c r="J1" s="16" t="s">
        <v>21</v>
      </c>
      <c r="K1" s="16" t="s">
        <v>23</v>
      </c>
      <c r="L1" s="16" t="s">
        <v>25</v>
      </c>
      <c r="M1" s="16" t="s">
        <v>27</v>
      </c>
      <c r="N1" s="16" t="s">
        <v>29</v>
      </c>
      <c r="O1" s="16" t="s">
        <v>31</v>
      </c>
      <c r="P1" s="16" t="s">
        <v>33</v>
      </c>
      <c r="Q1" s="16" t="s">
        <v>35</v>
      </c>
      <c r="R1" s="16" t="s">
        <v>37</v>
      </c>
      <c r="S1" s="16" t="s">
        <v>39</v>
      </c>
      <c r="T1" s="16" t="s">
        <v>41</v>
      </c>
      <c r="U1" s="16" t="s">
        <v>43</v>
      </c>
      <c r="Z1" s="22"/>
    </row>
    <row r="2" spans="1:26" ht="15.75" thickTop="1" x14ac:dyDescent="0.25">
      <c r="A2" t="str" cm="1">
        <f t="array" ref="A2:U622">_xlfn._xlws.FILTER(Table2[],ISNUMBER(Table2[Risk Multiple])*(Table2[Deal Closed]=1)*NOT(Table2[Size]="Not Issued"))</f>
        <v>Vitality Re IV Ltd. (Series 2013-1) Class B</v>
      </c>
      <c r="B2" s="19">
        <v>41275</v>
      </c>
      <c r="C2" t="str">
        <v>Vitality Re IV Ltd. (Series 2013-1)</v>
      </c>
      <c r="D2" t="str">
        <v>Aetna</v>
      </c>
      <c r="E2" t="str">
        <v>Goldman Sachs are sole bookrunner and joint structuring agent. BNP Paribas are co-manager and joint structuring agent</v>
      </c>
      <c r="F2" t="str">
        <v>Milliman Inc.</v>
      </c>
      <c r="G2" t="str">
        <v>Medical benefit claims levels</v>
      </c>
      <c r="H2" s="18" t="str">
        <v>ERROR</v>
      </c>
      <c r="I2" t="str">
        <v>Medical benefit ratio index</v>
      </c>
      <c r="J2" t="str">
        <v>S&amp;P: Class A - 'BBB+', Class B - 'BB+'</v>
      </c>
      <c r="K2" t="str">
        <v>Unknown</v>
      </c>
      <c r="L2" t="str">
        <v>None</v>
      </c>
      <c r="M2" t="str">
        <v>Unknown</v>
      </c>
      <c r="N2" t="str">
        <v>Yes</v>
      </c>
      <c r="O2">
        <v>0.05</v>
      </c>
      <c r="P2">
        <v>3.75</v>
      </c>
      <c r="Q2">
        <v>75</v>
      </c>
      <c r="R2">
        <v>1</v>
      </c>
      <c r="S2">
        <v>0</v>
      </c>
      <c r="T2" t="str">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 t="str">
        <v>https://www.artemis.bm/deal-directory/vitality-re-iv-ltd-series-2013-1/</v>
      </c>
    </row>
    <row r="3" spans="1:26" x14ac:dyDescent="0.25">
      <c r="A3" t="str">
        <v>Everglades Re Ltd. (Series 2013-1)</v>
      </c>
      <c r="B3" s="19">
        <v>41334</v>
      </c>
      <c r="C3" t="str">
        <v>Everglades Re Ltd. (Series 2013-1)</v>
      </c>
      <c r="D3" t="str">
        <v>Citizens Property Insurance</v>
      </c>
      <c r="E3" t="str">
        <v>Goldman Sachs are structuring agent and bookrunner. Loop Capital Markets are co-manager.</v>
      </c>
      <c r="F3" t="str">
        <v>AIR Worldwide</v>
      </c>
      <c r="G3" t="str">
        <v>Florida hurricanes</v>
      </c>
      <c r="H3" s="18">
        <v>250000000</v>
      </c>
      <c r="I3" t="str">
        <v>Indemnity</v>
      </c>
      <c r="J3" t="str">
        <v>NR</v>
      </c>
      <c r="K3">
        <v>3</v>
      </c>
      <c r="L3" t="str">
        <v>None</v>
      </c>
      <c r="M3" t="str">
        <v>Unknown</v>
      </c>
      <c r="N3" t="str">
        <v>No</v>
      </c>
      <c r="O3">
        <v>2.8</v>
      </c>
      <c r="P3">
        <v>10</v>
      </c>
      <c r="Q3">
        <v>3.5714285714285716</v>
      </c>
      <c r="R3">
        <v>1</v>
      </c>
      <c r="S3">
        <v>0</v>
      </c>
      <c r="T3" t="str">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 t="str">
        <v>https://www.artemis.bm/deal-directory/everglades-re-ltd-series-2013-1/</v>
      </c>
    </row>
    <row r="4" spans="1:26" x14ac:dyDescent="0.25">
      <c r="A4" t="str">
        <v>Merna Re IV Ltd. (Series 2013-1)</v>
      </c>
      <c r="B4" s="19">
        <v>41365</v>
      </c>
      <c r="C4" t="str">
        <v>Merna Re IV Ltd. (Series 2013-1)</v>
      </c>
      <c r="D4" t="str">
        <v>State Farm</v>
      </c>
      <c r="E4" t="str">
        <v>Aon Benfield Securities are sole structuring agent and book runner</v>
      </c>
      <c r="F4" t="str">
        <v>RMS</v>
      </c>
      <c r="G4" t="str">
        <v>U.S. earthquake (New Madrid region)</v>
      </c>
      <c r="H4" s="18">
        <v>300000000</v>
      </c>
      <c r="I4" t="str">
        <v>Indemnity</v>
      </c>
      <c r="J4" t="str">
        <v>NR</v>
      </c>
      <c r="K4" t="str">
        <v>Unknown</v>
      </c>
      <c r="L4" t="str">
        <v>None</v>
      </c>
      <c r="M4" t="str">
        <v>Unknown</v>
      </c>
      <c r="N4" t="str">
        <v>No</v>
      </c>
      <c r="O4">
        <v>0.4</v>
      </c>
      <c r="P4">
        <v>2.5</v>
      </c>
      <c r="Q4">
        <v>6.25</v>
      </c>
      <c r="R4">
        <v>1</v>
      </c>
      <c r="S4">
        <v>0</v>
      </c>
      <c r="T4" t="str">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 t="str">
        <v>https://www.artemis.bm/deal-directory/merna-re-iv-ltd-series-2013-1/</v>
      </c>
    </row>
    <row r="5" spans="1:26" x14ac:dyDescent="0.25">
      <c r="A5" t="str">
        <v>Sanders Re Ltd. (Series 2013-1) Class B</v>
      </c>
      <c r="B5" s="19">
        <v>41395</v>
      </c>
      <c r="C5" t="str">
        <v>Sanders Re Ltd. (Series 2013-1)</v>
      </c>
      <c r="D5" t="str">
        <v>Allstate</v>
      </c>
      <c r="E5" t="str">
        <v>Deutsche Bank Securities Inc. and Aon Benfield Securities, Inc. are joint bookrunners and structuring agents</v>
      </c>
      <c r="F5" t="str">
        <v>AIR Worldwide</v>
      </c>
      <c r="G5" t="str">
        <v>U.S. hurricane, U.S. earthquake</v>
      </c>
      <c r="H5" s="18">
        <v>150000000</v>
      </c>
      <c r="I5" t="str">
        <v>Industry loss index</v>
      </c>
      <c r="J5" t="str">
        <v>S&amp;P: Class A - 'BB+', Class B - 'BB'</v>
      </c>
      <c r="K5" t="str">
        <v>Unknown</v>
      </c>
      <c r="L5">
        <v>1.2</v>
      </c>
      <c r="M5" t="str">
        <v>Unknown</v>
      </c>
      <c r="N5" t="str">
        <v>Yes</v>
      </c>
      <c r="O5">
        <v>1.08</v>
      </c>
      <c r="P5">
        <v>4</v>
      </c>
      <c r="Q5">
        <v>3.7037037037037033</v>
      </c>
      <c r="R5">
        <v>1</v>
      </c>
      <c r="S5">
        <v>0</v>
      </c>
      <c r="T5" t="str">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 t="str">
        <v>https://www.artemis.bm/deal-directory/sanders-re-ltd-series-2013-1/</v>
      </c>
    </row>
    <row r="6" spans="1:26" x14ac:dyDescent="0.25">
      <c r="A6" t="str">
        <v>Pelican Re Ltd. (Series 2013-1)</v>
      </c>
      <c r="B6" s="19">
        <v>41395</v>
      </c>
      <c r="C6" t="str">
        <v>Pelican Re Ltd. (Series 2013-1)</v>
      </c>
      <c r="D6" t="str">
        <v>Louisiana Citizens Property Insurance Corporation</v>
      </c>
      <c r="E6" t="str">
        <v>Aon Benfield Securities are structuring agent and bookrunner.</v>
      </c>
      <c r="F6" t="str">
        <v>AIR Worldwide</v>
      </c>
      <c r="G6" t="str">
        <v>Louisiana hurricane</v>
      </c>
      <c r="H6" s="18">
        <v>140000000</v>
      </c>
      <c r="I6" t="str">
        <v>Indemnity</v>
      </c>
      <c r="J6" t="str">
        <v>NR</v>
      </c>
      <c r="K6">
        <v>4</v>
      </c>
      <c r="L6">
        <v>2.29</v>
      </c>
      <c r="M6" t="str">
        <v>Unknown</v>
      </c>
      <c r="N6" t="str">
        <v>No</v>
      </c>
      <c r="O6">
        <v>1.88</v>
      </c>
      <c r="P6">
        <v>9.25</v>
      </c>
      <c r="Q6">
        <v>4.9202127659574471</v>
      </c>
      <c r="R6">
        <v>1</v>
      </c>
      <c r="S6">
        <v>0</v>
      </c>
      <c r="T6" t="str">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 t="str">
        <v>https://www.artemis.bm/deal-directory/pelican-re-ltd-series-2013-1/</v>
      </c>
    </row>
    <row r="7" spans="1:26" x14ac:dyDescent="0.25">
      <c r="A7" t="str">
        <v>Blue Danube II Ltd. (Series 2013-1)</v>
      </c>
      <c r="B7" s="19">
        <v>41395</v>
      </c>
      <c r="C7" t="str">
        <v>Blue Danube II Ltd. (Series 2013-1)</v>
      </c>
      <c r="D7" t="str">
        <v>Allianz Argos 14 GmbH</v>
      </c>
      <c r="E7" t="str">
        <v>Swiss Re Capital Markets and GC Securities are joint arrangers and bookrunners</v>
      </c>
      <c r="F7" t="str">
        <v>AIR Worldwide</v>
      </c>
      <c r="G7" t="str">
        <v>U.S., Caribbean, Central American, Mexican hurricane. U.S., Canadian earthquake</v>
      </c>
      <c r="H7" s="18">
        <v>175000000</v>
      </c>
      <c r="I7" t="str">
        <v>Modeled Industry Trigger Transaction (MITT) and modelled industry loss</v>
      </c>
      <c r="J7" t="str">
        <v>S&amp;P: 'BB+'</v>
      </c>
      <c r="K7">
        <v>3</v>
      </c>
      <c r="L7" t="str">
        <v>None</v>
      </c>
      <c r="M7" t="str">
        <v>Unknown</v>
      </c>
      <c r="N7" t="str">
        <v>No</v>
      </c>
      <c r="O7">
        <v>0.96</v>
      </c>
      <c r="P7">
        <v>4.25</v>
      </c>
      <c r="Q7">
        <v>4.4270833333333339</v>
      </c>
      <c r="R7">
        <v>1</v>
      </c>
      <c r="S7">
        <v>0</v>
      </c>
      <c r="T7" t="str">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 t="str">
        <v>https://www.artemis.bm/deal-directory/blue-danube-ii-ltd-series-2013-1/</v>
      </c>
    </row>
    <row r="8" spans="1:26" x14ac:dyDescent="0.25">
      <c r="A8" t="str">
        <v>Residential Reinsurance 2013 Ltd. (Series 2013-1) Class 3</v>
      </c>
      <c r="B8" s="19">
        <v>41395</v>
      </c>
      <c r="C8" t="str">
        <v>Residential Reinsurance 2013 Ltd. (Series 2013-1)</v>
      </c>
      <c r="D8" t="str">
        <v>USAA</v>
      </c>
      <c r="E8" t="str">
        <v>Goldman Sachs and Swiss Re Capital Markets are joint structuring agents and joint book runners. Deutsche Bank Securities Inc. are co-manager.</v>
      </c>
      <c r="F8" t="str">
        <v>AIR Worldwide</v>
      </c>
      <c r="G8" t="str">
        <v>U.S. hurricane, U.S. earthquake, U.S. severe thunderstorm, U.S. winter storm and California wildfire</v>
      </c>
      <c r="H8" s="18">
        <v>95000000</v>
      </c>
      <c r="I8" t="str">
        <v>Indemnity</v>
      </c>
      <c r="J8" t="str">
        <v>S&amp;P: Class 3 - 'B-' (Class 11 notes not rated)</v>
      </c>
      <c r="K8">
        <v>4</v>
      </c>
      <c r="L8">
        <v>4.75</v>
      </c>
      <c r="M8" t="str">
        <v>Unknown</v>
      </c>
      <c r="N8" t="str">
        <v>Yes</v>
      </c>
      <c r="O8">
        <v>3.26</v>
      </c>
      <c r="P8">
        <v>9.25</v>
      </c>
      <c r="Q8">
        <v>2.8374233128834359</v>
      </c>
      <c r="R8">
        <v>1</v>
      </c>
      <c r="S8">
        <v>0</v>
      </c>
      <c r="T8" t="str">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 t="str">
        <v>https://www.artemis.bm/deal-directory/residential-reinsurance-2013-ltd-series-2013-1/</v>
      </c>
    </row>
    <row r="9" spans="1:26" x14ac:dyDescent="0.25">
      <c r="A9" t="str">
        <v>Residential Reinsurance 2013 Ltd. (Series 2013-1) Class 11</v>
      </c>
      <c r="B9" s="19">
        <v>41395</v>
      </c>
      <c r="C9" t="str">
        <v>Residential Reinsurance 2013 Ltd. (Series 2013-1)</v>
      </c>
      <c r="D9" t="str">
        <v>USAA</v>
      </c>
      <c r="E9" t="str">
        <v>Goldman Sachs and Swiss Re Capital Markets are joint structuring agents and joint book runners. Deutsche Bank Securities Inc. are co-manager.</v>
      </c>
      <c r="F9" t="str">
        <v>AIR Worldwide</v>
      </c>
      <c r="G9" t="str">
        <v>U.S. hurricane, U.S. earthquake, U.S. severe thunderstorm, U.S. winter storm and California wildfire</v>
      </c>
      <c r="H9" s="18">
        <v>155000000</v>
      </c>
      <c r="I9" t="str">
        <v>Indemnity</v>
      </c>
      <c r="J9" t="str">
        <v>S&amp;P: Class 3 - 'B-' (Class 11 notes not rated)</v>
      </c>
      <c r="K9">
        <v>4</v>
      </c>
      <c r="L9">
        <v>4.55</v>
      </c>
      <c r="M9" t="str">
        <v>Unknown</v>
      </c>
      <c r="N9" t="str">
        <v>Yes</v>
      </c>
      <c r="O9">
        <v>2.1</v>
      </c>
      <c r="P9">
        <v>8</v>
      </c>
      <c r="Q9">
        <v>3.8095238095238093</v>
      </c>
      <c r="R9">
        <v>1</v>
      </c>
      <c r="S9">
        <v>0</v>
      </c>
      <c r="T9" t="str">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 t="str">
        <v>https://www.artemis.bm/deal-directory/residential-reinsurance-2013-ltd-series-2013-1/</v>
      </c>
    </row>
    <row r="10" spans="1:26" x14ac:dyDescent="0.25">
      <c r="A10" t="str">
        <v>Tramline Re II Ltd. (Series 2013-1)</v>
      </c>
      <c r="B10" s="19">
        <v>41426</v>
      </c>
      <c r="C10" t="str">
        <v>Tramline Re II Ltd. (Series 2013-1)</v>
      </c>
      <c r="D10" t="str">
        <v>Amlin AG</v>
      </c>
      <c r="E10" t="str">
        <v>Aon Benfield Securities are sole structurer and bookrunner</v>
      </c>
      <c r="F10" t="str">
        <v>AIR Worldwide</v>
      </c>
      <c r="G10" t="str">
        <v>U.S earthquake, Canada earthquake</v>
      </c>
      <c r="H10" s="18">
        <v>75000000</v>
      </c>
      <c r="I10" t="str">
        <v>Industry loss index</v>
      </c>
      <c r="J10" t="str">
        <v>NR</v>
      </c>
      <c r="K10" t="str">
        <v>Unknown</v>
      </c>
      <c r="L10">
        <v>1.49</v>
      </c>
      <c r="M10" t="str">
        <v>Unknown</v>
      </c>
      <c r="N10" t="str">
        <v>No</v>
      </c>
      <c r="O10">
        <v>1.21</v>
      </c>
      <c r="P10">
        <v>3.25</v>
      </c>
      <c r="Q10">
        <v>2.6859504132231407</v>
      </c>
      <c r="R10">
        <v>1</v>
      </c>
      <c r="S10">
        <v>0</v>
      </c>
      <c r="T10" t="str">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 t="str">
        <v>https://www.artemis.bm/deal-directory/tramline-re-ii-ltd-series-2013-1/</v>
      </c>
    </row>
    <row r="11" spans="1:26" x14ac:dyDescent="0.25">
      <c r="A11" t="str">
        <v>Ibis Re II Ltd. (Series 2013-1) Class A</v>
      </c>
      <c r="B11" s="19">
        <v>41426</v>
      </c>
      <c r="C11" t="str">
        <v>Ibis Re II Ltd. (Series 2013-1)</v>
      </c>
      <c r="D11" t="str">
        <v>Assurant</v>
      </c>
      <c r="E11" t="str">
        <v>Aon Benfield Securities Inc. and Swiss Re Capital Markets are joint structuring agents. Aon Benfield Securities Inc., Swiss Re Capital Markets, and Goldman, Sachs &amp; Co. are joint bookrunners and joint lead managers.</v>
      </c>
      <c r="F11" t="str">
        <v>AIR Worldwide</v>
      </c>
      <c r="G11" t="str">
        <v>U.S. hurricane</v>
      </c>
      <c r="H11" s="18">
        <v>35000000</v>
      </c>
      <c r="I11" t="str">
        <v>County-weighted industry loss index</v>
      </c>
      <c r="J11" t="str">
        <v>S&amp;P: Class A - 'BB+', Class B - 'BB-', Class C - 'B'</v>
      </c>
      <c r="K11" t="str">
        <v>Unknown</v>
      </c>
      <c r="L11">
        <v>0.79</v>
      </c>
      <c r="M11" t="str">
        <v>Unknown</v>
      </c>
      <c r="N11" t="str">
        <v>Yes</v>
      </c>
      <c r="O11">
        <v>0.73</v>
      </c>
      <c r="P11">
        <v>3.5</v>
      </c>
      <c r="Q11">
        <v>4.794520547945206</v>
      </c>
      <c r="R11">
        <v>1</v>
      </c>
      <c r="S11">
        <v>0</v>
      </c>
      <c r="T11"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 t="str">
        <v>https://www.artemis.bm/deal-directory/ibis-re-ii-ltd-series-2013-1/</v>
      </c>
    </row>
    <row r="12" spans="1:26" x14ac:dyDescent="0.25">
      <c r="A12" t="str">
        <v>Ibis Re II Ltd. (Series 2013-1) Class B</v>
      </c>
      <c r="B12" s="19">
        <v>41426</v>
      </c>
      <c r="C12" t="str">
        <v>Ibis Re II Ltd. (Series 2013-1)</v>
      </c>
      <c r="D12" t="str">
        <v>Assurant</v>
      </c>
      <c r="E12" t="str">
        <v>Aon Benfield Securities Inc. and Swiss Re Capital Markets are joint structuring agents. Aon Benfield Securities Inc., Swiss Re Capital Markets, and Goldman, Sachs &amp; Co. are joint bookrunners and joint lead managers.</v>
      </c>
      <c r="F12" t="str">
        <v>AIR Worldwide</v>
      </c>
      <c r="G12" t="str">
        <v>U.S. hurricane</v>
      </c>
      <c r="H12" s="18">
        <v>40000000</v>
      </c>
      <c r="I12" t="str">
        <v>County-weighted industry loss index</v>
      </c>
      <c r="J12" t="str">
        <v>S&amp;P: Class A - 'BB+', Class B - 'BB-', Class C - 'B'</v>
      </c>
      <c r="K12" t="str">
        <v>Unknown</v>
      </c>
      <c r="L12">
        <v>2.02</v>
      </c>
      <c r="M12" t="str">
        <v>Unknown</v>
      </c>
      <c r="N12" t="str">
        <v>Yes</v>
      </c>
      <c r="O12">
        <v>1.35</v>
      </c>
      <c r="P12">
        <v>4.5</v>
      </c>
      <c r="Q12">
        <v>3.333333333333333</v>
      </c>
      <c r="R12">
        <v>1</v>
      </c>
      <c r="S12">
        <v>0</v>
      </c>
      <c r="T12"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 t="str">
        <v>https://www.artemis.bm/deal-directory/ibis-re-ii-ltd-series-2013-1/</v>
      </c>
    </row>
    <row r="13" spans="1:26" x14ac:dyDescent="0.25">
      <c r="A13" t="str">
        <v>Ibis Re II Ltd. (Series 2013-1) Class C</v>
      </c>
      <c r="B13" s="19">
        <v>41426</v>
      </c>
      <c r="C13" t="str">
        <v>Ibis Re II Ltd. (Series 2013-1)</v>
      </c>
      <c r="D13" t="str">
        <v>Assurant</v>
      </c>
      <c r="E13" t="str">
        <v>Aon Benfield Securities Inc. and Swiss Re Capital Markets are joint structuring agents. Aon Benfield Securities Inc., Swiss Re Capital Markets, and Goldman, Sachs &amp; Co. are joint bookrunners and joint lead managers.</v>
      </c>
      <c r="F13" t="str">
        <v>AIR Worldwide</v>
      </c>
      <c r="G13" t="str">
        <v>U.S. hurricane</v>
      </c>
      <c r="H13" s="18">
        <v>110000000</v>
      </c>
      <c r="I13" t="str">
        <v>County-weighted industry loss index</v>
      </c>
      <c r="J13" t="str">
        <v>S&amp;P: Class A - 'BB+', Class B - 'BB-', Class C - 'B'</v>
      </c>
      <c r="K13" t="str">
        <v>Unknown</v>
      </c>
      <c r="L13">
        <v>4.12</v>
      </c>
      <c r="M13" t="str">
        <v>Unknown</v>
      </c>
      <c r="N13" t="str">
        <v>Yes</v>
      </c>
      <c r="O13">
        <v>2.98</v>
      </c>
      <c r="P13">
        <v>8</v>
      </c>
      <c r="Q13">
        <v>2.6845637583892619</v>
      </c>
      <c r="R13">
        <v>1</v>
      </c>
      <c r="S13">
        <v>0</v>
      </c>
      <c r="T13"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 t="str">
        <v>https://www.artemis.bm/deal-directory/ibis-re-ii-ltd-series-2013-1/</v>
      </c>
    </row>
    <row r="14" spans="1:26" x14ac:dyDescent="0.25">
      <c r="A14" t="str">
        <v>Mythen Re Ltd. (Series 2013-1)</v>
      </c>
      <c r="B14" s="19">
        <v>41456</v>
      </c>
      <c r="C14" t="str">
        <v>Mythen Re Ltd. (Series 2013-1)</v>
      </c>
      <c r="D14" t="str">
        <v>Swiss Re</v>
      </c>
      <c r="E14" t="str">
        <v>Swiss Re Capital Markets are sole bookrunner</v>
      </c>
      <c r="F14" t="str">
        <v>AIR Worldwide</v>
      </c>
      <c r="G14" t="str">
        <v>U.S. hurricane</v>
      </c>
      <c r="H14" s="18">
        <v>100000000</v>
      </c>
      <c r="I14" t="str">
        <v>Industry loss index</v>
      </c>
      <c r="J14" t="str">
        <v>NR</v>
      </c>
      <c r="K14" t="str">
        <v>Unknown</v>
      </c>
      <c r="L14" t="str">
        <v>None</v>
      </c>
      <c r="M14" t="str">
        <v>Unknown</v>
      </c>
      <c r="N14" t="str">
        <v>No</v>
      </c>
      <c r="O14">
        <v>2.63</v>
      </c>
      <c r="P14">
        <v>8</v>
      </c>
      <c r="Q14">
        <v>3.0418250950570345</v>
      </c>
      <c r="R14">
        <v>1</v>
      </c>
      <c r="S14">
        <v>0</v>
      </c>
      <c r="T14" t="str">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 t="str">
        <v>https://www.artemis.bm/deal-directory/mythen-re-ltd-series-2013-1/</v>
      </c>
    </row>
    <row r="15" spans="1:26" x14ac:dyDescent="0.25">
      <c r="A15" t="str">
        <v>Mona Lisa Re Ltd. (Series 2013-2)</v>
      </c>
      <c r="B15" s="19">
        <v>41456</v>
      </c>
      <c r="C15" t="str">
        <v>Mona Lisa Re Ltd. (Series 2013-2)</v>
      </c>
      <c r="D15" t="str">
        <v>Renaissance Re and DaVinci Re</v>
      </c>
      <c r="E15" t="str">
        <v>Aon Benfield Securities and Goldman Sachs are structuring agents and bookrunners</v>
      </c>
      <c r="F15" t="str">
        <v>AIR Worldwide</v>
      </c>
      <c r="G15" t="str">
        <v>U.S. and Puerto Rico named storms. U.S. earthquakes</v>
      </c>
      <c r="H15" s="18">
        <v>150000000</v>
      </c>
      <c r="I15" t="str">
        <v>Industry loss index</v>
      </c>
      <c r="J15" t="str">
        <v>S&amp;P: 'BB-'</v>
      </c>
      <c r="K15" t="str">
        <v>Unknown</v>
      </c>
      <c r="L15">
        <v>2.2999999999999998</v>
      </c>
      <c r="M15" t="str">
        <v>Unknown</v>
      </c>
      <c r="N15" t="str">
        <v>No</v>
      </c>
      <c r="O15">
        <v>1.88</v>
      </c>
      <c r="P15">
        <v>7.3</v>
      </c>
      <c r="Q15">
        <v>3.8829787234042556</v>
      </c>
      <c r="R15">
        <v>1</v>
      </c>
      <c r="S15">
        <v>0</v>
      </c>
      <c r="T15" t="str">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 t="str">
        <v>https://www.artemis.bm/deal-directory/mona-lisa-re-ltd-series-2013-2/</v>
      </c>
    </row>
    <row r="16" spans="1:26" x14ac:dyDescent="0.25">
      <c r="A16" t="str">
        <v>MetroCat Re Ltd. (Series 2013-1)</v>
      </c>
      <c r="B16" s="19">
        <v>41456</v>
      </c>
      <c r="C16" t="str">
        <v>MetroCat Re Ltd. (Series 2013-1)</v>
      </c>
      <c r="D16" t="str">
        <v>First Mutual Transportation Assurance Co. (NYC MTA)</v>
      </c>
      <c r="E16" t="str">
        <v>GC Securities is lead manager, joint structuring agent, and sole bookrunner and Goldman Sachs is co-senior manager and joint structuring agent</v>
      </c>
      <c r="F16" t="str">
        <v>RMS</v>
      </c>
      <c r="G16" t="str">
        <v>Storm surge (named storm induced)</v>
      </c>
      <c r="H16" s="18">
        <v>200000000</v>
      </c>
      <c r="I16" t="str">
        <v>Parametric</v>
      </c>
      <c r="J16" t="str">
        <v>S&amp;P: 'BB-'</v>
      </c>
      <c r="K16" t="str">
        <v>Unknown</v>
      </c>
      <c r="L16" t="str">
        <v>None</v>
      </c>
      <c r="M16" t="str">
        <v>Unknown</v>
      </c>
      <c r="N16" t="str">
        <v>No</v>
      </c>
      <c r="O16">
        <v>1.67</v>
      </c>
      <c r="P16">
        <v>4.5</v>
      </c>
      <c r="Q16">
        <v>2.6946107784431139</v>
      </c>
      <c r="R16">
        <v>1</v>
      </c>
      <c r="S16">
        <v>0</v>
      </c>
      <c r="T16" t="str">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 t="str">
        <v>https://www.artemis.bm/deal-directory/metrocat-re-ltd-series-2013-1/</v>
      </c>
    </row>
    <row r="17" spans="1:21" x14ac:dyDescent="0.25">
      <c r="A17" t="str">
        <v>Northshore Re Limited (Series 2013-1)</v>
      </c>
      <c r="B17" s="19">
        <v>41487</v>
      </c>
      <c r="C17" t="str">
        <v>Northshore Re Limited (Series 2013-1)</v>
      </c>
      <c r="D17" t="str">
        <v>AXIS Capital Holdings Ltd. subsidiaries</v>
      </c>
      <c r="E17" t="str">
        <v>Aon Benfield Securities is structurer and bookrunner</v>
      </c>
      <c r="F17" t="str">
        <v>AIR Worldwide</v>
      </c>
      <c r="G17" t="str">
        <v>U.S. hurricane, U.S. earthquake</v>
      </c>
      <c r="H17" s="18">
        <v>200000000</v>
      </c>
      <c r="I17" t="str">
        <v>Industry loss index</v>
      </c>
      <c r="J17" t="str">
        <v>S&amp;P: 'BB-'</v>
      </c>
      <c r="K17">
        <v>3</v>
      </c>
      <c r="L17" t="str">
        <v>None</v>
      </c>
      <c r="M17" t="str">
        <v>Unknown</v>
      </c>
      <c r="N17" t="str">
        <v>No</v>
      </c>
      <c r="O17">
        <v>2.0699999999999998</v>
      </c>
      <c r="P17">
        <v>7.25</v>
      </c>
      <c r="Q17">
        <v>3.5024154589371985</v>
      </c>
      <c r="R17">
        <v>1</v>
      </c>
      <c r="S17">
        <v>0</v>
      </c>
      <c r="T17" t="str">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 t="str">
        <v>https://www.artemis.bm/deal-directory/northshore-re-limited-series-2013-1/</v>
      </c>
    </row>
    <row r="18" spans="1:21" x14ac:dyDescent="0.25">
      <c r="A18" t="str">
        <v>Atlas IX Capital Limited (Series 2013-1) Class B</v>
      </c>
      <c r="B18" s="19">
        <v>41518</v>
      </c>
      <c r="C18" t="str">
        <v>Atlas IX Capital Limited (Series 2013-1)</v>
      </c>
      <c r="D18" t="str">
        <v>SCOR Global Life SE</v>
      </c>
      <c r="E18" t="str">
        <v>Aon Benfield Securities are structuring the deal and also a joint-bookrunner, alongside BNP Paribas and Natixis.</v>
      </c>
      <c r="F18" t="str">
        <v>RMS</v>
      </c>
      <c r="G18" t="str">
        <v>Extreme mortality</v>
      </c>
      <c r="H18" s="18" t="str">
        <v>ERROR</v>
      </c>
      <c r="I18" t="str">
        <v>Mortality index</v>
      </c>
      <c r="J18" t="str">
        <v>S&amp;P: Class B - 'BB'</v>
      </c>
      <c r="K18">
        <v>5</v>
      </c>
      <c r="L18">
        <v>1.1599999999999999</v>
      </c>
      <c r="M18" t="str">
        <v>Unknown</v>
      </c>
      <c r="N18" t="str">
        <v>Yes</v>
      </c>
      <c r="O18">
        <v>0.92</v>
      </c>
      <c r="P18">
        <v>3</v>
      </c>
      <c r="Q18">
        <v>3.2608695652173911</v>
      </c>
      <c r="R18">
        <v>1</v>
      </c>
      <c r="S18">
        <v>0</v>
      </c>
      <c r="T18" t="str">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 t="str">
        <v>https://www.artemis.bm/deal-directory/atlas-ix-capital-limited-series-2013-1/</v>
      </c>
    </row>
    <row r="19" spans="1:21" x14ac:dyDescent="0.25">
      <c r="A19" t="str">
        <v>Calypso Capital II Ltd. (Series 2013-1) Class A</v>
      </c>
      <c r="B19" s="19">
        <v>41548</v>
      </c>
      <c r="C19" t="str">
        <v>Calypso Capital II Ltd. (Series 2013-1)</v>
      </c>
      <c r="D19" t="str">
        <v>AXA Global P&amp;C</v>
      </c>
      <c r="E19" t="str">
        <v>Swiss Re Capital Markets are lead-structurer and bookrunner. Natixis are assisting with structuring and a joint-bookrunner. BNP Paribas and Aon Benfield Securities are both acting as joint-bookrunners</v>
      </c>
      <c r="F19" t="str">
        <v>EQECAT</v>
      </c>
      <c r="G19" t="str">
        <v>European windstorm</v>
      </c>
      <c r="H19" s="18" t="str">
        <v>ERROR</v>
      </c>
      <c r="I19" t="str">
        <v>Industry loss index</v>
      </c>
      <c r="J19" t="str">
        <v>S&amp;P: Class A - 'BB-', Class B - 'B+'</v>
      </c>
      <c r="K19">
        <v>3</v>
      </c>
      <c r="L19">
        <v>1.45</v>
      </c>
      <c r="M19" t="str">
        <v>Unknown</v>
      </c>
      <c r="N19" t="str">
        <v>Yes</v>
      </c>
      <c r="O19">
        <v>0.96</v>
      </c>
      <c r="P19">
        <v>2.6</v>
      </c>
      <c r="Q19">
        <v>2.7083333333333335</v>
      </c>
      <c r="R19">
        <v>1</v>
      </c>
      <c r="S19">
        <v>0</v>
      </c>
      <c r="T19" t="str">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 t="str">
        <v>https://www.artemis.bm/deal-directory/calypso-capital-ii-ltd-series-2013-1/</v>
      </c>
    </row>
    <row r="20" spans="1:21" x14ac:dyDescent="0.25">
      <c r="A20" t="str">
        <v>Calypso Capital II Ltd. (Series 2013-1) Class B</v>
      </c>
      <c r="B20" s="19">
        <v>41548</v>
      </c>
      <c r="C20" t="str">
        <v>Calypso Capital II Ltd. (Series 2013-1)</v>
      </c>
      <c r="D20" t="str">
        <v>AXA Global P&amp;C</v>
      </c>
      <c r="E20" t="str">
        <v>Swiss Re Capital Markets are lead-structurer and bookrunner. Natixis are assisting with structuring and a joint-bookrunner. BNP Paribas and Aon Benfield Securities are both acting as joint-bookrunners</v>
      </c>
      <c r="F20" t="str">
        <v>EQECAT</v>
      </c>
      <c r="G20" t="str">
        <v>European windstorm</v>
      </c>
      <c r="H20" s="18" t="str">
        <v>ERROR</v>
      </c>
      <c r="I20" t="str">
        <v>Industry loss index</v>
      </c>
      <c r="J20" t="str">
        <v>S&amp;P: Class A - 'BB-', Class B - 'B+'</v>
      </c>
      <c r="K20">
        <v>3</v>
      </c>
      <c r="L20">
        <v>2.11</v>
      </c>
      <c r="M20" t="str">
        <v>Unknown</v>
      </c>
      <c r="N20" t="str">
        <v>Yes</v>
      </c>
      <c r="O20">
        <v>1.18</v>
      </c>
      <c r="P20">
        <v>2.9</v>
      </c>
      <c r="Q20">
        <v>2.4576271186440679</v>
      </c>
      <c r="R20">
        <v>1</v>
      </c>
      <c r="S20">
        <v>0</v>
      </c>
      <c r="T20" t="str">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 t="str">
        <v>https://www.artemis.bm/deal-directory/calypso-capital-ii-ltd-series-2013-1/</v>
      </c>
    </row>
    <row r="21" spans="1:21" x14ac:dyDescent="0.25">
      <c r="A21" t="str">
        <v>Galileo Re Ltd. (Series 2013-1)</v>
      </c>
      <c r="B21" s="19">
        <v>41548</v>
      </c>
      <c r="C21" t="str">
        <v>Galileo Re Ltd. (Series 2013-1)</v>
      </c>
      <c r="D21" t="str">
        <v>Catlin</v>
      </c>
      <c r="E21" t="str">
        <v>Willis Capital Markets &amp; Advisory are structuring agent and bookrunner</v>
      </c>
      <c r="F21" t="str">
        <v>AIR Worldwide</v>
      </c>
      <c r="G21" t="str">
        <v>U.S. named storms, U.S. earthquake, Canada earthquake, European windstorm</v>
      </c>
      <c r="H21" s="18">
        <v>300000000</v>
      </c>
      <c r="I21" t="str">
        <v>Industry loss index</v>
      </c>
      <c r="J21" t="str">
        <v>NR</v>
      </c>
      <c r="K21">
        <v>3</v>
      </c>
      <c r="L21">
        <v>3.6</v>
      </c>
      <c r="M21" t="str">
        <v>Unknown</v>
      </c>
      <c r="N21" t="str">
        <v>No</v>
      </c>
      <c r="O21">
        <v>2.2200000000000002</v>
      </c>
      <c r="P21">
        <v>7.75</v>
      </c>
      <c r="Q21">
        <v>3.4909909909909906</v>
      </c>
      <c r="R21">
        <v>1</v>
      </c>
      <c r="S21">
        <v>0</v>
      </c>
      <c r="T21" t="str">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 t="str">
        <v>https://www.artemis.bm/deal-directory/galileo-re-ltd-series-2013-1/</v>
      </c>
    </row>
    <row r="22" spans="1:21" x14ac:dyDescent="0.25">
      <c r="A22" t="str">
        <v>Residential Reinsurance 2013 Ltd. (Series 2013-2) Class 1</v>
      </c>
      <c r="B22" s="19">
        <v>41609</v>
      </c>
      <c r="C22" t="str">
        <v>Residential Reinsurance 2013 Ltd. (Series 2013-2)</v>
      </c>
      <c r="D22" t="str">
        <v>USAA</v>
      </c>
      <c r="E22" t="str">
        <v>Goldman Sachs and Swiss Re Capital Markets are joint structuring agents and joint book runners. Deutsche Bank Securities Inc. are co-manager.</v>
      </c>
      <c r="F22" t="str">
        <v>AIR Worldwide</v>
      </c>
      <c r="G22" t="str">
        <v>U.S. tropical storms, U.S. earthquakes, severe thunderstorms, winter storms and wildfires in California</v>
      </c>
      <c r="H22" s="18">
        <v>50000000</v>
      </c>
      <c r="I22" t="str">
        <v>Indemnity</v>
      </c>
      <c r="J22" t="str">
        <v>S&amp;P: Class 4 - 'BB-'. Class 1 notes unrated</v>
      </c>
      <c r="K22">
        <v>0.5</v>
      </c>
      <c r="L22" t="str">
        <v>None</v>
      </c>
      <c r="M22" t="str">
        <v>Unknown</v>
      </c>
      <c r="N22" t="str">
        <v>Yes</v>
      </c>
      <c r="O22">
        <v>3.06</v>
      </c>
      <c r="P22">
        <v>21</v>
      </c>
      <c r="Q22">
        <v>6.8627450980392153</v>
      </c>
      <c r="R22">
        <v>1</v>
      </c>
      <c r="S22">
        <v>0</v>
      </c>
      <c r="T22" t="str">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 t="str">
        <v>https://www.artemis.bm/deal-directory/residential-reinsurance-2013-ltd-series-2013-2/</v>
      </c>
    </row>
    <row r="23" spans="1:21" x14ac:dyDescent="0.25">
      <c r="A23" t="str">
        <v>Residential Reinsurance 2013 Ltd. (Series 2013-2) Class 4</v>
      </c>
      <c r="B23" s="19">
        <v>41609</v>
      </c>
      <c r="C23" t="str">
        <v>Residential Reinsurance 2013 Ltd. (Series 2013-2)</v>
      </c>
      <c r="D23" t="str">
        <v>USAA</v>
      </c>
      <c r="E23" t="str">
        <v>Goldman Sachs and Swiss Re Capital Markets are joint structuring agents and joint book runners. Deutsche Bank Securities Inc. are co-manager.</v>
      </c>
      <c r="F23" t="str">
        <v>AIR Worldwide</v>
      </c>
      <c r="G23" t="str">
        <v>U.S. tropical storms, U.S. earthquakes, severe thunderstorms, winter storms and wildfires in California</v>
      </c>
      <c r="H23" s="18">
        <v>80000000</v>
      </c>
      <c r="I23" t="str">
        <v>Indemnity</v>
      </c>
      <c r="J23" t="str">
        <v>S&amp;P: Class 4 - 'BB-'. Class 1 notes unrated</v>
      </c>
      <c r="K23">
        <v>0.5</v>
      </c>
      <c r="L23">
        <v>2.2599999999999998</v>
      </c>
      <c r="M23" t="str">
        <v>Unknown</v>
      </c>
      <c r="N23" t="str">
        <v>Yes</v>
      </c>
      <c r="O23">
        <v>1.61</v>
      </c>
      <c r="P23">
        <v>5.25</v>
      </c>
      <c r="Q23">
        <v>3.2608695652173911</v>
      </c>
      <c r="R23">
        <v>1</v>
      </c>
      <c r="S23">
        <v>0</v>
      </c>
      <c r="T23" t="str">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 t="str">
        <v>https://www.artemis.bm/deal-directory/residential-reinsurance-2013-ltd-series-2013-2/</v>
      </c>
    </row>
    <row r="24" spans="1:21" x14ac:dyDescent="0.25">
      <c r="A24" t="str">
        <v>Loma Reinsurance (Bermuda) Ltd. (Series 2013-1) Class A</v>
      </c>
      <c r="B24" s="19">
        <v>41609</v>
      </c>
      <c r="C24" t="str">
        <v>Loma Reinsurance (Bermuda) Ltd. (Series 2013-1)</v>
      </c>
      <c r="D24" t="str">
        <v>Argo Group</v>
      </c>
      <c r="E24" t="str">
        <v>Swiss Re Capital Markets are structuring agent and bookrunner</v>
      </c>
      <c r="F24" t="str">
        <v>AIR Worldwide</v>
      </c>
      <c r="G24" t="str">
        <v>U.S tropical cyclones, U.S earthquake, U.S. severe thunderstorm</v>
      </c>
      <c r="H24" s="18">
        <v>100000000</v>
      </c>
      <c r="I24" t="str">
        <v>Indemnity &amp; industry loss</v>
      </c>
      <c r="J24" t="str">
        <v>NR</v>
      </c>
      <c r="K24">
        <v>2</v>
      </c>
      <c r="L24">
        <v>4.13</v>
      </c>
      <c r="M24" t="str">
        <v>Unknown</v>
      </c>
      <c r="N24" t="str">
        <v>Yes</v>
      </c>
      <c r="O24">
        <v>3.77</v>
      </c>
      <c r="P24">
        <v>9.75</v>
      </c>
      <c r="Q24">
        <v>2.5862068965517242</v>
      </c>
      <c r="R24">
        <v>1</v>
      </c>
      <c r="S24">
        <v>0</v>
      </c>
      <c r="T24"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 t="str">
        <v>https://www.artemis.bm/deal-directory/loma-reinsurance-bermuda-ltd-series-2013-1/</v>
      </c>
    </row>
    <row r="25" spans="1:21" x14ac:dyDescent="0.25">
      <c r="A25" t="str">
        <v>Loma Reinsurance (Bermuda) Ltd. (Series 2013-1) Class B</v>
      </c>
      <c r="B25" s="19">
        <v>41609</v>
      </c>
      <c r="C25" t="str">
        <v>Loma Reinsurance (Bermuda) Ltd. (Series 2013-1)</v>
      </c>
      <c r="D25" t="str">
        <v>Argo Group</v>
      </c>
      <c r="E25" t="str">
        <v>Swiss Re Capital Markets are structuring agent and bookrunner</v>
      </c>
      <c r="F25" t="str">
        <v>AIR Worldwide</v>
      </c>
      <c r="G25" t="str">
        <v>U.S tropical cyclones, U.S earthquake, U.S. severe thunderstorm</v>
      </c>
      <c r="H25" s="18">
        <v>7000000</v>
      </c>
      <c r="I25" t="str">
        <v>Indemnity &amp; industry loss</v>
      </c>
      <c r="J25" t="str">
        <v>NR</v>
      </c>
      <c r="K25">
        <v>2</v>
      </c>
      <c r="L25">
        <v>6.04</v>
      </c>
      <c r="M25" t="str">
        <v>Unknown</v>
      </c>
      <c r="N25" t="str">
        <v>Yes</v>
      </c>
      <c r="O25">
        <v>5.0199999999999996</v>
      </c>
      <c r="P25">
        <v>12</v>
      </c>
      <c r="Q25">
        <v>2.3904382470119523</v>
      </c>
      <c r="R25">
        <v>1</v>
      </c>
      <c r="S25">
        <v>0</v>
      </c>
      <c r="T25"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 t="str">
        <v>https://www.artemis.bm/deal-directory/loma-reinsurance-bermuda-ltd-series-2013-1/</v>
      </c>
    </row>
    <row r="26" spans="1:21" x14ac:dyDescent="0.25">
      <c r="A26" t="str">
        <v>Loma Reinsurance (Bermuda) Ltd. (Series 2013-1) Class C</v>
      </c>
      <c r="B26" s="19">
        <v>41609</v>
      </c>
      <c r="C26" t="str">
        <v>Loma Reinsurance (Bermuda) Ltd. (Series 2013-1)</v>
      </c>
      <c r="D26" t="str">
        <v>Argo Group</v>
      </c>
      <c r="E26" t="str">
        <v>Swiss Re Capital Markets are structuring agent and bookrunner</v>
      </c>
      <c r="F26" t="str">
        <v>AIR Worldwide</v>
      </c>
      <c r="G26" t="str">
        <v>U.S tropical cyclones, U.S earthquake, U.S. severe thunderstorm</v>
      </c>
      <c r="H26" s="18">
        <v>65000000</v>
      </c>
      <c r="I26" t="str">
        <v>Indemnity &amp; industry loss</v>
      </c>
      <c r="J26" t="str">
        <v>NR</v>
      </c>
      <c r="K26">
        <v>2</v>
      </c>
      <c r="L26">
        <v>10.32</v>
      </c>
      <c r="M26" t="str">
        <v>Unknown</v>
      </c>
      <c r="N26" t="str">
        <v>Yes</v>
      </c>
      <c r="O26">
        <v>7.95</v>
      </c>
      <c r="P26">
        <v>17</v>
      </c>
      <c r="Q26">
        <v>2.1383647798742138</v>
      </c>
      <c r="R26">
        <v>1</v>
      </c>
      <c r="S26">
        <v>0</v>
      </c>
      <c r="T26"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 t="str">
        <v>https://www.artemis.bm/deal-directory/loma-reinsurance-bermuda-ltd-series-2013-1/</v>
      </c>
    </row>
    <row r="27" spans="1:21" x14ac:dyDescent="0.25">
      <c r="A27" t="str">
        <v>VenTerra Re Ltd. (Series 2013-1)</v>
      </c>
      <c r="B27" s="19">
        <v>41609</v>
      </c>
      <c r="C27" t="str">
        <v>VenTerra Re Ltd. (Series 2013-1)</v>
      </c>
      <c r="D27" t="str">
        <v>QBE Insurance Group Ltd. subsidiaries</v>
      </c>
      <c r="E27" t="str">
        <v>Aon Benfield Securities are joint structuring agent and bookrunner. Munich Re is a joint structuring agent.</v>
      </c>
      <c r="F27" t="str">
        <v>RMS</v>
      </c>
      <c r="G27" t="str">
        <v>U.S. earthquake, Australia cyclone, Australia earthquake</v>
      </c>
      <c r="H27" s="18">
        <v>250000000</v>
      </c>
      <c r="I27" t="str">
        <v>Indemnity</v>
      </c>
      <c r="J27" t="str">
        <v>S&amp;P: Class A - 'BB'</v>
      </c>
      <c r="K27" t="str">
        <v>Unknown</v>
      </c>
      <c r="L27" t="str">
        <v>None</v>
      </c>
      <c r="M27" t="str">
        <v>Unknown</v>
      </c>
      <c r="N27" t="str">
        <v>No</v>
      </c>
      <c r="O27">
        <v>1.35</v>
      </c>
      <c r="P27">
        <v>3.75</v>
      </c>
      <c r="Q27">
        <v>2.7777777777777777</v>
      </c>
      <c r="R27">
        <v>1</v>
      </c>
      <c r="S27">
        <v>0</v>
      </c>
      <c r="T27" t="str">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 t="str">
        <v>https://www.artemis.bm/deal-directory/venterra-re-ltd-series-2013-1/</v>
      </c>
    </row>
    <row r="28" spans="1:21" x14ac:dyDescent="0.25">
      <c r="A28" t="str">
        <v>Queen City Re Ltd. (Series 2013-1)</v>
      </c>
      <c r="B28" s="19">
        <v>41609</v>
      </c>
      <c r="C28" t="str">
        <v>Queen City Re Ltd. (Series 2013-1)</v>
      </c>
      <c r="D28" t="str">
        <v>American Modern Insurance Group, Inc.</v>
      </c>
      <c r="E28" t="str">
        <v>Munich Re is structuring the deal. Willis Capital Markets &amp; Advisory is bookrunner</v>
      </c>
      <c r="F28" t="str">
        <v>AIR Worldwide</v>
      </c>
      <c r="G28" t="str">
        <v>U.S. named storms</v>
      </c>
      <c r="H28" s="18">
        <v>75000000</v>
      </c>
      <c r="I28" t="str">
        <v>Indemnity</v>
      </c>
      <c r="J28" t="str">
        <v>NR</v>
      </c>
      <c r="K28" t="str">
        <v>Unknown</v>
      </c>
      <c r="L28">
        <v>1.46</v>
      </c>
      <c r="M28" t="str">
        <v>Unknown</v>
      </c>
      <c r="N28" t="str">
        <v>No</v>
      </c>
      <c r="O28">
        <v>0.46</v>
      </c>
      <c r="P28">
        <v>3.5</v>
      </c>
      <c r="Q28">
        <v>7.6086956521739131</v>
      </c>
      <c r="R28">
        <v>1</v>
      </c>
      <c r="S28">
        <v>0</v>
      </c>
      <c r="T28" t="str">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 t="str">
        <v>https://www.artemis.bm/deal-directory/queen-city-re-ltd-series-2013-1/</v>
      </c>
    </row>
    <row r="29" spans="1:21" x14ac:dyDescent="0.25">
      <c r="A29" t="str">
        <v>Vitality Re V Ltd. (Series 2014-1) Class A</v>
      </c>
      <c r="B29" s="19">
        <v>41640</v>
      </c>
      <c r="C29" t="str">
        <v>Vitality Re V Ltd. (Series 2014-1)</v>
      </c>
      <c r="D29" t="str">
        <v>Aetna</v>
      </c>
      <c r="E29" t="str">
        <v>Goldman Sachs is co-structuring agent and lead bookrunner. BNP Paribas is co-structuring agent.</v>
      </c>
      <c r="F29" t="str">
        <v>Milliman Inc.</v>
      </c>
      <c r="G29" t="str">
        <v>Medical benefit claims levels</v>
      </c>
      <c r="H29" s="18">
        <v>140000000</v>
      </c>
      <c r="I29" t="str">
        <v>Medical benefit ratio (indemnity)</v>
      </c>
      <c r="J29" t="str">
        <v>S&amp;P: Class A - 'BBB+(sf)', Class B - 'BB+(sf)'</v>
      </c>
      <c r="K29">
        <v>4</v>
      </c>
      <c r="L29" t="str">
        <v>None</v>
      </c>
      <c r="M29" t="str">
        <v>Unknown</v>
      </c>
      <c r="N29" t="str">
        <v>Yes</v>
      </c>
      <c r="O29">
        <v>0.01</v>
      </c>
      <c r="P29">
        <v>1.75</v>
      </c>
      <c r="Q29">
        <v>175</v>
      </c>
      <c r="R29">
        <v>1</v>
      </c>
      <c r="S29">
        <v>0</v>
      </c>
      <c r="T29" t="str">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 t="str">
        <v>https://www.artemis.bm/deal-directory/vitality-re-v-ltd-series-2014-1/</v>
      </c>
    </row>
    <row r="30" spans="1:21" x14ac:dyDescent="0.25">
      <c r="A30" t="str">
        <v>Vitality Re V Ltd. (Series 2014-1) Class B</v>
      </c>
      <c r="B30" s="19">
        <v>41640</v>
      </c>
      <c r="C30" t="str">
        <v>Vitality Re V Ltd. (Series 2014-1)</v>
      </c>
      <c r="D30" t="str">
        <v>Aetna</v>
      </c>
      <c r="E30" t="str">
        <v>Goldman Sachs is co-structuring agent and lead bookrunner. BNP Paribas is co-structuring agent.</v>
      </c>
      <c r="F30" t="str">
        <v>Milliman Inc.</v>
      </c>
      <c r="G30" t="str">
        <v>Medical benefit claims levels</v>
      </c>
      <c r="H30" s="18">
        <v>60000000</v>
      </c>
      <c r="I30" t="str">
        <v>Medical benefit ratio (indemnity)</v>
      </c>
      <c r="J30" t="str">
        <v>S&amp;P: Class A - 'BBB+(sf)', Class B - 'BB+(sf)'</v>
      </c>
      <c r="K30">
        <v>4</v>
      </c>
      <c r="L30" t="str">
        <v>None</v>
      </c>
      <c r="M30" t="str">
        <v>Unknown</v>
      </c>
      <c r="N30" t="str">
        <v>Yes</v>
      </c>
      <c r="O30">
        <v>0.21</v>
      </c>
      <c r="P30">
        <v>2.5</v>
      </c>
      <c r="Q30">
        <v>11.904761904761905</v>
      </c>
      <c r="R30">
        <v>1</v>
      </c>
      <c r="S30">
        <v>0</v>
      </c>
      <c r="T30" t="str">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 t="str">
        <v>https://www.artemis.bm/deal-directory/vitality-re-v-ltd-series-2014-1/</v>
      </c>
    </row>
    <row r="31" spans="1:21" x14ac:dyDescent="0.25">
      <c r="A31" t="str">
        <v>Queen Street IX Re Ltd.</v>
      </c>
      <c r="B31" s="19">
        <v>41671</v>
      </c>
      <c r="C31" t="str">
        <v>Queen Street IX Re Ltd.</v>
      </c>
      <c r="D31" t="str">
        <v>Munich Re</v>
      </c>
      <c r="E31" t="str">
        <v>Munich Re is structuring the deal. GC Securities are sole bookrunner</v>
      </c>
      <c r="F31" t="str">
        <v>AIR Worldwide</v>
      </c>
      <c r="G31" t="str">
        <v>U.S. hurricane, Australia cyclone</v>
      </c>
      <c r="H31" s="18">
        <v>100000000</v>
      </c>
      <c r="I31" t="str">
        <v>Industry loss index and modelled industry loss index</v>
      </c>
      <c r="J31" t="str">
        <v>?</v>
      </c>
      <c r="K31">
        <v>3</v>
      </c>
      <c r="L31">
        <v>3.91</v>
      </c>
      <c r="M31" t="str">
        <v>Unknown</v>
      </c>
      <c r="N31" t="str">
        <v>No</v>
      </c>
      <c r="O31">
        <v>2.72</v>
      </c>
      <c r="P31">
        <v>5.5</v>
      </c>
      <c r="Q31">
        <v>2.0220588235294117</v>
      </c>
      <c r="R31">
        <v>1</v>
      </c>
      <c r="S31">
        <v>0</v>
      </c>
      <c r="T31" t="str">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 t="str">
        <v>https://www.artemis.bm/deal-directory/queen-street-ix-re-ltd/</v>
      </c>
    </row>
    <row r="32" spans="1:21" x14ac:dyDescent="0.25">
      <c r="A32" t="str">
        <v>Kizuna Re II Ltd. Class A</v>
      </c>
      <c r="B32" s="19">
        <v>41699</v>
      </c>
      <c r="C32" t="str">
        <v>Kizuna Re II Ltd.</v>
      </c>
      <c r="D32" t="str">
        <v>Tokio Marine &amp; Nichido Fire Insurance Co. Ltd.</v>
      </c>
      <c r="E32" t="str">
        <v>Aon Benfield Securities are sole structuring agent and bookrunner</v>
      </c>
      <c r="F32" t="str">
        <v>AIR Worldwide</v>
      </c>
      <c r="G32" t="str">
        <v>Japan earthquake</v>
      </c>
      <c r="H32" s="18">
        <v>200000000</v>
      </c>
      <c r="I32" t="str">
        <v>Indemnity</v>
      </c>
      <c r="J32" t="str">
        <v>?</v>
      </c>
      <c r="K32" t="str">
        <v>Unknown</v>
      </c>
      <c r="L32">
        <v>0.41</v>
      </c>
      <c r="M32" t="str">
        <v>Unknown</v>
      </c>
      <c r="N32" t="str">
        <v>Yes</v>
      </c>
      <c r="O32">
        <v>0.21</v>
      </c>
      <c r="P32">
        <v>2.25</v>
      </c>
      <c r="Q32">
        <v>10.714285714285715</v>
      </c>
      <c r="R32">
        <v>1</v>
      </c>
      <c r="S32">
        <v>0</v>
      </c>
      <c r="T32" t="str">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 t="str">
        <v>https://www.artemis.bm/deal-directory/kizuna-re-ii-ltd/</v>
      </c>
    </row>
    <row r="33" spans="1:21" x14ac:dyDescent="0.25">
      <c r="A33" t="str">
        <v>Kizuna Re II Ltd. Class B</v>
      </c>
      <c r="B33" s="19">
        <v>41699</v>
      </c>
      <c r="C33" t="str">
        <v>Kizuna Re II Ltd.</v>
      </c>
      <c r="D33" t="str">
        <v>Tokio Marine &amp; Nichido Fire Insurance Co. Ltd.</v>
      </c>
      <c r="E33" t="str">
        <v>Aon Benfield Securities are sole structuring agent and bookrunner</v>
      </c>
      <c r="F33" t="str">
        <v>AIR Worldwide</v>
      </c>
      <c r="G33" t="str">
        <v>Japan earthquake</v>
      </c>
      <c r="H33" s="18">
        <v>45000000</v>
      </c>
      <c r="I33" t="str">
        <v>Indemnity</v>
      </c>
      <c r="J33" t="str">
        <v>?</v>
      </c>
      <c r="K33" t="str">
        <v>Unknown</v>
      </c>
      <c r="L33">
        <v>0.85</v>
      </c>
      <c r="M33" t="str">
        <v>Unknown</v>
      </c>
      <c r="N33" t="str">
        <v>Yes</v>
      </c>
      <c r="O33">
        <v>0.56999999999999995</v>
      </c>
      <c r="P33">
        <v>2.5</v>
      </c>
      <c r="Q33">
        <v>4.3859649122807021</v>
      </c>
      <c r="R33">
        <v>1</v>
      </c>
      <c r="S33">
        <v>0</v>
      </c>
      <c r="T33" t="str">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 t="str">
        <v>https://www.artemis.bm/deal-directory/kizuna-re-ii-ltd/</v>
      </c>
    </row>
    <row r="34" spans="1:21" x14ac:dyDescent="0.25">
      <c r="A34" t="str">
        <v>Gator Re Ltd.</v>
      </c>
      <c r="B34" s="19">
        <v>41699</v>
      </c>
      <c r="C34" t="str">
        <v>Gator Re Ltd.</v>
      </c>
      <c r="D34" t="str">
        <v>American Strategic Insurance Group</v>
      </c>
      <c r="E34" t="str">
        <v>Willis Capital Markets &amp; Advisory are sole structurer and bookrunner</v>
      </c>
      <c r="F34" t="str">
        <v>AIR Worldwide</v>
      </c>
      <c r="G34" t="str">
        <v>U.S. named storms and severe thunderstorm</v>
      </c>
      <c r="H34" s="18">
        <v>200000000</v>
      </c>
      <c r="I34" t="str">
        <v>Indemnity</v>
      </c>
      <c r="J34" t="str">
        <v>?</v>
      </c>
      <c r="K34">
        <v>2.75</v>
      </c>
      <c r="L34">
        <v>4.87</v>
      </c>
      <c r="M34" t="str">
        <v>Unknown</v>
      </c>
      <c r="N34" t="str">
        <v>No</v>
      </c>
      <c r="O34">
        <v>1.5</v>
      </c>
      <c r="P34">
        <v>6.5</v>
      </c>
      <c r="Q34">
        <v>4.333333333333333</v>
      </c>
      <c r="R34">
        <v>1</v>
      </c>
      <c r="S34">
        <v>0</v>
      </c>
      <c r="T34" t="str">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 t="str">
        <v>https://www.artemis.bm/deal-directory/gator-re-ltd/</v>
      </c>
    </row>
    <row r="35" spans="1:21" x14ac:dyDescent="0.25">
      <c r="A35" t="str">
        <v>East Lane Re VI Ltd. (Series 2014-1)</v>
      </c>
      <c r="B35" s="19">
        <v>41699</v>
      </c>
      <c r="C35" t="str">
        <v>East Lane Re VI Ltd. (Series 2014-1)</v>
      </c>
      <c r="D35" t="str">
        <v>Chubb</v>
      </c>
      <c r="E35" t="str">
        <v>Goldman Sachs and GC Securities are joint structuring agents and bookrunners. Citigroup and Deutsche Bank are joint bookrunners. Willis Capital Markets &amp; Advisory is co-manager.</v>
      </c>
      <c r="F35" t="str">
        <v>RMS</v>
      </c>
      <c r="G35" t="str">
        <v>U.S. named storms, earthquakes, severe thunderstorms and winter storms</v>
      </c>
      <c r="H35" s="18">
        <v>270000000</v>
      </c>
      <c r="I35" t="str">
        <v>Indemnity</v>
      </c>
      <c r="J35" t="str">
        <v>S&amp;P: 'BB+'</v>
      </c>
      <c r="K35" t="str">
        <v>Unknown</v>
      </c>
      <c r="L35" t="str">
        <v>None</v>
      </c>
      <c r="M35" t="str">
        <v>$3,000,000,000.00</v>
      </c>
      <c r="N35" t="str">
        <v>No</v>
      </c>
      <c r="O35">
        <v>0.82</v>
      </c>
      <c r="P35">
        <v>2.75</v>
      </c>
      <c r="Q35">
        <v>3.3536585365853662</v>
      </c>
      <c r="R35">
        <v>1</v>
      </c>
      <c r="S35">
        <v>0</v>
      </c>
      <c r="T35" t="str">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 t="str">
        <v>https://www.artemis.bm/deal-directory/east-lane-re-vi-ltd-series-2014-1/</v>
      </c>
    </row>
    <row r="36" spans="1:21" x14ac:dyDescent="0.25">
      <c r="A36" t="str">
        <v>Merna Re V Ltd.</v>
      </c>
      <c r="B36" s="19">
        <v>41699</v>
      </c>
      <c r="C36" t="str">
        <v>Merna Re V Ltd.</v>
      </c>
      <c r="D36" t="str">
        <v>State Farm</v>
      </c>
      <c r="E36" t="str">
        <v>Aon Benfield Securities is sole structuring agent and bookrunner</v>
      </c>
      <c r="F36" t="str">
        <v>RMS</v>
      </c>
      <c r="G36" t="str">
        <v>U.S. earthquake (New Madrid region)</v>
      </c>
      <c r="H36" s="18">
        <v>300000000</v>
      </c>
      <c r="I36" t="str">
        <v>Indemnity</v>
      </c>
      <c r="J36" t="str">
        <v>?</v>
      </c>
      <c r="K36">
        <v>3</v>
      </c>
      <c r="L36">
        <v>0.56000000000000005</v>
      </c>
      <c r="M36" t="str">
        <v>Unknown</v>
      </c>
      <c r="N36" t="str">
        <v>No</v>
      </c>
      <c r="O36">
        <v>0.41</v>
      </c>
      <c r="P36">
        <v>2</v>
      </c>
      <c r="Q36">
        <v>4.8780487804878048</v>
      </c>
      <c r="R36">
        <v>1</v>
      </c>
      <c r="S36">
        <v>0</v>
      </c>
      <c r="T36" t="str">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 t="str">
        <v>https://www.artemis.bm/deal-directory/merna-re-v-ltd/</v>
      </c>
    </row>
    <row r="37" spans="1:21" x14ac:dyDescent="0.25">
      <c r="A37" t="str">
        <v>Riverfront Re Ltd. (Series 2014-1)</v>
      </c>
      <c r="B37" s="19">
        <v>41699</v>
      </c>
      <c r="C37" t="str">
        <v>Riverfront Re Ltd. (Series 2014-1)</v>
      </c>
      <c r="D37" t="str">
        <v>Great American Insurance Group</v>
      </c>
      <c r="E37" t="str">
        <v>Aon Benfield Securities and Goldman Sachs are joint structuring agents and bookrunner.</v>
      </c>
      <c r="F37" t="str">
        <v>RMS</v>
      </c>
      <c r="G37" t="str">
        <v>U.S. and Canada named storms, earthquakes, severe thunderstorms and winter storms</v>
      </c>
      <c r="H37" s="18">
        <v>95000000</v>
      </c>
      <c r="I37" t="str">
        <v>Indemnity</v>
      </c>
      <c r="J37" t="str">
        <v>S&amp;P: 'BB-'</v>
      </c>
      <c r="K37" t="str">
        <v>Invalid period value</v>
      </c>
      <c r="L37" t="str">
        <v>None</v>
      </c>
      <c r="M37" t="str">
        <v>Unknown</v>
      </c>
      <c r="N37" t="str">
        <v>No</v>
      </c>
      <c r="O37">
        <v>1.1000000000000001</v>
      </c>
      <c r="P37">
        <v>4</v>
      </c>
      <c r="Q37">
        <v>3.6363636363636362</v>
      </c>
      <c r="R37">
        <v>1</v>
      </c>
      <c r="S37">
        <v>0</v>
      </c>
      <c r="T37" t="str">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 t="str">
        <v>https://www.artemis.bm/deal-directory/riverfront-re-ltd-series-2014-1/</v>
      </c>
    </row>
    <row r="38" spans="1:21" x14ac:dyDescent="0.25">
      <c r="A38" t="str">
        <v>Citrus Re Ltd. (Series 2014-1)</v>
      </c>
      <c r="B38" s="19">
        <v>41730</v>
      </c>
      <c r="C38" t="str">
        <v>Citrus Re Ltd. (Series 2014-1)</v>
      </c>
      <c r="D38" t="str">
        <v>Heritage Property and Casualty Insurance Co.</v>
      </c>
      <c r="E38" t="str">
        <v>Willis Capital Markets &amp; Advisory are sole structuring agent and bookrunner.</v>
      </c>
      <c r="F38" t="str">
        <v>AIR Worldwide</v>
      </c>
      <c r="G38" t="str">
        <v>U.S. named storms (Florida only initially)</v>
      </c>
      <c r="H38" s="18">
        <v>150000000</v>
      </c>
      <c r="I38" t="str">
        <v>Indemnity</v>
      </c>
      <c r="J38" t="str">
        <v>NR</v>
      </c>
      <c r="K38" t="str">
        <v>Unknown</v>
      </c>
      <c r="L38" t="str">
        <v>None</v>
      </c>
      <c r="M38" t="str">
        <v>Unknown</v>
      </c>
      <c r="N38" t="str">
        <v>No</v>
      </c>
      <c r="O38">
        <v>1.28</v>
      </c>
      <c r="P38">
        <v>4.25</v>
      </c>
      <c r="Q38">
        <v>3.3203125</v>
      </c>
      <c r="R38">
        <v>1</v>
      </c>
      <c r="S38">
        <v>0</v>
      </c>
      <c r="T38" t="str">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 t="str">
        <v>https://www.artemis.bm/deal-directory/citrus-re-ltd-series-2014-1/</v>
      </c>
    </row>
    <row r="39" spans="1:21" x14ac:dyDescent="0.25">
      <c r="A39" t="str">
        <v>Lion I Re Ltd.</v>
      </c>
      <c r="B39" s="19">
        <v>41730</v>
      </c>
      <c r="C39" t="str">
        <v>Lion I Re Ltd.</v>
      </c>
      <c r="D39" t="str">
        <v>Assicurazioni Generali S.p.A.</v>
      </c>
      <c r="E39" t="str">
        <v>GC Securities is lead structuring agent and bookrunner. Munich Re is co-structuring agent. Aon Benfield Securities is joint bookrunner</v>
      </c>
      <c r="F39" t="str">
        <v>RMS</v>
      </c>
      <c r="G39" t="str">
        <v>European windstorm</v>
      </c>
      <c r="H39" s="18">
        <v>190000000</v>
      </c>
      <c r="I39" t="str">
        <v>Indemnity</v>
      </c>
      <c r="J39" t="str">
        <v>Fitch</v>
      </c>
      <c r="K39">
        <v>3</v>
      </c>
      <c r="L39">
        <v>2.1</v>
      </c>
      <c r="M39" t="str">
        <v>Unknown</v>
      </c>
      <c r="N39" t="str">
        <v>No</v>
      </c>
      <c r="O39">
        <v>1</v>
      </c>
      <c r="P39">
        <v>2.25</v>
      </c>
      <c r="Q39">
        <v>2.25</v>
      </c>
      <c r="R39">
        <v>1</v>
      </c>
      <c r="S39">
        <v>0</v>
      </c>
      <c r="T39" t="str">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 t="str">
        <v>https://www.artemis.bm/deal-directory/lion-i-re-ltd/</v>
      </c>
    </row>
    <row r="40" spans="1:21" x14ac:dyDescent="0.25">
      <c r="A40" t="str">
        <v>Kilimanjaro Re Ltd. (Series 2014-1) Class A</v>
      </c>
      <c r="B40" s="19">
        <v>41730</v>
      </c>
      <c r="C40" t="str">
        <v>Kilimanjaro Re Ltd. (Series 2014-1)</v>
      </c>
      <c r="D40" t="str">
        <v>Everest Re</v>
      </c>
      <c r="E40" t="str">
        <v>Aon Benfield Securities is sole structuring agent and bookrunner.</v>
      </c>
      <c r="F40" t="str">
        <v>AIR Worldwide</v>
      </c>
      <c r="G40" t="str">
        <v>U.S. named storms, U.S. earthquakes</v>
      </c>
      <c r="H40" s="18">
        <v>250000000</v>
      </c>
      <c r="I40" t="str">
        <v>Industry loss index</v>
      </c>
      <c r="J40" t="str">
        <v>S&amp;P: Class A - 'BB-', Class B - 'BB-'</v>
      </c>
      <c r="K40" t="str">
        <v>Unknown</v>
      </c>
      <c r="L40">
        <v>2.2400000000000002</v>
      </c>
      <c r="M40" t="str">
        <v>Unknown</v>
      </c>
      <c r="N40" t="str">
        <v>Yes</v>
      </c>
      <c r="O40">
        <v>1.6</v>
      </c>
      <c r="P40">
        <v>4.75</v>
      </c>
      <c r="Q40">
        <v>2.96875</v>
      </c>
      <c r="R40">
        <v>1</v>
      </c>
      <c r="S40">
        <v>0</v>
      </c>
      <c r="T40" t="str">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 t="str">
        <v>https://www.artemis.bm/deal-directory/kilimanjaro-re-ltd-series-2014-1/</v>
      </c>
    </row>
    <row r="41" spans="1:21" x14ac:dyDescent="0.25">
      <c r="A41" t="str">
        <v>Kilimanjaro Re Ltd. (Series 2014-1) Class B</v>
      </c>
      <c r="B41" s="19">
        <v>41730</v>
      </c>
      <c r="C41" t="str">
        <v>Kilimanjaro Re Ltd. (Series 2014-1)</v>
      </c>
      <c r="D41" t="str">
        <v>Everest Re</v>
      </c>
      <c r="E41" t="str">
        <v>Aon Benfield Securities is sole structuring agent and bookrunner.</v>
      </c>
      <c r="F41" t="str">
        <v>AIR Worldwide</v>
      </c>
      <c r="G41" t="str">
        <v>U.S. named storms, U.S. earthquakes</v>
      </c>
      <c r="H41" s="18">
        <v>200000000</v>
      </c>
      <c r="I41" t="str">
        <v>Industry loss index</v>
      </c>
      <c r="J41" t="str">
        <v>S&amp;P: Class A - 'BB-', Class B - 'BB-'</v>
      </c>
      <c r="K41" t="str">
        <v>Unknown</v>
      </c>
      <c r="L41">
        <v>2.1800000000000002</v>
      </c>
      <c r="M41" t="str">
        <v>Unknown</v>
      </c>
      <c r="N41" t="str">
        <v>Yes</v>
      </c>
      <c r="O41">
        <v>1.46</v>
      </c>
      <c r="P41">
        <v>4.5</v>
      </c>
      <c r="Q41">
        <v>3.0821917808219177</v>
      </c>
      <c r="R41">
        <v>1</v>
      </c>
      <c r="S41">
        <v>0</v>
      </c>
      <c r="T41" t="str">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 t="str">
        <v>https://www.artemis.bm/deal-directory/kilimanjaro-re-ltd-series-2014-1/</v>
      </c>
    </row>
    <row r="42" spans="1:21" x14ac:dyDescent="0.25">
      <c r="A42" t="str">
        <v>Citrus Re Ltd. (Series 2014-2)</v>
      </c>
      <c r="B42" s="19">
        <v>41730</v>
      </c>
      <c r="C42" t="str">
        <v>Citrus Re Ltd. (Series 2014-2)</v>
      </c>
      <c r="D42" t="str">
        <v>Heritage Property and Casualty Insurance Co.</v>
      </c>
      <c r="E42" t="str">
        <v>Willis Capital Markets &amp; Advisory are sole structuring agent and bookrunner.</v>
      </c>
      <c r="F42" t="str">
        <v>AIR Worldwide</v>
      </c>
      <c r="G42" t="str">
        <v>U.S. named storms (Florida only initially)</v>
      </c>
      <c r="H42" s="18">
        <v>50000000</v>
      </c>
      <c r="I42" t="str">
        <v>Indemnity</v>
      </c>
      <c r="J42" t="str">
        <v>NR</v>
      </c>
      <c r="K42" t="str">
        <v>Unknown</v>
      </c>
      <c r="L42">
        <v>1.1000000000000001</v>
      </c>
      <c r="M42" t="str">
        <v>Unknown</v>
      </c>
      <c r="N42" t="str">
        <v>No</v>
      </c>
      <c r="O42">
        <v>1.04</v>
      </c>
      <c r="P42">
        <v>3.75</v>
      </c>
      <c r="Q42">
        <v>3.6057692307692308</v>
      </c>
      <c r="R42">
        <v>1</v>
      </c>
      <c r="S42">
        <v>0</v>
      </c>
      <c r="T42" t="str">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 t="str">
        <v>https://www.artemis.bm/deal-directory/citrus-re-ltd-series-2014-2/</v>
      </c>
    </row>
    <row r="43" spans="1:21" x14ac:dyDescent="0.25">
      <c r="A43" t="str">
        <v>Everglades Re Ltd. (Series 2014-1)</v>
      </c>
      <c r="B43" s="19">
        <v>41760</v>
      </c>
      <c r="C43" t="str">
        <v>Everglades Re Ltd. (Series 2014-1)</v>
      </c>
      <c r="D43" t="str">
        <v>Citizens Property Insurance</v>
      </c>
      <c r="E43" t="str">
        <v>Citigroup is sole structuring agent and bookrunner. BofA Merrill Lynch is joint bookrunner.</v>
      </c>
      <c r="F43" t="str">
        <v>AIR Worldwide</v>
      </c>
      <c r="G43" t="str">
        <v>Florida hurricanes</v>
      </c>
      <c r="H43" s="18">
        <v>1500000000</v>
      </c>
      <c r="I43" t="str">
        <v>Indemnity</v>
      </c>
      <c r="J43" t="str">
        <v>S&amp;P: 'B'</v>
      </c>
      <c r="K43" t="str">
        <v>Unknown</v>
      </c>
      <c r="L43" t="str">
        <v>None</v>
      </c>
      <c r="M43" t="str">
        <v>Unknown</v>
      </c>
      <c r="N43" t="str">
        <v>No</v>
      </c>
      <c r="O43">
        <v>2.2999999999999998</v>
      </c>
      <c r="P43">
        <v>7.5</v>
      </c>
      <c r="Q43">
        <v>3.2608695652173916</v>
      </c>
      <c r="R43">
        <v>1</v>
      </c>
      <c r="S43">
        <v>0</v>
      </c>
      <c r="T43" t="str">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 t="str">
        <v>https://www.artemis.bm/deal-directory/everglades-re-ltd-series-2014-1/</v>
      </c>
    </row>
    <row r="44" spans="1:21" x14ac:dyDescent="0.25">
      <c r="A44" t="str">
        <v>Armor Re Ltd. (Series 2014-1)</v>
      </c>
      <c r="B44" s="19">
        <v>41760</v>
      </c>
      <c r="C44" t="str">
        <v>Armor Re Ltd. (Series 2014-1)</v>
      </c>
      <c r="D44" t="str">
        <v>American Coastal Insurance Company</v>
      </c>
      <c r="E44" t="str">
        <v>Willis Capital Markets &amp; Advisory are sole structuring agent and bookrunner</v>
      </c>
      <c r="F44" t="str">
        <v>AIR Worldwide</v>
      </c>
      <c r="G44" t="str">
        <v>U.S. named storms (Florida only initially)</v>
      </c>
      <c r="H44" s="18">
        <v>200000000</v>
      </c>
      <c r="I44" t="str">
        <v>Indemnity</v>
      </c>
      <c r="J44" t="str">
        <v>?</v>
      </c>
      <c r="K44" t="str">
        <v>Unknown</v>
      </c>
      <c r="L44" t="str">
        <v>None</v>
      </c>
      <c r="M44" t="str">
        <v>Unknown</v>
      </c>
      <c r="N44" t="str">
        <v>No</v>
      </c>
      <c r="O44">
        <v>0.46</v>
      </c>
      <c r="P44">
        <v>4</v>
      </c>
      <c r="Q44">
        <v>8.695652173913043</v>
      </c>
      <c r="R44">
        <v>1</v>
      </c>
      <c r="S44">
        <v>0</v>
      </c>
      <c r="T44" t="str">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 t="str">
        <v>https://www.artemis.bm/deal-directory/armor-re-ltd-series-2014-1/</v>
      </c>
    </row>
    <row r="45" spans="1:21" x14ac:dyDescent="0.25">
      <c r="A45" t="str">
        <v>Sanders Re Ltd. (Series 2014-1) Class B</v>
      </c>
      <c r="B45" s="19">
        <v>41760</v>
      </c>
      <c r="C45" t="str">
        <v>Sanders Re Ltd. (Series 2014-1)</v>
      </c>
      <c r="D45" t="str">
        <v>Allstate</v>
      </c>
      <c r="E45" t="str">
        <v>Aon Benfield Securities, Goldman Sachs and Deutsche Bank are joint structuring agents and joint bookrunners.</v>
      </c>
      <c r="F45" t="str">
        <v>AIR Worldwide</v>
      </c>
      <c r="G45" t="str">
        <v>U.S. named storms (excluding Florida), U.S. earthquake (CA, NY, WA)</v>
      </c>
      <c r="H45" s="18" t="str">
        <v>ERROR</v>
      </c>
      <c r="I45" t="str">
        <v>Industry loss index</v>
      </c>
      <c r="J45" t="str">
        <v>S&amp;P: Class A - 'BB+', Class B - 'BB+', Class C - 'BB+', Class D - 'BB'</v>
      </c>
      <c r="K45">
        <v>4</v>
      </c>
      <c r="L45">
        <v>0.81</v>
      </c>
      <c r="M45" t="str">
        <v>Unknown</v>
      </c>
      <c r="N45" t="str">
        <v>Yes</v>
      </c>
      <c r="O45">
        <v>0.72</v>
      </c>
      <c r="P45">
        <v>3</v>
      </c>
      <c r="Q45">
        <v>4.166666666666667</v>
      </c>
      <c r="R45">
        <v>1</v>
      </c>
      <c r="S45">
        <v>0</v>
      </c>
      <c r="T45"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 t="str">
        <v>https://www.artemis.bm/deal-directory/sanders-re-ltd-series-2014-1/</v>
      </c>
    </row>
    <row r="46" spans="1:21" x14ac:dyDescent="0.25">
      <c r="A46" t="str">
        <v>Sanders Re Ltd. (Series 2014-1) Class C</v>
      </c>
      <c r="B46" s="19">
        <v>41760</v>
      </c>
      <c r="C46" t="str">
        <v>Sanders Re Ltd. (Series 2014-1)</v>
      </c>
      <c r="D46" t="str">
        <v>Allstate</v>
      </c>
      <c r="E46" t="str">
        <v>Aon Benfield Securities, Goldman Sachs and Deutsche Bank are joint structuring agents and joint bookrunners.</v>
      </c>
      <c r="F46" t="str">
        <v>AIR Worldwide</v>
      </c>
      <c r="G46" t="str">
        <v>U.S. named storms (excluding Florida), U.S. earthquake (CA, NY, WA)</v>
      </c>
      <c r="H46" s="18" t="str">
        <v>ERROR</v>
      </c>
      <c r="I46" t="str">
        <v>Industry loss index</v>
      </c>
      <c r="J46" t="str">
        <v>S&amp;P: Class A - 'BB+', Class B - 'BB+', Class C - 'BB+', Class D - 'BB'</v>
      </c>
      <c r="K46">
        <v>4</v>
      </c>
      <c r="L46">
        <v>0.97</v>
      </c>
      <c r="M46" t="str">
        <v>Unknown</v>
      </c>
      <c r="N46" t="str">
        <v>Yes</v>
      </c>
      <c r="O46">
        <v>0.87</v>
      </c>
      <c r="P46">
        <v>3.25</v>
      </c>
      <c r="Q46">
        <v>3.735632183908046</v>
      </c>
      <c r="R46">
        <v>1</v>
      </c>
      <c r="S46">
        <v>0</v>
      </c>
      <c r="T46"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 t="str">
        <v>https://www.artemis.bm/deal-directory/sanders-re-ltd-series-2014-1/</v>
      </c>
    </row>
    <row r="47" spans="1:21" x14ac:dyDescent="0.25">
      <c r="A47" t="str">
        <v>Sanders Re Ltd. (Series 2014-1) Class D</v>
      </c>
      <c r="B47" s="19">
        <v>41760</v>
      </c>
      <c r="C47" t="str">
        <v>Sanders Re Ltd. (Series 2014-1)</v>
      </c>
      <c r="D47" t="str">
        <v>Allstate</v>
      </c>
      <c r="E47" t="str">
        <v>Aon Benfield Securities, Goldman Sachs and Deutsche Bank are joint structuring agents and joint bookrunners.</v>
      </c>
      <c r="F47" t="str">
        <v>AIR Worldwide</v>
      </c>
      <c r="G47" t="str">
        <v>U.S. named storms (excluding Florida), U.S. earthquake (CA, NY, WA)</v>
      </c>
      <c r="H47" s="18" t="str">
        <v>ERROR</v>
      </c>
      <c r="I47" t="str">
        <v>Industry loss index</v>
      </c>
      <c r="J47" t="str">
        <v>S&amp;P: Class A - 'BB+', Class B - 'BB+', Class C - 'BB+', Class D - 'BB'</v>
      </c>
      <c r="K47">
        <v>4</v>
      </c>
      <c r="L47">
        <v>1.27</v>
      </c>
      <c r="M47" t="str">
        <v>Unknown</v>
      </c>
      <c r="N47" t="str">
        <v>Yes</v>
      </c>
      <c r="O47">
        <v>1.1299999999999999</v>
      </c>
      <c r="P47">
        <v>3.9</v>
      </c>
      <c r="Q47">
        <v>3.4513274336283186</v>
      </c>
      <c r="R47">
        <v>1</v>
      </c>
      <c r="S47">
        <v>0</v>
      </c>
      <c r="T47"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 t="str">
        <v>https://www.artemis.bm/deal-directory/sanders-re-ltd-series-2014-1/</v>
      </c>
    </row>
    <row r="48" spans="1:21" x14ac:dyDescent="0.25">
      <c r="A48" t="str">
        <v>Aozora Re Ltd. (Series 2014-1) Class A</v>
      </c>
      <c r="B48" s="19">
        <v>41760</v>
      </c>
      <c r="C48" t="str">
        <v>Aozora Re Ltd. (Series 2014-1)</v>
      </c>
      <c r="D48" t="str">
        <v>Sompo Japan and Nipponkoa Insurance Company</v>
      </c>
      <c r="E48" t="str">
        <v>GC Securities is sole structuring agent and bookrunner.</v>
      </c>
      <c r="F48" t="str">
        <v>AIR Worldwide</v>
      </c>
      <c r="G48" t="str">
        <v>Japan typhoon</v>
      </c>
      <c r="H48" s="18" t="str">
        <v>ERROR</v>
      </c>
      <c r="I48" t="str">
        <v>Indemnity</v>
      </c>
      <c r="J48" t="str">
        <v>S&amp;P: Class B - ‘BB(sf)’</v>
      </c>
      <c r="K48" t="str">
        <v>Unknown</v>
      </c>
      <c r="L48" t="str">
        <v>None</v>
      </c>
      <c r="M48" t="str">
        <v>Unknown</v>
      </c>
      <c r="N48" t="str">
        <v>Yes</v>
      </c>
      <c r="O48">
        <v>0.52</v>
      </c>
      <c r="P48">
        <v>2</v>
      </c>
      <c r="Q48">
        <v>3.8461538461538458</v>
      </c>
      <c r="R48">
        <v>1</v>
      </c>
      <c r="S48">
        <v>0</v>
      </c>
      <c r="T48" t="str">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 t="str">
        <v>https://www.artemis.bm/deal-directory/aozora-re-ltd-series-2014-1/</v>
      </c>
    </row>
    <row r="49" spans="1:21" x14ac:dyDescent="0.25">
      <c r="A49" t="str">
        <v>Aozora Re Ltd. (Series 2014-1) Class B</v>
      </c>
      <c r="B49" s="19">
        <v>41760</v>
      </c>
      <c r="C49" t="str">
        <v>Aozora Re Ltd. (Series 2014-1)</v>
      </c>
      <c r="D49" t="str">
        <v>Sompo Japan and Nipponkoa Insurance Company</v>
      </c>
      <c r="E49" t="str">
        <v>GC Securities is sole structuring agent and bookrunner.</v>
      </c>
      <c r="F49" t="str">
        <v>AIR Worldwide</v>
      </c>
      <c r="G49" t="str">
        <v>Japan typhoon</v>
      </c>
      <c r="H49" s="18" t="str">
        <v>ERROR</v>
      </c>
      <c r="I49" t="str">
        <v>Indemnity</v>
      </c>
      <c r="J49" t="str">
        <v>S&amp;P: Class B - ‘BB(sf)’</v>
      </c>
      <c r="K49" t="str">
        <v>Unknown</v>
      </c>
      <c r="L49" t="str">
        <v>None</v>
      </c>
      <c r="M49" t="str">
        <v>Unknown</v>
      </c>
      <c r="N49" t="str">
        <v>Yes</v>
      </c>
      <c r="O49">
        <v>0.52</v>
      </c>
      <c r="P49">
        <v>2.2999999999999998</v>
      </c>
      <c r="Q49">
        <v>4.4230769230769225</v>
      </c>
      <c r="R49">
        <v>1</v>
      </c>
      <c r="S49">
        <v>0</v>
      </c>
      <c r="T49" t="str">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 t="str">
        <v>https://www.artemis.bm/deal-directory/aozora-re-ltd-series-2014-1/</v>
      </c>
    </row>
    <row r="50" spans="1:21" x14ac:dyDescent="0.25">
      <c r="A50" t="str">
        <v>Nakama Re Ltd. (Series 2014-1) Class 1</v>
      </c>
      <c r="B50" s="19">
        <v>41760</v>
      </c>
      <c r="C50" t="str">
        <v>Nakama Re Ltd. (Series 2014-1)</v>
      </c>
      <c r="D50" t="str">
        <v>Zenkyoren</v>
      </c>
      <c r="E50" t="str">
        <v>Aon Benfield Securities is sole structuring agent and bookrunner</v>
      </c>
      <c r="F50" t="str">
        <v>AIR Worldwide</v>
      </c>
      <c r="G50" t="str">
        <v>Japan earthquake</v>
      </c>
      <c r="H50" s="18">
        <v>150000000</v>
      </c>
      <c r="I50" t="str">
        <v>Indemnity</v>
      </c>
      <c r="J50" t="str">
        <v>?</v>
      </c>
      <c r="K50" t="str">
        <v>Invalid period value</v>
      </c>
      <c r="L50">
        <v>0.85</v>
      </c>
      <c r="M50" t="str">
        <v>Unknown</v>
      </c>
      <c r="N50" t="str">
        <v>Yes</v>
      </c>
      <c r="O50">
        <v>0.75</v>
      </c>
      <c r="P50">
        <v>2.25</v>
      </c>
      <c r="Q50">
        <v>3</v>
      </c>
      <c r="R50">
        <v>1</v>
      </c>
      <c r="S50">
        <v>0</v>
      </c>
      <c r="T50" t="str">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 t="str">
        <v>https://www.artemis.bm/deal-directory/nakama-re-ltd-series-2014-1/</v>
      </c>
    </row>
    <row r="51" spans="1:21" x14ac:dyDescent="0.25">
      <c r="A51" t="str">
        <v>Nakama Re Ltd. (Series 2014-1) Class 2</v>
      </c>
      <c r="B51" s="19">
        <v>41760</v>
      </c>
      <c r="C51" t="str">
        <v>Nakama Re Ltd. (Series 2014-1)</v>
      </c>
      <c r="D51" t="str">
        <v>Zenkyoren</v>
      </c>
      <c r="E51" t="str">
        <v>Aon Benfield Securities is sole structuring agent and bookrunner</v>
      </c>
      <c r="F51" t="str">
        <v>AIR Worldwide</v>
      </c>
      <c r="G51" t="str">
        <v>Japan earthquake</v>
      </c>
      <c r="H51" s="18">
        <v>150000000</v>
      </c>
      <c r="I51" t="str">
        <v>Indemnity</v>
      </c>
      <c r="J51" t="str">
        <v>?</v>
      </c>
      <c r="K51" t="str">
        <v>Invalid period value</v>
      </c>
      <c r="L51">
        <v>0.85</v>
      </c>
      <c r="M51" t="str">
        <v>Unknown</v>
      </c>
      <c r="N51" t="str">
        <v>Yes</v>
      </c>
      <c r="O51">
        <v>0.75</v>
      </c>
      <c r="P51">
        <v>2.5</v>
      </c>
      <c r="Q51">
        <v>3.3333333333333335</v>
      </c>
      <c r="R51">
        <v>1</v>
      </c>
      <c r="S51">
        <v>0</v>
      </c>
      <c r="T51" t="str">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 t="str">
        <v>https://www.artemis.bm/deal-directory/nakama-re-ltd-series-2014-1/</v>
      </c>
    </row>
    <row r="52" spans="1:21" x14ac:dyDescent="0.25">
      <c r="A52" t="str">
        <v>Sanders Re Ltd. (Series 2014-2)</v>
      </c>
      <c r="B52" s="19">
        <v>41760</v>
      </c>
      <c r="C52" t="str">
        <v>Sanders Re Ltd. (Series 2014-2)</v>
      </c>
      <c r="D52" t="str">
        <v>Allstate</v>
      </c>
      <c r="E52" t="str">
        <v>Aon Benfield Securities and Swiss Re Capital Markets are joint structuring agents and bookrunners.</v>
      </c>
      <c r="F52" t="str">
        <v>AIR Worldwide</v>
      </c>
      <c r="G52" t="str">
        <v>Florida named storms, earthquakes, severe thunderstorms</v>
      </c>
      <c r="H52" s="18">
        <v>200000000</v>
      </c>
      <c r="I52" t="str">
        <v>Indemnity</v>
      </c>
      <c r="J52" t="str">
        <v>NR</v>
      </c>
      <c r="K52" t="str">
        <v>Unknown</v>
      </c>
      <c r="L52">
        <v>0.99</v>
      </c>
      <c r="M52" t="str">
        <v>Unknown</v>
      </c>
      <c r="N52" t="str">
        <v>No</v>
      </c>
      <c r="O52">
        <v>0.78</v>
      </c>
      <c r="P52">
        <v>3.9</v>
      </c>
      <c r="Q52">
        <v>5</v>
      </c>
      <c r="R52">
        <v>1</v>
      </c>
      <c r="S52">
        <v>0</v>
      </c>
      <c r="T52" t="str">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 t="str">
        <v>https://www.artemis.bm/deal-directory/sanders-re-ltd-series-2014-2/</v>
      </c>
    </row>
    <row r="53" spans="1:21" x14ac:dyDescent="0.25">
      <c r="A53" t="str">
        <v>Residential Reinsurance 2014 Ltd. (Series 2014-1) Class 10</v>
      </c>
      <c r="B53" s="19">
        <v>41760</v>
      </c>
      <c r="C53" t="str">
        <v>Residential Reinsurance 2014 Ltd. (Series 2014-1)</v>
      </c>
      <c r="D53" t="str">
        <v>USAA</v>
      </c>
      <c r="E53" t="str">
        <v>Goldman Sachs and Swiss Re Capital Markets are joint structuring agents and bookrunners. Deutsche Bank is co-manager.</v>
      </c>
      <c r="F53" t="str">
        <v>AIR Worldwide</v>
      </c>
      <c r="G53" t="str">
        <v>U.S. tropical cyclones, earthquakes, severe thunderstorms, winter storms, wildfire, meteorite impact, volcanic eruption</v>
      </c>
      <c r="H53" s="18" t="str">
        <v>ERROR</v>
      </c>
      <c r="I53" t="str">
        <v>Indemnity</v>
      </c>
      <c r="J53" t="str">
        <v>?</v>
      </c>
      <c r="K53">
        <v>4</v>
      </c>
      <c r="L53">
        <v>11.84</v>
      </c>
      <c r="M53" t="str">
        <v>Unknown</v>
      </c>
      <c r="N53" t="str">
        <v>Yes</v>
      </c>
      <c r="O53">
        <v>9.86</v>
      </c>
      <c r="P53">
        <v>15</v>
      </c>
      <c r="Q53">
        <v>1.5212981744421907</v>
      </c>
      <c r="R53">
        <v>1</v>
      </c>
      <c r="S53">
        <v>0</v>
      </c>
      <c r="T53" t="str">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 t="str">
        <v>https://www.artemis.bm/deal-directory/residential-reinsurance-2014-ltd-series-2014-1/</v>
      </c>
    </row>
    <row r="54" spans="1:21" x14ac:dyDescent="0.25">
      <c r="A54" t="str">
        <v>Residential Reinsurance 2014 Ltd. (Series 2014-1) Class 13</v>
      </c>
      <c r="B54" s="19">
        <v>41760</v>
      </c>
      <c r="C54" t="str">
        <v>Residential Reinsurance 2014 Ltd. (Series 2014-1)</v>
      </c>
      <c r="D54" t="str">
        <v>USAA</v>
      </c>
      <c r="E54" t="str">
        <v>Goldman Sachs and Swiss Re Capital Markets are joint structuring agents and bookrunners. Deutsche Bank is co-manager.</v>
      </c>
      <c r="F54" t="str">
        <v>AIR Worldwide</v>
      </c>
      <c r="G54" t="str">
        <v>U.S. tropical cyclones, earthquakes, severe thunderstorms, winter storms, wildfire, meteorite impact, volcanic eruption</v>
      </c>
      <c r="H54" s="18" t="str">
        <v>ERROR</v>
      </c>
      <c r="I54" t="str">
        <v>Indemnity</v>
      </c>
      <c r="J54" t="str">
        <v>?</v>
      </c>
      <c r="K54">
        <v>4</v>
      </c>
      <c r="L54">
        <v>0.85</v>
      </c>
      <c r="M54" t="str">
        <v>$1,651,000,000.00</v>
      </c>
      <c r="N54" t="str">
        <v>Yes</v>
      </c>
      <c r="O54">
        <v>0.54</v>
      </c>
      <c r="P54">
        <v>3.5</v>
      </c>
      <c r="Q54">
        <v>6.481481481481481</v>
      </c>
      <c r="R54">
        <v>1</v>
      </c>
      <c r="S54">
        <v>0</v>
      </c>
      <c r="T54" t="str">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 t="str">
        <v>https://www.artemis.bm/deal-directory/residential-reinsurance-2014-ltd-series-2014-1/</v>
      </c>
    </row>
    <row r="55" spans="1:21" x14ac:dyDescent="0.25">
      <c r="A55" t="str">
        <v>Hoplon II Insurance Ltd. Class A</v>
      </c>
      <c r="B55" s="19">
        <v>41852</v>
      </c>
      <c r="C55" t="str">
        <v>Hoplon II Insurance Ltd.</v>
      </c>
      <c r="D55" t="str">
        <v>MyLotto24</v>
      </c>
      <c r="E55" t="str">
        <v>Swiss Re Capital Markets are sole structuring agent and bookrunner</v>
      </c>
      <c r="F55" t="str">
        <v>Milliman Inc.</v>
      </c>
      <c r="G55" t="str">
        <v>Lottery jackpot risk</v>
      </c>
      <c r="H55" s="18" t="str">
        <v>ERROR</v>
      </c>
      <c r="I55" t="str">
        <v>Indemnity</v>
      </c>
      <c r="J55" t="str">
        <v>NA</v>
      </c>
      <c r="K55">
        <v>3</v>
      </c>
      <c r="L55" t="str">
        <v>None</v>
      </c>
      <c r="M55" t="str">
        <v>Unknown</v>
      </c>
      <c r="N55" t="str">
        <v>Yes</v>
      </c>
      <c r="O55">
        <v>2.3199999999999998</v>
      </c>
      <c r="P55">
        <v>6.5</v>
      </c>
      <c r="Q55">
        <v>2.8017241379310347</v>
      </c>
      <c r="R55">
        <v>1</v>
      </c>
      <c r="S55">
        <v>0</v>
      </c>
      <c r="T55" t="str">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 t="str">
        <v>https://www.artemis.bm/deal-directory/hoplon-ii-insurance-ltd/</v>
      </c>
    </row>
    <row r="56" spans="1:21" x14ac:dyDescent="0.25">
      <c r="A56" t="str">
        <v>Hoplon II Insurance Ltd. Class B</v>
      </c>
      <c r="B56" s="19">
        <v>41852</v>
      </c>
      <c r="C56" t="str">
        <v>Hoplon II Insurance Ltd.</v>
      </c>
      <c r="D56" t="str">
        <v>MyLotto24</v>
      </c>
      <c r="E56" t="str">
        <v>Swiss Re Capital Markets are sole structuring agent and bookrunner</v>
      </c>
      <c r="F56" t="str">
        <v>Milliman Inc.</v>
      </c>
      <c r="G56" t="str">
        <v>Lottery jackpot risk</v>
      </c>
      <c r="H56" s="18" t="str">
        <v>ERROR</v>
      </c>
      <c r="I56" t="str">
        <v>Indemnity</v>
      </c>
      <c r="J56" t="str">
        <v>NA</v>
      </c>
      <c r="K56">
        <v>3</v>
      </c>
      <c r="L56" t="str">
        <v>None</v>
      </c>
      <c r="M56" t="str">
        <v>Unknown</v>
      </c>
      <c r="N56" t="str">
        <v>Yes</v>
      </c>
      <c r="O56">
        <v>5.38</v>
      </c>
      <c r="P56">
        <v>1.5</v>
      </c>
      <c r="Q56">
        <v>0.27881040892193309</v>
      </c>
      <c r="R56">
        <v>1</v>
      </c>
      <c r="S56">
        <v>0</v>
      </c>
      <c r="T56" t="str">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 t="str">
        <v>https://www.artemis.bm/deal-directory/hoplon-ii-insurance-ltd/</v>
      </c>
    </row>
    <row r="57" spans="1:21" x14ac:dyDescent="0.25">
      <c r="A57" t="str">
        <v>Golden State Re II Ltd. (Series 2014-1)</v>
      </c>
      <c r="B57" s="19">
        <v>41883</v>
      </c>
      <c r="C57" t="str">
        <v>Golden State Re II Ltd. (Series 2014-1)</v>
      </c>
      <c r="D57" t="str">
        <v>California State Compensation Insurance Fund</v>
      </c>
      <c r="E57" t="str">
        <v>Willis Capital Markets &amp; Advisory are sole structuring agent and bookrunner</v>
      </c>
      <c r="F57" t="str">
        <v>RMS</v>
      </c>
      <c r="G57" t="str">
        <v>Workers compensation claims resulting from California earthquakes</v>
      </c>
      <c r="H57" s="18">
        <v>250000000</v>
      </c>
      <c r="I57" t="str">
        <v>Modelled loss</v>
      </c>
      <c r="J57" t="str">
        <v>S&amp;P: 'BB+'</v>
      </c>
      <c r="K57">
        <v>4</v>
      </c>
      <c r="L57" t="str">
        <v>None</v>
      </c>
      <c r="M57" t="str">
        <v>Unknown</v>
      </c>
      <c r="N57" t="str">
        <v>No</v>
      </c>
      <c r="O57">
        <v>0.25</v>
      </c>
      <c r="P57">
        <v>2.2000000000000002</v>
      </c>
      <c r="Q57">
        <v>8.8000000000000007</v>
      </c>
      <c r="R57">
        <v>1</v>
      </c>
      <c r="S57">
        <v>0</v>
      </c>
      <c r="T57" t="str">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 t="str">
        <v>https://www.artemis.bm/deal-directory/golden-state-re-ii-ltd-series-2014-1/</v>
      </c>
    </row>
    <row r="58" spans="1:21" x14ac:dyDescent="0.25">
      <c r="A58" t="str">
        <v>Kilimanjaro Re Ltd. (Series 2014-2)</v>
      </c>
      <c r="B58" s="19">
        <v>41944</v>
      </c>
      <c r="C58" t="str">
        <v>Kilimanjaro Re Ltd. (Series 2014-2)</v>
      </c>
      <c r="D58" t="str">
        <v>Everest Re</v>
      </c>
      <c r="E58" t="str">
        <v>Aon Benfield Securities is sole structuring agent and bookrunner</v>
      </c>
      <c r="F58" t="str">
        <v>AIR Worldwide</v>
      </c>
      <c r="G58" t="str">
        <v>U.S and Canada earthquake</v>
      </c>
      <c r="H58" s="18">
        <v>500000000</v>
      </c>
      <c r="I58" t="str">
        <v>Industry loss index</v>
      </c>
      <c r="J58" t="str">
        <v>S&amp;P: ‘BB-(sf)’</v>
      </c>
      <c r="K58" t="str">
        <v>Unknown</v>
      </c>
      <c r="L58" t="str">
        <v>None</v>
      </c>
      <c r="M58" t="str">
        <v>Unknown</v>
      </c>
      <c r="N58" t="str">
        <v>No</v>
      </c>
      <c r="O58">
        <v>1.46</v>
      </c>
      <c r="P58">
        <v>3.75</v>
      </c>
      <c r="Q58">
        <v>2.5684931506849318</v>
      </c>
      <c r="R58">
        <v>1</v>
      </c>
      <c r="S58">
        <v>0</v>
      </c>
      <c r="T58" t="str">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 t="str">
        <v>https://www.artemis.bm/deal-directory/kilimanjaro-re-ltd-series-2014-2/</v>
      </c>
    </row>
    <row r="59" spans="1:21" x14ac:dyDescent="0.25">
      <c r="A59" t="str">
        <v>Ursa Re Ltd. (Series 2014-1) Class A</v>
      </c>
      <c r="B59" s="19">
        <v>41974</v>
      </c>
      <c r="C59" t="str">
        <v>Ursa Re Ltd. (Series 2014-1)</v>
      </c>
      <c r="D59" t="str">
        <v>California Earthquake Authority</v>
      </c>
      <c r="E59" t="str">
        <v>Swiss Re Capital Markets is sole structuring agent and bookrunner</v>
      </c>
      <c r="F59" t="str">
        <v>EQECAT</v>
      </c>
      <c r="G59" t="str">
        <v>California earthquake</v>
      </c>
      <c r="H59" s="18">
        <v>200000000</v>
      </c>
      <c r="I59" t="str">
        <v>Indemnity</v>
      </c>
      <c r="J59" t="str">
        <v>?</v>
      </c>
      <c r="K59">
        <v>3</v>
      </c>
      <c r="L59">
        <v>1.29</v>
      </c>
      <c r="M59" t="str">
        <v>Unknown</v>
      </c>
      <c r="N59" t="str">
        <v>Yes</v>
      </c>
      <c r="O59">
        <v>1.2</v>
      </c>
      <c r="P59">
        <v>2</v>
      </c>
      <c r="Q59">
        <v>1.6666666666666667</v>
      </c>
      <c r="R59">
        <v>1</v>
      </c>
      <c r="S59">
        <v>0</v>
      </c>
      <c r="T59" t="str">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 t="str">
        <v>https://www.artemis.bm/deal-directory/ursa-re-ltd-series-2014-1/</v>
      </c>
    </row>
    <row r="60" spans="1:21" x14ac:dyDescent="0.25">
      <c r="A60" t="str">
        <v>Ursa Re Ltd. (Series 2014-1) Class B</v>
      </c>
      <c r="B60" s="19">
        <v>41974</v>
      </c>
      <c r="C60" t="str">
        <v>Ursa Re Ltd. (Series 2014-1)</v>
      </c>
      <c r="D60" t="str">
        <v>California Earthquake Authority</v>
      </c>
      <c r="E60" t="str">
        <v>Swiss Re Capital Markets is sole structuring agent and bookrunner</v>
      </c>
      <c r="F60" t="str">
        <v>EQECAT</v>
      </c>
      <c r="G60" t="str">
        <v>California earthquake</v>
      </c>
      <c r="H60" s="18">
        <v>200000000</v>
      </c>
      <c r="I60" t="str">
        <v>Indemnity</v>
      </c>
      <c r="J60" t="str">
        <v>?</v>
      </c>
      <c r="K60">
        <v>3</v>
      </c>
      <c r="L60">
        <v>2.9</v>
      </c>
      <c r="M60" t="str">
        <v>Unknown</v>
      </c>
      <c r="N60" t="str">
        <v>Yes</v>
      </c>
      <c r="O60">
        <v>2.62</v>
      </c>
      <c r="P60">
        <v>5</v>
      </c>
      <c r="Q60">
        <v>1.9083969465648853</v>
      </c>
      <c r="R60">
        <v>1</v>
      </c>
      <c r="S60">
        <v>0</v>
      </c>
      <c r="T60" t="str">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 t="str">
        <v>https://www.artemis.bm/deal-directory/ursa-re-ltd-series-2014-1/</v>
      </c>
    </row>
    <row r="61" spans="1:21" x14ac:dyDescent="0.25">
      <c r="A61" t="str">
        <v>Residential Reinsurance 2014 Ltd. (Series 2014-2)</v>
      </c>
      <c r="B61" s="19">
        <v>41974</v>
      </c>
      <c r="C61" t="str">
        <v>Residential Reinsurance 2014 Ltd. (Series 2014-2)</v>
      </c>
      <c r="D61" t="str">
        <v>USAA</v>
      </c>
      <c r="E61" t="str">
        <v>Goldman Sachs and Swiss Re Capital Markets are joint structuring agents and bookrunners. Deutsche Bank is co-manager.</v>
      </c>
      <c r="F61" t="str">
        <v>AIR Worldwide</v>
      </c>
      <c r="G61" t="str">
        <v>U.S. tropical storms, earthquakes, severe thunderstorms, winter storms, wildfire, meteorite impact, volcanic eruption</v>
      </c>
      <c r="H61" s="18">
        <v>100000000</v>
      </c>
      <c r="I61" t="str">
        <v>Indemnity</v>
      </c>
      <c r="J61" t="str">
        <v>?</v>
      </c>
      <c r="K61" t="str">
        <v>Unknown</v>
      </c>
      <c r="L61" t="str">
        <v>None</v>
      </c>
      <c r="M61" t="str">
        <v>Unknown</v>
      </c>
      <c r="N61" t="str">
        <v>No</v>
      </c>
      <c r="O61">
        <v>1.61</v>
      </c>
      <c r="P61">
        <v>2.2599999999999998</v>
      </c>
      <c r="Q61">
        <v>1.4037267080745339</v>
      </c>
      <c r="R61">
        <v>1</v>
      </c>
      <c r="S61">
        <v>0</v>
      </c>
      <c r="T61" t="str">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 t="str">
        <v>https://www.artemis.bm/deal-directory/residential-reinsurance-2014-ltd-series-2014-2/</v>
      </c>
    </row>
    <row r="62" spans="1:21" x14ac:dyDescent="0.25">
      <c r="A62" t="str">
        <v>Tramline Re II Ltd. (Series 2014-1)</v>
      </c>
      <c r="B62" s="19">
        <v>41974</v>
      </c>
      <c r="C62" t="str">
        <v>Tramline Re II Ltd. (Series 2014-1)</v>
      </c>
      <c r="D62" t="str">
        <v>Amlin AG</v>
      </c>
      <c r="E62" t="str">
        <v>Aon Benfield Securities are sole structuring agent and bookrunner</v>
      </c>
      <c r="F62" t="str">
        <v>AIR Worldwide</v>
      </c>
      <c r="G62" t="str">
        <v>U.S. named storm, U.S. earthquake, European windstorm</v>
      </c>
      <c r="H62" s="18">
        <v>200000000</v>
      </c>
      <c r="I62" t="str">
        <v>Industry loss index</v>
      </c>
      <c r="J62" t="str">
        <v>?</v>
      </c>
      <c r="K62" t="str">
        <v>Unknown</v>
      </c>
      <c r="L62" t="str">
        <v>None</v>
      </c>
      <c r="M62" t="str">
        <v>Unknown</v>
      </c>
      <c r="N62" t="str">
        <v>No</v>
      </c>
      <c r="O62">
        <v>5.12</v>
      </c>
      <c r="P62">
        <v>16.75</v>
      </c>
      <c r="Q62">
        <v>3.271484375</v>
      </c>
      <c r="R62">
        <v>1</v>
      </c>
      <c r="S62">
        <v>0</v>
      </c>
      <c r="T62" t="str">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2" t="str">
        <v>https://www.artemis.bm/deal-directory/tramline-re-ii-ltd-series-2014-1/</v>
      </c>
    </row>
    <row r="63" spans="1:21" x14ac:dyDescent="0.25">
      <c r="A63" t="str">
        <v>Tradewynd Re Ltd. (Series 2014-1) Class 1-B</v>
      </c>
      <c r="B63" s="19">
        <v>41974</v>
      </c>
      <c r="C63" t="str">
        <v>Tradewynd Re Ltd. (Series 2014-1)</v>
      </c>
      <c r="D63" t="str">
        <v>AIG</v>
      </c>
      <c r="E63" t="str">
        <v>Swiss Re Capital Markets are joint structuring agent and lead bookrunner, Aon Benfield Securities are joint structuring agent, Deutsche Bank Securities are joint lead manager and AIG Global Capital Markets Securities is placement agent</v>
      </c>
      <c r="F63" t="str">
        <v>RMS</v>
      </c>
      <c r="G63" t="str">
        <v>U.S., Canada, Mexico, Caribbean, Gulf of Mexico, D.C. named storms. U.S., Canada, Mexico, Caribbean, D.C. earthquakes</v>
      </c>
      <c r="H63" s="18">
        <v>100000000</v>
      </c>
      <c r="I63" t="str">
        <v>Indemnity</v>
      </c>
      <c r="J63" t="str">
        <v>Fitch: Class 1-B - (B)sf, Class 3-A - (BB-)sf, Class 3-B - (B)sf</v>
      </c>
      <c r="K63">
        <v>1</v>
      </c>
      <c r="L63">
        <v>3.35</v>
      </c>
      <c r="M63" t="str">
        <v>Unknown</v>
      </c>
      <c r="N63" t="str">
        <v>Yes</v>
      </c>
      <c r="O63">
        <v>2.2000000000000002</v>
      </c>
      <c r="P63">
        <v>6.75</v>
      </c>
      <c r="Q63">
        <v>3.0681818181818179</v>
      </c>
      <c r="R63">
        <v>1</v>
      </c>
      <c r="S63">
        <v>0</v>
      </c>
      <c r="T63"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3" t="str">
        <v>https://www.artemis.bm/deal-directory/tradewynd-re-ltd-series-2014-1/</v>
      </c>
    </row>
    <row r="64" spans="1:21" x14ac:dyDescent="0.25">
      <c r="A64" t="str">
        <v>Tradewynd Re Ltd. (Series 2014-1) Class 3-A</v>
      </c>
      <c r="B64" s="19">
        <v>41974</v>
      </c>
      <c r="C64" t="str">
        <v>Tradewynd Re Ltd. (Series 2014-1)</v>
      </c>
      <c r="D64" t="str">
        <v>AIG</v>
      </c>
      <c r="E64" t="str">
        <v>Swiss Re Capital Markets are joint structuring agent and lead bookrunner, Aon Benfield Securities are joint structuring agent, Deutsche Bank Securities are joint lead manager and AIG Global Capital Markets Securities is placement agent</v>
      </c>
      <c r="F64" t="str">
        <v>RMS</v>
      </c>
      <c r="G64" t="str">
        <v>U.S., Canada, Mexico, Caribbean, Gulf of Mexico, D.C. named storms. U.S., Canada, Mexico, Caribbean, D.C. earthquakes</v>
      </c>
      <c r="H64" s="18">
        <v>100000000</v>
      </c>
      <c r="I64" t="str">
        <v>Indemnity</v>
      </c>
      <c r="J64" t="str">
        <v>Fitch: Class 1-B - (B)sf, Class 3-A - (BB-)sf, Class 3-B - (B)sf</v>
      </c>
      <c r="K64">
        <v>1</v>
      </c>
      <c r="L64" t="str">
        <v>None</v>
      </c>
      <c r="M64" t="str">
        <v>$3,000,000,000.00</v>
      </c>
      <c r="N64" t="str">
        <v>Yes</v>
      </c>
      <c r="O64">
        <v>1.1399999999999999</v>
      </c>
      <c r="P64">
        <v>5</v>
      </c>
      <c r="Q64">
        <v>4.3859649122807021</v>
      </c>
      <c r="R64">
        <v>1</v>
      </c>
      <c r="S64">
        <v>0</v>
      </c>
      <c r="T64"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4" t="str">
        <v>https://www.artemis.bm/deal-directory/tradewynd-re-ltd-series-2014-1/</v>
      </c>
    </row>
    <row r="65" spans="1:21" x14ac:dyDescent="0.25">
      <c r="A65" t="str">
        <v>Tradewynd Re Ltd. (Series 2014-1) Class 3-B</v>
      </c>
      <c r="B65" s="19">
        <v>41974</v>
      </c>
      <c r="C65" t="str">
        <v>Tradewynd Re Ltd. (Series 2014-1)</v>
      </c>
      <c r="D65" t="str">
        <v>AIG</v>
      </c>
      <c r="E65" t="str">
        <v>Swiss Re Capital Markets are joint structuring agent and lead bookrunner, Aon Benfield Securities are joint structuring agent, Deutsche Bank Securities are joint lead manager and AIG Global Capital Markets Securities is placement agent</v>
      </c>
      <c r="F65" t="str">
        <v>RMS</v>
      </c>
      <c r="G65" t="str">
        <v>U.S., Canada, Mexico, Caribbean, Gulf of Mexico, D.C. named storms. U.S., Canada, Mexico, Caribbean, D.C. earthquakes</v>
      </c>
      <c r="H65" s="18">
        <v>300000000</v>
      </c>
      <c r="I65" t="str">
        <v>Indemnity</v>
      </c>
      <c r="J65" t="str">
        <v>Fitch: Class 1-B - (B)sf, Class 3-A - (BB-)sf, Class 3-B - (B)sf</v>
      </c>
      <c r="K65">
        <v>1</v>
      </c>
      <c r="L65" t="str">
        <v>None</v>
      </c>
      <c r="M65" t="str">
        <v>Unknown</v>
      </c>
      <c r="N65" t="str">
        <v>Yes</v>
      </c>
      <c r="O65">
        <v>2.2000000000000002</v>
      </c>
      <c r="P65">
        <v>7</v>
      </c>
      <c r="Q65">
        <v>3.1818181818181817</v>
      </c>
      <c r="R65">
        <v>1</v>
      </c>
      <c r="S65">
        <v>0</v>
      </c>
      <c r="T65"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5" t="str">
        <v>https://www.artemis.bm/deal-directory/tradewynd-re-ltd-series-2014-1/</v>
      </c>
    </row>
    <row r="66" spans="1:21" x14ac:dyDescent="0.25">
      <c r="A66" t="str">
        <v>Nakama Re Ltd. (Series 2014-2) Class 1</v>
      </c>
      <c r="B66" s="19">
        <v>41974</v>
      </c>
      <c r="C66" t="str">
        <v>Nakama Re Ltd. (Series 2014-2)</v>
      </c>
      <c r="D66" t="str">
        <v>Zenkyoren</v>
      </c>
      <c r="E66" t="str">
        <v>Aon Benfield Securities is sole structuring agent and bookrunner</v>
      </c>
      <c r="F66" t="str">
        <v>AIR Worldwide</v>
      </c>
      <c r="G66" t="str">
        <v>Japan earthquake</v>
      </c>
      <c r="H66" s="18">
        <v>175000000</v>
      </c>
      <c r="I66" t="str">
        <v>Indemnity</v>
      </c>
      <c r="J66" t="str">
        <v>?</v>
      </c>
      <c r="K66">
        <v>4</v>
      </c>
      <c r="L66">
        <v>0.63</v>
      </c>
      <c r="M66" t="str">
        <v>Unknown</v>
      </c>
      <c r="N66" t="str">
        <v>Yes</v>
      </c>
      <c r="O66">
        <v>0.57999999999999996</v>
      </c>
      <c r="P66">
        <v>2</v>
      </c>
      <c r="Q66">
        <v>3.4482758620689657</v>
      </c>
      <c r="R66">
        <v>1</v>
      </c>
      <c r="S66">
        <v>0</v>
      </c>
      <c r="T66" t="str">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6" t="str">
        <v>https://www.artemis.bm/deal-directory/nakama-re-ltd-series-2014-2/</v>
      </c>
    </row>
    <row r="67" spans="1:21" x14ac:dyDescent="0.25">
      <c r="A67" t="str">
        <v>Nakama Re Ltd. (Series 2014-2) Class 2</v>
      </c>
      <c r="B67" s="19">
        <v>41974</v>
      </c>
      <c r="C67" t="str">
        <v>Nakama Re Ltd. (Series 2014-2)</v>
      </c>
      <c r="D67" t="str">
        <v>Zenkyoren</v>
      </c>
      <c r="E67" t="str">
        <v>Aon Benfield Securities is sole structuring agent and bookrunner</v>
      </c>
      <c r="F67" t="str">
        <v>AIR Worldwide</v>
      </c>
      <c r="G67" t="str">
        <v>Japan earthquake</v>
      </c>
      <c r="H67" s="18">
        <v>200000000</v>
      </c>
      <c r="I67" t="str">
        <v>Indemnity</v>
      </c>
      <c r="J67" t="str">
        <v>?</v>
      </c>
      <c r="K67">
        <v>4</v>
      </c>
      <c r="L67">
        <v>2.35</v>
      </c>
      <c r="M67" t="str">
        <v>Unknown</v>
      </c>
      <c r="N67" t="str">
        <v>Yes</v>
      </c>
      <c r="O67">
        <v>2.09</v>
      </c>
      <c r="P67">
        <v>2.75</v>
      </c>
      <c r="Q67">
        <v>1.3157894736842106</v>
      </c>
      <c r="R67">
        <v>1</v>
      </c>
      <c r="S67">
        <v>0</v>
      </c>
      <c r="T67" t="str">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7" t="str">
        <v>https://www.artemis.bm/deal-directory/nakama-re-ltd-series-2014-2/</v>
      </c>
    </row>
    <row r="68" spans="1:21" x14ac:dyDescent="0.25">
      <c r="A68" t="str">
        <v>Vitality Re VI Ltd. (Series 2015-1) Class A</v>
      </c>
      <c r="B68" s="19">
        <v>42005</v>
      </c>
      <c r="C68" t="str">
        <v>Vitality Re VI Ltd. (Series 2015-1)</v>
      </c>
      <c r="D68" t="str">
        <v>Aetna</v>
      </c>
      <c r="E68" t="str">
        <v>Goldman Sachs is structuring agent and lead bookrunner. BNP Paribas is co-manager.</v>
      </c>
      <c r="F68" t="str">
        <v>Milliman Inc.</v>
      </c>
      <c r="G68" t="str">
        <v>Medical benefit claims levels</v>
      </c>
      <c r="H68" s="18">
        <v>140000000</v>
      </c>
      <c r="I68" t="str">
        <v>Medical benefit ratio (indemnity)</v>
      </c>
      <c r="J68" t="str">
        <v>S&amp;P: Class A - ‘BBB+'(sf), Class B - ‘BB+'(sf)</v>
      </c>
      <c r="K68">
        <v>3</v>
      </c>
      <c r="L68" t="str">
        <v>None</v>
      </c>
      <c r="M68" t="str">
        <v>Unknown</v>
      </c>
      <c r="N68" t="str">
        <v>Yes</v>
      </c>
      <c r="O68">
        <v>0.01</v>
      </c>
      <c r="P68">
        <v>1.75</v>
      </c>
      <c r="Q68">
        <v>175</v>
      </c>
      <c r="R68">
        <v>1</v>
      </c>
      <c r="S68">
        <v>0</v>
      </c>
      <c r="T68" t="str">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8" t="str">
        <v>https://www.artemis.bm/deal-directory/vitality-re-vi-ltd-series-2015-1/</v>
      </c>
    </row>
    <row r="69" spans="1:21" x14ac:dyDescent="0.25">
      <c r="A69" t="str">
        <v>Vitality Re VI Ltd. (Series 2015-1) Class B</v>
      </c>
      <c r="B69" s="19">
        <v>42005</v>
      </c>
      <c r="C69" t="str">
        <v>Vitality Re VI Ltd. (Series 2015-1)</v>
      </c>
      <c r="D69" t="str">
        <v>Aetna</v>
      </c>
      <c r="E69" t="str">
        <v>Goldman Sachs is structuring agent and lead bookrunner. BNP Paribas is co-manager.</v>
      </c>
      <c r="F69" t="str">
        <v>Milliman Inc.</v>
      </c>
      <c r="G69" t="str">
        <v>Medical benefit claims levels</v>
      </c>
      <c r="H69" s="18">
        <v>60000000</v>
      </c>
      <c r="I69" t="str">
        <v>Medical benefit ratio (indemnity)</v>
      </c>
      <c r="J69" t="str">
        <v>S&amp;P: Class A - ‘BBB+'(sf), Class B - ‘BB+'(sf)</v>
      </c>
      <c r="K69">
        <v>3</v>
      </c>
      <c r="L69" t="str">
        <v>None</v>
      </c>
      <c r="M69" t="str">
        <v>Unknown</v>
      </c>
      <c r="N69" t="str">
        <v>Yes</v>
      </c>
      <c r="O69">
        <v>0.24</v>
      </c>
      <c r="P69">
        <v>2.1</v>
      </c>
      <c r="Q69">
        <v>8.75</v>
      </c>
      <c r="R69">
        <v>1</v>
      </c>
      <c r="S69">
        <v>0</v>
      </c>
      <c r="T69" t="str">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9" t="str">
        <v>https://www.artemis.bm/deal-directory/vitality-re-vi-ltd-series-2015-1/</v>
      </c>
    </row>
    <row r="70" spans="1:21" x14ac:dyDescent="0.25">
      <c r="A70" t="str">
        <v>Galileo Re Ltd. (Series 2015-1)</v>
      </c>
      <c r="B70" s="19">
        <v>42036</v>
      </c>
      <c r="C70" t="str">
        <v>Galileo Re Ltd. (Series 2015-1)</v>
      </c>
      <c r="D70" t="str">
        <v>Catlin</v>
      </c>
      <c r="E70" t="str">
        <v>GC Securities is sole structuring agent and bookrunner</v>
      </c>
      <c r="F70" t="str">
        <v>AIR Worldwide</v>
      </c>
      <c r="G70" t="str">
        <v>U.S. named storms, U.S. earthquake, Canada earthquake, European windstorm</v>
      </c>
      <c r="H70" s="18">
        <v>300000000</v>
      </c>
      <c r="I70" t="str">
        <v>Industry loss index</v>
      </c>
      <c r="J70" t="str">
        <v>?</v>
      </c>
      <c r="K70">
        <v>3</v>
      </c>
      <c r="L70">
        <v>15.33</v>
      </c>
      <c r="M70" t="str">
        <v>Unknown</v>
      </c>
      <c r="N70" t="str">
        <v>No</v>
      </c>
      <c r="O70">
        <v>7.93</v>
      </c>
      <c r="P70">
        <v>13.5</v>
      </c>
      <c r="Q70">
        <v>1.7023959646910467</v>
      </c>
      <c r="R70">
        <v>1</v>
      </c>
      <c r="S70">
        <v>0</v>
      </c>
      <c r="T70" t="str">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0" t="str">
        <v>https://www.artemis.bm/deal-directory/galileo-re-ltd-series-2015-1/</v>
      </c>
    </row>
    <row r="71" spans="1:21" x14ac:dyDescent="0.25">
      <c r="A71" t="str">
        <v>Atlas IX Capital Limited (Series 2015-1)</v>
      </c>
      <c r="B71" s="19">
        <v>42036</v>
      </c>
      <c r="C71" t="str">
        <v>Atlas IX Capital Limited (Series 2015-1)</v>
      </c>
      <c r="D71" t="str">
        <v>SCOR Global P&amp;C SE</v>
      </c>
      <c r="E71" t="str">
        <v>Aon Benfield Securities is sole structuring agent and bookrunner</v>
      </c>
      <c r="F71" t="str">
        <v>AIR Worldwide</v>
      </c>
      <c r="G71" t="str">
        <v>U.S. named storm, U.S. and Canada earthquake</v>
      </c>
      <c r="H71" s="18">
        <v>150000000</v>
      </c>
      <c r="I71" t="str">
        <v>Industry loss index</v>
      </c>
      <c r="J71" t="str">
        <v>?</v>
      </c>
      <c r="K71">
        <v>4</v>
      </c>
      <c r="L71">
        <v>4.16</v>
      </c>
      <c r="M71" t="str">
        <v>Unknown</v>
      </c>
      <c r="N71" t="str">
        <v>No</v>
      </c>
      <c r="O71">
        <v>3.43</v>
      </c>
      <c r="P71">
        <v>7</v>
      </c>
      <c r="Q71">
        <v>2.0408163265306123</v>
      </c>
      <c r="R71">
        <v>1</v>
      </c>
      <c r="S71">
        <v>0</v>
      </c>
      <c r="T71" t="str">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1" t="str">
        <v>https://www.artemis.bm/deal-directory/atlas-ix-capital-limited-series-2015-1/</v>
      </c>
    </row>
    <row r="72" spans="1:21" x14ac:dyDescent="0.25">
      <c r="A72" t="str">
        <v>East Lane Re VI Ltd. (Series 2015-1)</v>
      </c>
      <c r="B72" s="19">
        <v>42064</v>
      </c>
      <c r="C72" t="str">
        <v>East Lane Re VI Ltd. (Series 2015-1)</v>
      </c>
      <c r="D72" t="str">
        <v>Chubb</v>
      </c>
      <c r="E72" t="str">
        <v>Goldman Sachs and GC Securities are joint structuring agents and bookrunners. Citigroup and Deutsche Bank are joint bookrunners. Willis Capital Markets &amp; Advisory is co-manager.</v>
      </c>
      <c r="F72" t="str">
        <v>RMS</v>
      </c>
      <c r="G72" t="str">
        <v>U.S. named storms, earthquakes, severe thunderstorms, winter storms, wildfires, volcanic eruption, meteorite impact</v>
      </c>
      <c r="H72" s="18">
        <v>250000000</v>
      </c>
      <c r="I72" t="str">
        <v>Indemnity</v>
      </c>
      <c r="J72" t="str">
        <v>S&amp;P: 'BB(sf)'</v>
      </c>
      <c r="K72">
        <v>5</v>
      </c>
      <c r="L72" t="str">
        <v>None</v>
      </c>
      <c r="M72">
        <v>3000000000</v>
      </c>
      <c r="N72" t="str">
        <v>No</v>
      </c>
      <c r="O72">
        <v>1.24</v>
      </c>
      <c r="P72">
        <v>3.75</v>
      </c>
      <c r="Q72">
        <v>3.024193548387097</v>
      </c>
      <c r="R72">
        <v>1</v>
      </c>
      <c r="S72">
        <v>0</v>
      </c>
      <c r="T72" t="str">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2" t="str">
        <v>https://www.artemis.bm/deal-directory/east-lane-re-vi-ltd-series-2015-1/</v>
      </c>
    </row>
    <row r="73" spans="1:21" x14ac:dyDescent="0.25">
      <c r="A73" t="str">
        <v>Merna Re Ltd. (Series 2015-1)</v>
      </c>
      <c r="B73" s="19">
        <v>42064</v>
      </c>
      <c r="C73" t="str">
        <v>Merna Re Ltd. (Series 2015-1)</v>
      </c>
      <c r="D73" t="str">
        <v>State Farm</v>
      </c>
      <c r="E73" t="str">
        <v>Aon Benfield Securities is sole structuring agent and bookrunner</v>
      </c>
      <c r="F73" t="str">
        <v>RMS</v>
      </c>
      <c r="G73" t="str">
        <v>U.S. earthquake (New Madrid region)</v>
      </c>
      <c r="H73" s="18">
        <v>300000000</v>
      </c>
      <c r="I73" t="str">
        <v>Indemnity</v>
      </c>
      <c r="J73" t="str">
        <v>?</v>
      </c>
      <c r="K73">
        <v>3</v>
      </c>
      <c r="L73">
        <v>0.56000000000000005</v>
      </c>
      <c r="M73">
        <v>450000000</v>
      </c>
      <c r="N73" t="str">
        <v>No</v>
      </c>
      <c r="O73">
        <v>0.41</v>
      </c>
      <c r="P73">
        <v>2</v>
      </c>
      <c r="Q73">
        <v>4.8780487804878048</v>
      </c>
      <c r="R73">
        <v>1</v>
      </c>
      <c r="S73">
        <v>0</v>
      </c>
      <c r="T73" t="str">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3" t="str">
        <v>https://www.artemis.bm/deal-directory/merna-re-ltd-series-2015-1/</v>
      </c>
    </row>
    <row r="74" spans="1:21" x14ac:dyDescent="0.25">
      <c r="A74" t="str">
        <v>Kizuna Re II Ltd. (Series 2015-1)</v>
      </c>
      <c r="B74" s="19">
        <v>42064</v>
      </c>
      <c r="C74" t="str">
        <v>Kizuna Re II Ltd. (Series 2015-1)</v>
      </c>
      <c r="D74" t="str">
        <v>Tokio Marine &amp; Nichido Fire Insurance Co. Ltd.</v>
      </c>
      <c r="E74" t="str">
        <v>Aon Benfield Securities are sole structuring agent and bookrunner</v>
      </c>
      <c r="F74" t="str">
        <v>AIR Worldwide</v>
      </c>
      <c r="G74" t="str">
        <v>Japan earthquake</v>
      </c>
      <c r="H74" s="18">
        <v>290000000</v>
      </c>
      <c r="I74" t="str">
        <v>Indemnity</v>
      </c>
      <c r="J74" t="str">
        <v>?</v>
      </c>
      <c r="K74">
        <v>4</v>
      </c>
      <c r="L74">
        <v>2.0999999999999999E-5</v>
      </c>
      <c r="M74" t="str">
        <v>$2,500,000,000</v>
      </c>
      <c r="N74" t="str">
        <v>No</v>
      </c>
      <c r="O74">
        <v>1.7999999999999999E-2</v>
      </c>
      <c r="P74">
        <v>2</v>
      </c>
      <c r="Q74">
        <v>111.11111111111111</v>
      </c>
      <c r="R74">
        <v>1</v>
      </c>
      <c r="S74">
        <v>0</v>
      </c>
      <c r="T74" t="str">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4" t="str">
        <v>https://www.artemis.bm/deal-directory/kizuna-re-ii-ltd-series-2015-1/</v>
      </c>
    </row>
    <row r="75" spans="1:21" x14ac:dyDescent="0.25">
      <c r="A75" t="str">
        <v>Manatee Re Ltd. (Series 2015-1)</v>
      </c>
      <c r="B75" s="19">
        <v>42064</v>
      </c>
      <c r="C75" t="str">
        <v>Manatee Re Ltd. (Series 2015-1)</v>
      </c>
      <c r="D75" t="str">
        <v>SafePoint Insurance Company</v>
      </c>
      <c r="E75" t="str">
        <v>GC Securities is sole structuring agent and bookrunner</v>
      </c>
      <c r="F75" t="str">
        <v>AIR Worldwide</v>
      </c>
      <c r="G75" t="str">
        <v>U.S. named storm (Florida initially)</v>
      </c>
      <c r="H75" s="18">
        <v>100000000</v>
      </c>
      <c r="I75" t="str">
        <v>Indemnity</v>
      </c>
      <c r="J75" t="str">
        <v>NR</v>
      </c>
      <c r="K75">
        <v>2.6669999999999998</v>
      </c>
      <c r="L75">
        <v>1.36</v>
      </c>
      <c r="M75">
        <v>120000000</v>
      </c>
      <c r="N75" t="str">
        <v>No</v>
      </c>
      <c r="O75">
        <v>0.99</v>
      </c>
      <c r="P75">
        <v>5</v>
      </c>
      <c r="Q75">
        <v>5.0505050505050502</v>
      </c>
      <c r="R75">
        <v>1</v>
      </c>
      <c r="S75">
        <v>0</v>
      </c>
      <c r="T75" t="str">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5" t="str">
        <v>https://www.artemis.bm/deal-directory/manatee-re-ltd-series-2015-1/</v>
      </c>
    </row>
    <row r="76" spans="1:21" x14ac:dyDescent="0.25">
      <c r="A76" t="str">
        <v>Queen Street X Re Limited (2015)</v>
      </c>
      <c r="B76" s="19">
        <v>42064</v>
      </c>
      <c r="C76" t="str">
        <v>Queen Street X Re Limited (2015)</v>
      </c>
      <c r="D76" t="str">
        <v>Munich Re</v>
      </c>
      <c r="E76" t="str">
        <v>Munich Re is structuring the deal. Deutsche Bank Securities is sole bookrunner.</v>
      </c>
      <c r="F76" t="str">
        <v>AIR Worldwide</v>
      </c>
      <c r="G76" t="str">
        <v>U.S. hurricane, Australia cyclone</v>
      </c>
      <c r="H76" s="18">
        <v>100000000</v>
      </c>
      <c r="I76" t="str">
        <v>Industry loss index and modelled industry loss index</v>
      </c>
      <c r="J76" t="str">
        <v>NR</v>
      </c>
      <c r="K76">
        <v>3</v>
      </c>
      <c r="L76">
        <v>3.92</v>
      </c>
      <c r="M76" t="str">
        <v>Unknown</v>
      </c>
      <c r="N76" t="str">
        <v>No</v>
      </c>
      <c r="O76">
        <v>2.72</v>
      </c>
      <c r="P76">
        <v>5.5</v>
      </c>
      <c r="Q76">
        <v>2.0220588235294117</v>
      </c>
      <c r="R76">
        <v>1</v>
      </c>
      <c r="S76">
        <v>0</v>
      </c>
      <c r="T76" t="str">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6" t="str">
        <v>https://www.artemis.bm/deal-directory/queen-street-x-re-limited-2015/</v>
      </c>
    </row>
    <row r="77" spans="1:21" x14ac:dyDescent="0.25">
      <c r="A77" t="str">
        <v>Citrus Re Ltd. (Series 2015-1) Class A</v>
      </c>
      <c r="B77" s="19">
        <v>42095</v>
      </c>
      <c r="C77" t="str">
        <v>Citrus Re Ltd. (Series 2015-1)</v>
      </c>
      <c r="D77" t="str">
        <v>Heritage Property and Casualty Insurance Co.</v>
      </c>
      <c r="E77" t="str">
        <v>Willis Capital Markets &amp; Advisory are sole structuring agent and bookrunner.</v>
      </c>
      <c r="F77" t="str">
        <v>AIR Worldwide</v>
      </c>
      <c r="G77" t="str">
        <v>U.S. named storms (Florida only initially)</v>
      </c>
      <c r="H77" s="18">
        <v>150000000</v>
      </c>
      <c r="I77" t="str">
        <v>Indemnity</v>
      </c>
      <c r="J77" t="str">
        <v>NR</v>
      </c>
      <c r="K77">
        <v>2.8332999999999999</v>
      </c>
      <c r="L77">
        <v>1.31</v>
      </c>
      <c r="M77">
        <v>410000000</v>
      </c>
      <c r="N77" t="str">
        <v>Yes</v>
      </c>
      <c r="O77">
        <v>1.22</v>
      </c>
      <c r="P77">
        <v>4.75</v>
      </c>
      <c r="Q77">
        <v>3.8934426229508197</v>
      </c>
      <c r="R77">
        <v>1</v>
      </c>
      <c r="S77">
        <v>0</v>
      </c>
      <c r="T77"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7" t="str">
        <v>https://www.artemis.bm/deal-directory/citrus-re-ltd-series-2015-1/</v>
      </c>
    </row>
    <row r="78" spans="1:21" x14ac:dyDescent="0.25">
      <c r="A78" t="str">
        <v>Citrus Re Ltd. (Series 2015-1) Class B</v>
      </c>
      <c r="B78" s="19">
        <v>42095</v>
      </c>
      <c r="C78" t="str">
        <v>Citrus Re Ltd. (Series 2015-1)</v>
      </c>
      <c r="D78" t="str">
        <v>Heritage Property and Casualty Insurance Co.</v>
      </c>
      <c r="E78" t="str">
        <v>Willis Capital Markets &amp; Advisory are sole structuring agent and bookrunner.</v>
      </c>
      <c r="F78" t="str">
        <v>AIR Worldwide</v>
      </c>
      <c r="G78" t="str">
        <v>U.S. named storms (Florida only initially)</v>
      </c>
      <c r="H78" s="18">
        <v>97500000</v>
      </c>
      <c r="I78" t="str">
        <v>Indemnity</v>
      </c>
      <c r="J78" t="str">
        <v>NR</v>
      </c>
      <c r="K78">
        <v>2.8332999999999999</v>
      </c>
      <c r="L78">
        <v>4.01</v>
      </c>
      <c r="M78">
        <v>336000000</v>
      </c>
      <c r="N78" t="str">
        <v>Yes</v>
      </c>
      <c r="O78">
        <v>2.44</v>
      </c>
      <c r="P78">
        <v>6</v>
      </c>
      <c r="Q78">
        <v>2.459016393442623</v>
      </c>
      <c r="R78">
        <v>1</v>
      </c>
      <c r="S78">
        <v>0</v>
      </c>
      <c r="T78"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8" t="str">
        <v>https://www.artemis.bm/deal-directory/citrus-re-ltd-series-2015-1/</v>
      </c>
    </row>
    <row r="79" spans="1:21" x14ac:dyDescent="0.25">
      <c r="A79" t="str">
        <v>Citrus Re Ltd. (Series 2015-1) Class C</v>
      </c>
      <c r="B79" s="19">
        <v>42095</v>
      </c>
      <c r="C79" t="str">
        <v>Citrus Re Ltd. (Series 2015-1)</v>
      </c>
      <c r="D79" t="str">
        <v>Heritage Property and Casualty Insurance Co.</v>
      </c>
      <c r="E79" t="str">
        <v>Willis Capital Markets &amp; Advisory are sole structuring agent and bookrunner.</v>
      </c>
      <c r="F79" t="str">
        <v>AIR Worldwide</v>
      </c>
      <c r="G79" t="str">
        <v>U.S. named storms (Florida only initially)</v>
      </c>
      <c r="H79" s="18">
        <v>30000000</v>
      </c>
      <c r="I79" t="str">
        <v>Indemnity</v>
      </c>
      <c r="J79" t="str">
        <v>NR</v>
      </c>
      <c r="K79">
        <v>2.8332999999999999</v>
      </c>
      <c r="L79">
        <v>6.23</v>
      </c>
      <c r="M79">
        <v>336000000</v>
      </c>
      <c r="N79" t="str">
        <v>Yes</v>
      </c>
      <c r="O79">
        <v>5.05</v>
      </c>
      <c r="P79">
        <v>9</v>
      </c>
      <c r="Q79">
        <v>1.7821782178217822</v>
      </c>
      <c r="R79">
        <v>1</v>
      </c>
      <c r="S79">
        <v>0</v>
      </c>
      <c r="T79"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9" t="str">
        <v>https://www.artemis.bm/deal-directory/citrus-re-ltd-series-2015-1/</v>
      </c>
    </row>
    <row r="80" spans="1:21" x14ac:dyDescent="0.25">
      <c r="A80" t="str">
        <v>Pelican III Re Ltd. (Series 2015-1)</v>
      </c>
      <c r="B80" s="19">
        <v>42095</v>
      </c>
      <c r="C80" t="str">
        <v>Pelican III Re Ltd. (Series 2015-1)</v>
      </c>
      <c r="D80" t="str">
        <v>Louisiana Citizens Property Insurance Corporation</v>
      </c>
      <c r="E80" t="str">
        <v>GC Securities is sole structuring agent and bookrunner</v>
      </c>
      <c r="F80" t="str">
        <v>AIR Worldwide</v>
      </c>
      <c r="G80" t="str">
        <v>Louisiana named storm</v>
      </c>
      <c r="H80" s="18">
        <v>100000000</v>
      </c>
      <c r="I80" t="str">
        <v>Indemnity</v>
      </c>
      <c r="J80" t="str">
        <v>?</v>
      </c>
      <c r="K80">
        <v>3</v>
      </c>
      <c r="L80">
        <v>2.35</v>
      </c>
      <c r="M80">
        <v>175000000</v>
      </c>
      <c r="N80" t="str">
        <v>No</v>
      </c>
      <c r="O80">
        <v>3.23</v>
      </c>
      <c r="P80">
        <v>6</v>
      </c>
      <c r="Q80">
        <v>1.8575851393188854</v>
      </c>
      <c r="R80">
        <v>1</v>
      </c>
      <c r="S80">
        <v>0</v>
      </c>
      <c r="T80" t="str">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0" t="str">
        <v>https://www.artemis.bm/deal-directory/pelican-iii-re-ltd-series-2015-1/</v>
      </c>
    </row>
    <row r="81" spans="1:21" x14ac:dyDescent="0.25">
      <c r="A81" t="str">
        <v>Cranberry Re Ltd. (Series 2015-1)</v>
      </c>
      <c r="B81" s="19">
        <v>42095</v>
      </c>
      <c r="C81" t="str">
        <v>Cranberry Re Ltd. (Series 2015-1)</v>
      </c>
      <c r="D81" t="str">
        <v>Massachusetts Property Insurance Underwriting Association</v>
      </c>
      <c r="E81" t="str">
        <v>GC Securities is sole structuring agent and bookrunner</v>
      </c>
      <c r="F81" t="str">
        <v>AIR Worldwide</v>
      </c>
      <c r="G81" t="str">
        <v>Massachusetts named storm, severe thunderstorm &amp; winter storm</v>
      </c>
      <c r="H81" s="18">
        <v>300000000</v>
      </c>
      <c r="I81" t="str">
        <v>Indemnity</v>
      </c>
      <c r="J81" t="str">
        <v>Fitch: 'Bsf'</v>
      </c>
      <c r="K81">
        <v>3</v>
      </c>
      <c r="L81">
        <v>3.081</v>
      </c>
      <c r="M81">
        <v>300000000</v>
      </c>
      <c r="N81" t="str">
        <v>No</v>
      </c>
      <c r="O81">
        <v>1.377</v>
      </c>
      <c r="P81">
        <v>3.8</v>
      </c>
      <c r="Q81">
        <v>2.7596223674655045</v>
      </c>
      <c r="R81">
        <v>1</v>
      </c>
      <c r="S81">
        <v>0</v>
      </c>
      <c r="T81" t="str">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1" t="str">
        <v>https://www.artemis.bm/deal-directory/cranberry-re-ltd-series-2015-1/</v>
      </c>
    </row>
    <row r="82" spans="1:21" x14ac:dyDescent="0.25">
      <c r="A82" t="str">
        <v>Benu Capital Limited Class A</v>
      </c>
      <c r="B82" s="19">
        <v>42095</v>
      </c>
      <c r="C82" t="str">
        <v>Benu Capital Limited</v>
      </c>
      <c r="D82" t="str">
        <v>AXA Global Life</v>
      </c>
      <c r="E82" t="str">
        <v>Swiss Re Capital Markets is lead structuring agent &amp; joint bookrunner. Natixis is co-structuring agent &amp; joint bookrunner. BNP Paribas and Aon Benfield Securities are joint bookrunners.</v>
      </c>
      <c r="F82" t="str">
        <v>RMS</v>
      </c>
      <c r="G82" t="str">
        <v>Excess mortality (France, Japan, U.S.)</v>
      </c>
      <c r="H82" s="18">
        <v>135000000</v>
      </c>
      <c r="I82" t="str">
        <v>Mortality index</v>
      </c>
      <c r="J82" t="str">
        <v>S&amp;P: Class A - 'BB+sf', Class B - 'BBsf'</v>
      </c>
      <c r="K82">
        <v>5</v>
      </c>
      <c r="L82">
        <v>1.06</v>
      </c>
      <c r="M82" t="str">
        <v>Unknown</v>
      </c>
      <c r="N82" t="str">
        <v>Yes</v>
      </c>
      <c r="O82">
        <v>0.64</v>
      </c>
      <c r="P82">
        <v>2.5499999999999998</v>
      </c>
      <c r="Q82">
        <v>3.9843749999999996</v>
      </c>
      <c r="R82">
        <v>1</v>
      </c>
      <c r="S82">
        <v>0</v>
      </c>
      <c r="T82" t="str">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2" t="str">
        <v>https://www.artemis.bm/deal-directory/benu-capital-limited/</v>
      </c>
    </row>
    <row r="83" spans="1:21" x14ac:dyDescent="0.25">
      <c r="A83" t="str">
        <v>Benu Capital Limited Class B</v>
      </c>
      <c r="B83" s="19">
        <v>42095</v>
      </c>
      <c r="C83" t="str">
        <v>Benu Capital Limited</v>
      </c>
      <c r="D83" t="str">
        <v>AXA Global Life</v>
      </c>
      <c r="E83" t="str">
        <v>Swiss Re Capital Markets is lead structuring agent &amp; joint bookrunner. Natixis is co-structuring agent &amp; joint bookrunner. BNP Paribas and Aon Benfield Securities are joint bookrunners.</v>
      </c>
      <c r="F83" t="str">
        <v>RMS</v>
      </c>
      <c r="G83" t="str">
        <v>Excess mortality (France, Japan, U.S.)</v>
      </c>
      <c r="H83" s="18">
        <v>150000000</v>
      </c>
      <c r="I83" t="str">
        <v>Mortality index</v>
      </c>
      <c r="J83" t="str">
        <v>S&amp;P: Class A - 'BB+sf', Class B - 'BBsf'</v>
      </c>
      <c r="K83">
        <v>5</v>
      </c>
      <c r="L83">
        <v>1.79</v>
      </c>
      <c r="M83" t="str">
        <v>Unknown</v>
      </c>
      <c r="N83" t="str">
        <v>Yes</v>
      </c>
      <c r="O83">
        <v>1.33</v>
      </c>
      <c r="P83">
        <v>3.35</v>
      </c>
      <c r="Q83">
        <v>2.518796992481203</v>
      </c>
      <c r="R83">
        <v>1</v>
      </c>
      <c r="S83">
        <v>0</v>
      </c>
      <c r="T83" t="str">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3" t="str">
        <v>https://www.artemis.bm/deal-directory/benu-capital-limited/</v>
      </c>
    </row>
    <row r="84" spans="1:21" x14ac:dyDescent="0.25">
      <c r="A84" t="str">
        <v>Alamo Re Ltd. (Series 2015-1) Class A</v>
      </c>
      <c r="B84" s="19">
        <v>42125</v>
      </c>
      <c r="C84" t="str">
        <v>Alamo Re Ltd. (Series 2015-1)</v>
      </c>
      <c r="D84" t="str">
        <v>Texas Windstorm Insurance Association (TWIA)</v>
      </c>
      <c r="E84" t="str">
        <v>GC Securities is sole structuring agent and bookrunner</v>
      </c>
      <c r="F84" t="str">
        <v>AIR Worldwide</v>
      </c>
      <c r="G84" t="str">
        <v>Texas named storms</v>
      </c>
      <c r="H84" s="18">
        <v>250000000</v>
      </c>
      <c r="I84" t="str">
        <v>Indemnity</v>
      </c>
      <c r="J84" t="str">
        <v>Fitch: Class A - ‘B+sf’, Class B - ‘BB-sf’</v>
      </c>
      <c r="K84">
        <v>3</v>
      </c>
      <c r="L84">
        <v>2.74</v>
      </c>
      <c r="M84" t="str">
        <v>$2,600,000,000.00</v>
      </c>
      <c r="N84" t="str">
        <v>Yes</v>
      </c>
      <c r="O84">
        <v>2.46</v>
      </c>
      <c r="P84">
        <v>5.9</v>
      </c>
      <c r="Q84">
        <v>2.3983739837398375</v>
      </c>
      <c r="R84">
        <v>1</v>
      </c>
      <c r="S84">
        <v>0</v>
      </c>
      <c r="T84" t="str">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4" t="str">
        <v>https://www.artemis.bm/deal-directory/alamo-re-ltd-series-2015-1/</v>
      </c>
    </row>
    <row r="85" spans="1:21" x14ac:dyDescent="0.25">
      <c r="A85" t="str">
        <v>Alamo Re Ltd. (Series 2015-1) Class B</v>
      </c>
      <c r="B85" s="19">
        <v>42125</v>
      </c>
      <c r="C85" t="str">
        <v>Alamo Re Ltd. (Series 2015-1)</v>
      </c>
      <c r="D85" t="str">
        <v>Texas Windstorm Insurance Association (TWIA)</v>
      </c>
      <c r="E85" t="str">
        <v>GC Securities is sole structuring agent and bookrunner</v>
      </c>
      <c r="F85" t="str">
        <v>AIR Worldwide</v>
      </c>
      <c r="G85" t="str">
        <v>Texas named storms</v>
      </c>
      <c r="H85" s="18">
        <v>400000000</v>
      </c>
      <c r="I85" t="str">
        <v>Indemnity</v>
      </c>
      <c r="J85" t="str">
        <v>Fitch: Class A - ‘B+sf’, Class B - ‘BB-sf’</v>
      </c>
      <c r="K85">
        <v>4</v>
      </c>
      <c r="L85">
        <v>1.61</v>
      </c>
      <c r="M85">
        <v>4000000000</v>
      </c>
      <c r="N85" t="str">
        <v>Yes</v>
      </c>
      <c r="O85">
        <v>1.42</v>
      </c>
      <c r="P85">
        <v>4.5999999999999996</v>
      </c>
      <c r="Q85">
        <v>3.23943661971831</v>
      </c>
      <c r="R85">
        <v>1</v>
      </c>
      <c r="S85">
        <v>0</v>
      </c>
      <c r="T85" t="str">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5" t="str">
        <v>https://www.artemis.bm/deal-directory/alamo-re-ltd-series-2015-1/</v>
      </c>
    </row>
    <row r="86" spans="1:21" x14ac:dyDescent="0.25">
      <c r="A86" t="str">
        <v>Everglades Re II Ltd. (Series 2015-1)</v>
      </c>
      <c r="B86" s="19">
        <v>42125</v>
      </c>
      <c r="C86" t="str">
        <v>Everglades Re II Ltd. (Series 2015-1)</v>
      </c>
      <c r="D86" t="str">
        <v>Citizens Property Insurance</v>
      </c>
      <c r="E86" t="str">
        <v>Citigroup is sole structuring agent and bookrunner. BofA Merrill Lynch is joint bookrunner.</v>
      </c>
      <c r="F86" t="str">
        <v>AIR Worldwide</v>
      </c>
      <c r="G86" t="str">
        <v>Florida named storms</v>
      </c>
      <c r="H86" s="18">
        <v>300000000</v>
      </c>
      <c r="I86" t="str">
        <v>Indemnity</v>
      </c>
      <c r="J86" t="str">
        <v>S&amp;P: Class A - 'BB(sf)'</v>
      </c>
      <c r="K86">
        <v>3</v>
      </c>
      <c r="L86">
        <v>1.46</v>
      </c>
      <c r="M86" t="str">
        <v>$6,256,000,000.00</v>
      </c>
      <c r="N86" t="str">
        <v>No</v>
      </c>
      <c r="O86">
        <v>1.31</v>
      </c>
      <c r="P86">
        <v>5.15</v>
      </c>
      <c r="Q86">
        <v>3.9312977099236641</v>
      </c>
      <c r="R86">
        <v>1</v>
      </c>
      <c r="S86">
        <v>0</v>
      </c>
      <c r="T86" t="str">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6" t="str">
        <v>https://www.artemis.bm/deal-directory/everglades-re-ii-ltd-series-2015-1/</v>
      </c>
    </row>
    <row r="87" spans="1:21" x14ac:dyDescent="0.25">
      <c r="A87" t="str">
        <v>Long Point Re III Ltd. (Series 2015-1)</v>
      </c>
      <c r="B87" s="19">
        <v>42125</v>
      </c>
      <c r="C87" t="str">
        <v>Long Point Re III Ltd. (Series 2015-1)</v>
      </c>
      <c r="D87" t="str">
        <v>Travelers</v>
      </c>
      <c r="E87" t="str">
        <v>Swiss Re Capital Markets is sole structuring agent and with Deutsche Bank Securities joint bookrunners. Aon Benfield Securities is co-manager.</v>
      </c>
      <c r="F87" t="str">
        <v>AIR Worldwide</v>
      </c>
      <c r="G87" t="str">
        <v>U.S. tropical cyclone, earthquake, severe thunderstorm, winter storm (Northeastern U.S. states only)</v>
      </c>
      <c r="H87" s="18">
        <v>300000000</v>
      </c>
      <c r="I87" t="str">
        <v>Indemnity</v>
      </c>
      <c r="J87" t="str">
        <v>Fitch: Class A - 'BB- sf'</v>
      </c>
      <c r="K87">
        <v>3</v>
      </c>
      <c r="L87">
        <v>1.276</v>
      </c>
      <c r="M87" t="str">
        <v>Unknown</v>
      </c>
      <c r="N87" t="str">
        <v>No</v>
      </c>
      <c r="O87">
        <v>1.1060000000000001</v>
      </c>
      <c r="P87">
        <v>3.75</v>
      </c>
      <c r="Q87">
        <v>3.3905967450271244</v>
      </c>
      <c r="R87">
        <v>1</v>
      </c>
      <c r="S87">
        <v>0</v>
      </c>
      <c r="T87" t="str">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7" t="str">
        <v>https://www.artemis.bm/deal-directory/long-point-re-iii-ltd-series-2015-1/</v>
      </c>
    </row>
    <row r="88" spans="1:21" x14ac:dyDescent="0.25">
      <c r="A88" t="str">
        <v>Residential Reinsurance 2015 Ltd. (Series 2015-1) Class 10</v>
      </c>
      <c r="B88" s="19">
        <v>42125</v>
      </c>
      <c r="C88" t="str">
        <v>Residential Reinsurance 2015 Ltd. (Series 2015-1)</v>
      </c>
      <c r="D88" t="str">
        <v>USAA</v>
      </c>
      <c r="E88" t="str">
        <v>Goldman Sachs and Swiss Re Capital Markets are joint structuring agents and bookrunners. Deutsche Bank is joint bookrunner</v>
      </c>
      <c r="F88" t="str">
        <v>AIR Worldwide</v>
      </c>
      <c r="G88" t="str">
        <v>U.S. tropical cyclones, earthquakes, severe thunderstorm, winter storm, wildfire, volcanic eruption, meteorite impact</v>
      </c>
      <c r="H88" s="18">
        <v>50000000</v>
      </c>
      <c r="I88" t="str">
        <v>Indemnity</v>
      </c>
      <c r="J88" t="str">
        <v>NR</v>
      </c>
      <c r="K88">
        <v>4</v>
      </c>
      <c r="L88">
        <v>8.33</v>
      </c>
      <c r="M88">
        <v>959000000</v>
      </c>
      <c r="N88" t="str">
        <v>Yes</v>
      </c>
      <c r="O88">
        <v>6</v>
      </c>
      <c r="P88">
        <v>11</v>
      </c>
      <c r="Q88">
        <v>1.8333333333333333</v>
      </c>
      <c r="R88">
        <v>1</v>
      </c>
      <c r="S88">
        <v>0</v>
      </c>
      <c r="T88" t="str">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8" t="str">
        <v>https://www.artemis.bm/deal-directory/residential-reinsurance-2015-ltd-series-2015-1/</v>
      </c>
    </row>
    <row r="89" spans="1:21" x14ac:dyDescent="0.25">
      <c r="A89" t="str">
        <v>Residential Reinsurance 2015 Ltd. (Series 2015-1) Class 11</v>
      </c>
      <c r="B89" s="19">
        <v>42125</v>
      </c>
      <c r="C89" t="str">
        <v>Residential Reinsurance 2015 Ltd. (Series 2015-1)</v>
      </c>
      <c r="D89" t="str">
        <v>USAA</v>
      </c>
      <c r="E89" t="str">
        <v>Goldman Sachs and Swiss Re Capital Markets are joint structuring agents and bookrunners. Deutsche Bank is joint bookrunner</v>
      </c>
      <c r="F89" t="str">
        <v>AIR Worldwide</v>
      </c>
      <c r="G89" t="str">
        <v>U.S. tropical cyclones, earthquakes, severe thunderstorm, winter storm, wildfire, volcanic eruption, meteorite impact</v>
      </c>
      <c r="H89" s="18">
        <v>100000000</v>
      </c>
      <c r="I89" t="str">
        <v>Indemnity</v>
      </c>
      <c r="J89" t="str">
        <v>NR</v>
      </c>
      <c r="K89">
        <v>4</v>
      </c>
      <c r="L89">
        <v>4.63</v>
      </c>
      <c r="M89">
        <v>1134000000</v>
      </c>
      <c r="N89" t="str">
        <v>Yes</v>
      </c>
      <c r="O89">
        <v>2.16</v>
      </c>
      <c r="P89">
        <v>6</v>
      </c>
      <c r="Q89">
        <v>2.7777777777777777</v>
      </c>
      <c r="R89">
        <v>1</v>
      </c>
      <c r="S89">
        <v>0</v>
      </c>
      <c r="T89" t="str">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9" t="str">
        <v>https://www.artemis.bm/deal-directory/residential-reinsurance-2015-ltd-series-2015-1/</v>
      </c>
    </row>
    <row r="90" spans="1:21" x14ac:dyDescent="0.25">
      <c r="A90" t="str">
        <v>Compass Re II Ltd. (Series 2015-1)</v>
      </c>
      <c r="B90" s="19">
        <v>42156</v>
      </c>
      <c r="C90" t="str">
        <v>Compass Re II Ltd. (Series 2015-1)</v>
      </c>
      <c r="D90" t="str">
        <v>AIG</v>
      </c>
      <c r="E90" t="str">
        <v>Rewire Holdings LLC is sole structuring agent. SDDCO Brokerage Advisors LLC is sole placement agent (bookrunner).</v>
      </c>
      <c r="F90" t="str">
        <v>Multiple</v>
      </c>
      <c r="G90" t="str">
        <v>U.S. wind</v>
      </c>
      <c r="H90" s="18">
        <v>300000000</v>
      </c>
      <c r="I90" t="str">
        <v>Parametric</v>
      </c>
      <c r="J90" t="str">
        <v>Fitch: 'B+sf'</v>
      </c>
      <c r="K90">
        <v>0.5</v>
      </c>
      <c r="L90">
        <v>2.41</v>
      </c>
      <c r="M90" t="str">
        <v>Unknown</v>
      </c>
      <c r="N90" t="str">
        <v>No</v>
      </c>
      <c r="O90">
        <v>1.77</v>
      </c>
      <c r="P90">
        <v>5</v>
      </c>
      <c r="Q90">
        <v>2.8248587570621471</v>
      </c>
      <c r="R90">
        <v>1</v>
      </c>
      <c r="S90">
        <v>0</v>
      </c>
      <c r="T90" t="str">
        <v>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0" t="str">
        <v>https://www.artemis.bm/deal-directory/compass-re-ii-ltd-series-2015-1/</v>
      </c>
    </row>
    <row r="91" spans="1:21" x14ac:dyDescent="0.25">
      <c r="A91" t="str">
        <v>Panda Re Ltd. (Series 2015-1)</v>
      </c>
      <c r="B91" s="19">
        <v>42186</v>
      </c>
      <c r="C91" t="str">
        <v>Panda Re Ltd. (Series 2015-1)</v>
      </c>
      <c r="D91" t="str">
        <v>China Property and Casualty Reinsurance Company (China Re)</v>
      </c>
      <c r="E91" t="str">
        <v>GC Securities was sole structuring agent and bookrunner</v>
      </c>
      <c r="F91" t="str">
        <v>Participating investors undertook their own risk modelling. RMS is reset agent</v>
      </c>
      <c r="G91" t="str">
        <v>China earthquake</v>
      </c>
      <c r="H91" s="18">
        <v>50000000</v>
      </c>
      <c r="I91" t="str">
        <v>Indemnity</v>
      </c>
      <c r="J91" t="str">
        <v>NR</v>
      </c>
      <c r="K91">
        <v>3</v>
      </c>
      <c r="L91">
        <v>2.61</v>
      </c>
      <c r="M91" t="str">
        <v>Unknown</v>
      </c>
      <c r="N91" t="str">
        <v>No</v>
      </c>
      <c r="O91">
        <v>2.12</v>
      </c>
      <c r="P91">
        <v>4.0999999999999996</v>
      </c>
      <c r="Q91">
        <v>1.9339622641509431</v>
      </c>
      <c r="R91">
        <v>1</v>
      </c>
      <c r="S91">
        <v>0</v>
      </c>
      <c r="T91" t="str">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1" t="str">
        <v>https://www.artemis.bm/deal-directory/panda-re-ltd-series-2015-1/</v>
      </c>
    </row>
    <row r="92" spans="1:21" x14ac:dyDescent="0.25">
      <c r="A92" t="str">
        <v>Acorn Re Ltd. (Series 2015-1)</v>
      </c>
      <c r="B92" s="19">
        <v>42186</v>
      </c>
      <c r="C92" t="str">
        <v>Acorn Re Ltd. (Series 2015-1)</v>
      </c>
      <c r="D92" t="str">
        <v>Hannover Rück SE / Oak Tree Assurance, Ltd.</v>
      </c>
      <c r="E92" t="str">
        <v>GC Securities is sole structuring agent and lead bookrunner. Citigroup is joint bookrunner.</v>
      </c>
      <c r="F92" t="str">
        <v>RMS</v>
      </c>
      <c r="G92" t="str">
        <v>U.S. earthquake</v>
      </c>
      <c r="H92" s="18">
        <v>300000000</v>
      </c>
      <c r="I92" t="str">
        <v>Parametric</v>
      </c>
      <c r="J92" t="str">
        <v>Fitch: 'BBsf'</v>
      </c>
      <c r="K92">
        <v>3</v>
      </c>
      <c r="L92">
        <v>0.97</v>
      </c>
      <c r="M92" t="str">
        <v>Unknown</v>
      </c>
      <c r="N92" t="str">
        <v>No</v>
      </c>
      <c r="O92">
        <v>0.74</v>
      </c>
      <c r="P92">
        <v>3.4</v>
      </c>
      <c r="Q92">
        <v>4.5945945945945947</v>
      </c>
      <c r="R92">
        <v>1</v>
      </c>
      <c r="S92">
        <v>0</v>
      </c>
      <c r="T92" t="str">
        <v>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2" t="str">
        <v>https://www.artemis.bm/deal-directory/acorn-re-ltd-series-2015-1/</v>
      </c>
    </row>
    <row r="93" spans="1:21" x14ac:dyDescent="0.25">
      <c r="A93" t="str">
        <v>Bosphorus Ltd. (Series 2015-1)</v>
      </c>
      <c r="B93" s="19">
        <v>42217</v>
      </c>
      <c r="C93" t="str">
        <v>Bosphorus Ltd. (Series 2015-1)</v>
      </c>
      <c r="D93" t="str">
        <v>Turkish Catastrophe Insurance Pool</v>
      </c>
      <c r="E93" t="str">
        <v>Munich Re are lead structurer. Swiss Re Capital Markets are co-structurer. GC Securities are sole bookrunner.</v>
      </c>
      <c r="F93" t="str">
        <v>RMS</v>
      </c>
      <c r="G93" t="str">
        <v>Turkey earthquake</v>
      </c>
      <c r="H93" s="18">
        <v>100000000</v>
      </c>
      <c r="I93" t="str">
        <v>Parametric</v>
      </c>
      <c r="J93" t="str">
        <v>NR</v>
      </c>
      <c r="K93">
        <v>0.75</v>
      </c>
      <c r="L93" t="str">
        <v>None</v>
      </c>
      <c r="M93" t="str">
        <v>Unknown</v>
      </c>
      <c r="N93" t="str">
        <v>No</v>
      </c>
      <c r="O93">
        <v>1.5</v>
      </c>
      <c r="P93">
        <v>3.25</v>
      </c>
      <c r="Q93">
        <v>2.1666666666666665</v>
      </c>
      <c r="R93">
        <v>1</v>
      </c>
      <c r="S93">
        <v>0</v>
      </c>
      <c r="T93" t="str">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3" t="str">
        <v>https://www.artemis.bm/deal-directory/bosphorus-ltd-series-2015-1/</v>
      </c>
    </row>
    <row r="94" spans="1:21" x14ac:dyDescent="0.25">
      <c r="A94" t="str">
        <v>Ursa Re Ltd. (Series 2015-1)</v>
      </c>
      <c r="B94" s="19">
        <v>42248</v>
      </c>
      <c r="C94" t="str">
        <v>Ursa Re Ltd. (Series 2015-1)</v>
      </c>
      <c r="D94" t="str">
        <v>California Earthquake Authority</v>
      </c>
      <c r="E94" t="str">
        <v>Swiss Re Capital Markets is sole structuring agent and bookrunner</v>
      </c>
      <c r="F94" t="str">
        <v>EQECAT</v>
      </c>
      <c r="G94" t="str">
        <v>California earthquake</v>
      </c>
      <c r="H94" s="18">
        <v>250000000</v>
      </c>
      <c r="I94" t="str">
        <v>Indemnity</v>
      </c>
      <c r="J94" t="str">
        <v>NR</v>
      </c>
      <c r="K94">
        <v>3</v>
      </c>
      <c r="L94">
        <v>2.89</v>
      </c>
      <c r="M94" t="str">
        <v>Unknown</v>
      </c>
      <c r="N94" t="str">
        <v>No</v>
      </c>
      <c r="O94">
        <v>2.62</v>
      </c>
      <c r="P94">
        <v>5</v>
      </c>
      <c r="Q94">
        <v>1.9083969465648853</v>
      </c>
      <c r="R94">
        <v>1</v>
      </c>
      <c r="S94">
        <v>0</v>
      </c>
      <c r="T94" t="str">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4" t="str">
        <v>https://www.artemis.bm/deal-directory/ursa-re-ltd-series-2015-1/</v>
      </c>
    </row>
    <row r="95" spans="1:21" x14ac:dyDescent="0.25">
      <c r="A95" t="str">
        <v>PennUnion Re Ltd. (Series 2015-1)</v>
      </c>
      <c r="B95" s="19">
        <v>42278</v>
      </c>
      <c r="C95" t="str">
        <v>PennUnion Re Ltd. (Series 2015-1)</v>
      </c>
      <c r="D95" t="str">
        <v>Amtrak</v>
      </c>
      <c r="E95" t="str">
        <v>GC Securities &amp; Goldman Sachs are joint structuring agents and bookrunners</v>
      </c>
      <c r="F95" t="str">
        <v>RMS</v>
      </c>
      <c r="G95" t="str">
        <v>U.S. storm surge &amp; wind from named storm, U.S. earthquake</v>
      </c>
      <c r="H95" s="18">
        <v>275000000</v>
      </c>
      <c r="I95" t="str">
        <v>Parametric</v>
      </c>
      <c r="J95" t="str">
        <v>S&amp;P: 'BB-(sf)'</v>
      </c>
      <c r="K95">
        <v>3</v>
      </c>
      <c r="L95">
        <v>2.68</v>
      </c>
      <c r="M95" t="str">
        <v>Unknown</v>
      </c>
      <c r="N95" t="str">
        <v>No</v>
      </c>
      <c r="O95">
        <v>1.97</v>
      </c>
      <c r="P95">
        <v>4.5</v>
      </c>
      <c r="Q95">
        <v>2.2842639593908629</v>
      </c>
      <c r="R95">
        <v>1</v>
      </c>
      <c r="S95">
        <v>0</v>
      </c>
      <c r="T95" t="str">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5" t="str">
        <v>https://www.artemis.bm/deal-directory/pennunion-re-ltd-series-2015-1/</v>
      </c>
    </row>
    <row r="96" spans="1:21" x14ac:dyDescent="0.25">
      <c r="A96" t="str">
        <v>Kilimanjaro Re Ltd. (Series 2015-1) Class D</v>
      </c>
      <c r="B96" s="19">
        <v>42339</v>
      </c>
      <c r="C96" t="str">
        <v>Kilimanjaro Re Ltd. (Series 2015-1)</v>
      </c>
      <c r="D96" t="str">
        <v>Everest Re</v>
      </c>
      <c r="E96" t="str">
        <v>Aon Securities is sole structuring agent and bookrunner</v>
      </c>
      <c r="F96" t="str">
        <v>AIR Worldwide</v>
      </c>
      <c r="G96" t="str">
        <v>U.S., Canada, Puerto Rico, D.C. names storm and earthquake</v>
      </c>
      <c r="H96" s="18">
        <v>300000000</v>
      </c>
      <c r="I96" t="str">
        <v>Industry loss index</v>
      </c>
      <c r="J96" t="str">
        <v>nr</v>
      </c>
      <c r="K96">
        <v>4</v>
      </c>
      <c r="L96">
        <v>6.25</v>
      </c>
      <c r="M96">
        <v>1257000000</v>
      </c>
      <c r="N96" t="str">
        <v>Yes</v>
      </c>
      <c r="O96">
        <v>4.71</v>
      </c>
      <c r="P96">
        <v>9.25</v>
      </c>
      <c r="Q96">
        <v>1.9639065817409767</v>
      </c>
      <c r="R96">
        <v>1</v>
      </c>
      <c r="S96">
        <v>0</v>
      </c>
      <c r="T96" t="str">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6" t="str">
        <v>https://www.artemis.bm/deal-directory/kilimanjaro-re-ltd-series-2015-1/</v>
      </c>
    </row>
    <row r="97" spans="1:21" x14ac:dyDescent="0.25">
      <c r="A97" t="str">
        <v>Kilimanjaro Re Ltd. (Series 2015-1) Class E</v>
      </c>
      <c r="B97" s="19">
        <v>42339</v>
      </c>
      <c r="C97" t="str">
        <v>Kilimanjaro Re Ltd. (Series 2015-1)</v>
      </c>
      <c r="D97" t="str">
        <v>Everest Re</v>
      </c>
      <c r="E97" t="str">
        <v>Aon Securities is sole structuring agent and bookrunner</v>
      </c>
      <c r="F97" t="str">
        <v>AIR Worldwide</v>
      </c>
      <c r="G97" t="str">
        <v>U.S., Canada, Puerto Rico, D.C. names storm and earthquake</v>
      </c>
      <c r="H97" s="18">
        <v>325000000</v>
      </c>
      <c r="I97" t="str">
        <v>Industry loss index</v>
      </c>
      <c r="J97" t="str">
        <v>nr</v>
      </c>
      <c r="K97">
        <v>4</v>
      </c>
      <c r="L97">
        <v>3.58</v>
      </c>
      <c r="M97">
        <v>1841000000</v>
      </c>
      <c r="N97" t="str">
        <v>Yes</v>
      </c>
      <c r="O97">
        <v>2.7</v>
      </c>
      <c r="P97">
        <v>6.75</v>
      </c>
      <c r="Q97">
        <v>2.5</v>
      </c>
      <c r="R97">
        <v>1</v>
      </c>
      <c r="S97">
        <v>0</v>
      </c>
      <c r="T97" t="str">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7" t="str">
        <v>https://www.artemis.bm/deal-directory/kilimanjaro-re-ltd-series-2015-1/</v>
      </c>
    </row>
    <row r="98" spans="1:21" x14ac:dyDescent="0.25">
      <c r="A98" t="str">
        <v>Residential Reinsurance 2015 Ltd. (Series 2015-2) Class 3</v>
      </c>
      <c r="B98" s="19">
        <v>42339</v>
      </c>
      <c r="C98" t="str">
        <v>Residential Reinsurance 2015 Ltd. (Series 2015-2)</v>
      </c>
      <c r="D98" t="str">
        <v>USAA</v>
      </c>
      <c r="E98" t="str">
        <v>Goldman Sachs and Swiss Re Capital Markets are joint structuring agents and bookrunners. Deutsche Bank is joint bookrunner</v>
      </c>
      <c r="F98" t="str">
        <v>AIR Worldwide</v>
      </c>
      <c r="G98" t="str">
        <v>U.S. tropical cyclones, earthquakes (plus fire following), severe thunderstorm, winter storm, wildfire, volcanic eruption, meteorite impact</v>
      </c>
      <c r="H98" s="18">
        <v>125000000</v>
      </c>
      <c r="I98" t="str">
        <v>Indemnity</v>
      </c>
      <c r="J98" t="str">
        <v>S&amp;P: - 'B-(sf)'</v>
      </c>
      <c r="K98">
        <v>4</v>
      </c>
      <c r="L98" t="str">
        <v>None</v>
      </c>
      <c r="M98">
        <v>1493000000</v>
      </c>
      <c r="N98" t="str">
        <v>Yes</v>
      </c>
      <c r="O98">
        <v>3.26</v>
      </c>
      <c r="P98">
        <v>7.25</v>
      </c>
      <c r="Q98">
        <v>2.2239263803680984</v>
      </c>
      <c r="R98">
        <v>1</v>
      </c>
      <c r="S98">
        <v>0</v>
      </c>
      <c r="T98" t="str">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8" t="str">
        <v>https://www.artemis.bm/deal-directory/residential-reinsurance-2015-ltd-series-2015-2/</v>
      </c>
    </row>
    <row r="99" spans="1:21" x14ac:dyDescent="0.25">
      <c r="A99" t="str">
        <v>Nakama Re Ltd. (Series 2015-1) Class 1</v>
      </c>
      <c r="B99" s="19">
        <v>42339</v>
      </c>
      <c r="C99" t="str">
        <v>Nakama Re Ltd. (Series 2015-1)</v>
      </c>
      <c r="D99" t="str">
        <v>Zenkyoren</v>
      </c>
      <c r="E99" t="str">
        <v>Aon Securities is sole structuring agent and bookrunner</v>
      </c>
      <c r="F99" t="str">
        <v>AIR Worldwide</v>
      </c>
      <c r="G99" t="str">
        <v>Japan earthquake</v>
      </c>
      <c r="H99" s="18">
        <v>100000000</v>
      </c>
      <c r="I99" t="str">
        <v>Indemnity</v>
      </c>
      <c r="J99" t="str">
        <v>NR</v>
      </c>
      <c r="K99">
        <v>5</v>
      </c>
      <c r="L99">
        <v>1.31</v>
      </c>
      <c r="M99" t="str">
        <v>Unknown</v>
      </c>
      <c r="N99" t="str">
        <v>Yes</v>
      </c>
      <c r="O99">
        <v>1.1599999999999999</v>
      </c>
      <c r="P99">
        <v>2.875</v>
      </c>
      <c r="Q99">
        <v>2.478448275862069</v>
      </c>
      <c r="R99">
        <v>1</v>
      </c>
      <c r="S99">
        <v>0</v>
      </c>
      <c r="T99" t="str">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9" t="str">
        <v>https://www.artemis.bm/deal-directory/nakama-re-ltd-series-2015-1/</v>
      </c>
    </row>
    <row r="100" spans="1:21" x14ac:dyDescent="0.25">
      <c r="A100" t="str">
        <v>Nakama Re Ltd. (Series 2015-1) Class 2</v>
      </c>
      <c r="B100" s="19">
        <v>42339</v>
      </c>
      <c r="C100" t="str">
        <v>Nakama Re Ltd. (Series 2015-1)</v>
      </c>
      <c r="D100" t="str">
        <v>Zenkyoren</v>
      </c>
      <c r="E100" t="str">
        <v>Aon Securities is sole structuring agent and bookrunner</v>
      </c>
      <c r="F100" t="str">
        <v>AIR Worldwide</v>
      </c>
      <c r="G100" t="str">
        <v>Japan earthquake</v>
      </c>
      <c r="H100" s="18">
        <v>200000000</v>
      </c>
      <c r="I100" t="str">
        <v>Indemnity</v>
      </c>
      <c r="J100" t="str">
        <v>NR</v>
      </c>
      <c r="K100">
        <v>5</v>
      </c>
      <c r="L100">
        <v>2.81</v>
      </c>
      <c r="M100" t="str">
        <v>Unknown</v>
      </c>
      <c r="N100" t="str">
        <v>Yes</v>
      </c>
      <c r="O100">
        <v>0.86</v>
      </c>
      <c r="P100">
        <v>3.25</v>
      </c>
      <c r="Q100">
        <v>3.7790697674418605</v>
      </c>
      <c r="R100">
        <v>1</v>
      </c>
      <c r="S100">
        <v>0</v>
      </c>
      <c r="T100" t="str">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0" t="str">
        <v>https://www.artemis.bm/deal-directory/nakama-re-ltd-series-2015-1/</v>
      </c>
    </row>
    <row r="101" spans="1:21" x14ac:dyDescent="0.25">
      <c r="A101" t="str">
        <v>Vita Capital VI Limited (Series 2015-1)</v>
      </c>
      <c r="B101" s="19">
        <v>42339</v>
      </c>
      <c r="C101" t="str">
        <v>Vita Capital VI Limited</v>
      </c>
      <c r="D101" t="str">
        <v>Swiss Re</v>
      </c>
      <c r="E101" t="str">
        <v>Swiss Re are sole structuring agent and bookrunner</v>
      </c>
      <c r="F101" t="str">
        <v>RMS</v>
      </c>
      <c r="G101" t="str">
        <v>Extreme mortality</v>
      </c>
      <c r="H101" s="18">
        <v>100000000</v>
      </c>
      <c r="I101" t="str">
        <v>Mortality index</v>
      </c>
      <c r="J101" t="str">
        <v>S&amp;P: 'BB(sf)'</v>
      </c>
      <c r="K101">
        <v>5</v>
      </c>
      <c r="L101">
        <v>1.24</v>
      </c>
      <c r="M101" t="str">
        <v>Unknown</v>
      </c>
      <c r="N101" t="str">
        <v>No</v>
      </c>
      <c r="O101">
        <v>0.99</v>
      </c>
      <c r="P101">
        <v>2.9</v>
      </c>
      <c r="Q101">
        <v>2.9292929292929291</v>
      </c>
      <c r="R101">
        <v>1</v>
      </c>
      <c r="S101">
        <v>0</v>
      </c>
      <c r="T101" t="str">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1" t="str">
        <v>https://www.artemis.bm/deal-directory/vita-capital-vi-limited-series-2015-1/</v>
      </c>
    </row>
    <row r="102" spans="1:21" x14ac:dyDescent="0.25">
      <c r="A102" t="str">
        <v>Queen Street XI Re dac</v>
      </c>
      <c r="B102" s="19">
        <v>42339</v>
      </c>
      <c r="C102" t="str">
        <v>Queen Street XI Re dac</v>
      </c>
      <c r="D102" t="str">
        <v>Munich Re</v>
      </c>
      <c r="E102" t="str">
        <v>Munich Re is structuring the deal. Deutsche Bank Securities is sole bookrunner.</v>
      </c>
      <c r="F102" t="str">
        <v>AIR Worldwide</v>
      </c>
      <c r="G102" t="str">
        <v>U.S. hurricane, Australia cyclone</v>
      </c>
      <c r="H102" s="18">
        <v>100000000</v>
      </c>
      <c r="I102" t="str">
        <v>Industry loss index and modelled industry loss index</v>
      </c>
      <c r="J102" t="str">
        <v>?</v>
      </c>
      <c r="K102">
        <v>3.5</v>
      </c>
      <c r="L102">
        <v>3.62</v>
      </c>
      <c r="M102" t="str">
        <v>Unknown</v>
      </c>
      <c r="N102" t="str">
        <v>No</v>
      </c>
      <c r="O102">
        <v>2.68</v>
      </c>
      <c r="P102">
        <v>6.15</v>
      </c>
      <c r="Q102">
        <v>2.294776119402985</v>
      </c>
      <c r="R102">
        <v>1</v>
      </c>
      <c r="S102">
        <v>0</v>
      </c>
      <c r="T102" t="str">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2" t="str">
        <v>https://www.artemis.bm/deal-directory/queen-street-xi-re-dac/</v>
      </c>
    </row>
    <row r="103" spans="1:21" x14ac:dyDescent="0.25">
      <c r="A103" t="str">
        <v>Atlas IX Capital DAC (Series 2016-1)</v>
      </c>
      <c r="B103" s="19">
        <v>42370</v>
      </c>
      <c r="C103" t="str">
        <v>Atlas IX Capital DAC (Series 2016-1)</v>
      </c>
      <c r="D103" t="str">
        <v>SCOR Global P&amp;C SE</v>
      </c>
      <c r="E103" t="str">
        <v>Aon Benfield Securities is sole structuring agent and joint-bookrunner. GC Securities is joint-bookrunner. BNP Paribas and Natixis are co-managers.</v>
      </c>
      <c r="F103" t="str">
        <v>AIR Worldwide</v>
      </c>
      <c r="G103" t="str">
        <v>U.S. named storm, U.S. and Canada earthquake</v>
      </c>
      <c r="H103" s="18">
        <v>300000000</v>
      </c>
      <c r="I103" t="str">
        <v>Industry loss index</v>
      </c>
      <c r="J103" t="str">
        <v>NR</v>
      </c>
      <c r="K103">
        <v>4</v>
      </c>
      <c r="L103">
        <v>3.6</v>
      </c>
      <c r="M103" t="str">
        <v>Unknown</v>
      </c>
      <c r="N103" t="str">
        <v>No</v>
      </c>
      <c r="O103">
        <v>3</v>
      </c>
      <c r="P103">
        <v>7.5</v>
      </c>
      <c r="Q103">
        <v>2.5</v>
      </c>
      <c r="R103">
        <v>1</v>
      </c>
      <c r="S103">
        <v>0</v>
      </c>
      <c r="T103" t="str">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3" t="str">
        <v>https://www.artemis.bm/deal-directory/atlas-ix-capital-dac-series-2016-1/</v>
      </c>
    </row>
    <row r="104" spans="1:21" x14ac:dyDescent="0.25">
      <c r="A104" t="str">
        <v>Galileo Re Ltd. (Series 2016-1) Class A</v>
      </c>
      <c r="B104" s="19">
        <v>42370</v>
      </c>
      <c r="C104" t="str">
        <v>Galileo Re Ltd. (Series 2016-1)</v>
      </c>
      <c r="D104" t="str">
        <v>XL Insurance (Bermuda) Ltd.</v>
      </c>
      <c r="E104" t="str">
        <v>GC Securities is sole structuring agent and bookrunner</v>
      </c>
      <c r="F104" t="str">
        <v>AIR Worldwide</v>
      </c>
      <c r="G104" t="str">
        <v>U.S. named storms, U.S. earthquake, Canada earthquake, European windstorm</v>
      </c>
      <c r="H104" s="18">
        <v>100000000</v>
      </c>
      <c r="I104" t="str">
        <v>Industry loss index</v>
      </c>
      <c r="J104" t="str">
        <v>NR</v>
      </c>
      <c r="K104" t="str">
        <v>Unknown</v>
      </c>
      <c r="L104" t="str">
        <v>None</v>
      </c>
      <c r="M104" t="str">
        <v>Unknown</v>
      </c>
      <c r="N104" t="str">
        <v>Yes</v>
      </c>
      <c r="O104">
        <v>8.66</v>
      </c>
      <c r="P104">
        <v>13.5</v>
      </c>
      <c r="Q104">
        <v>1.5588914549653579</v>
      </c>
      <c r="R104">
        <v>1</v>
      </c>
      <c r="S104">
        <v>0</v>
      </c>
      <c r="T104"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4" t="str">
        <v>https://www.artemis.bm/deal-directory/galileo-re-ltd-series-2016-1/</v>
      </c>
    </row>
    <row r="105" spans="1:21" x14ac:dyDescent="0.25">
      <c r="A105" t="str">
        <v>Galileo Re Ltd. (Series 2016-1) Class B</v>
      </c>
      <c r="B105" s="19">
        <v>42370</v>
      </c>
      <c r="C105" t="str">
        <v>Galileo Re Ltd. (Series 2016-1)</v>
      </c>
      <c r="D105" t="str">
        <v>XL Insurance (Bermuda) Ltd.</v>
      </c>
      <c r="E105" t="str">
        <v>GC Securities is sole structuring agent and bookrunner</v>
      </c>
      <c r="F105" t="str">
        <v>AIR Worldwide</v>
      </c>
      <c r="G105" t="str">
        <v>U.S. named storms, U.S. earthquake, Canada earthquake, European windstorm</v>
      </c>
      <c r="H105" s="18">
        <v>100000000</v>
      </c>
      <c r="I105" t="str">
        <v>Industry loss index</v>
      </c>
      <c r="J105" t="str">
        <v>NR</v>
      </c>
      <c r="K105" t="str">
        <v>Unknown</v>
      </c>
      <c r="L105">
        <v>5.9</v>
      </c>
      <c r="M105" t="str">
        <v>Unknown</v>
      </c>
      <c r="N105" t="str">
        <v>Yes</v>
      </c>
      <c r="O105">
        <v>4.57</v>
      </c>
      <c r="P105">
        <v>9</v>
      </c>
      <c r="Q105">
        <v>1.9693654266958422</v>
      </c>
      <c r="R105">
        <v>1</v>
      </c>
      <c r="S105">
        <v>0</v>
      </c>
      <c r="T105"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5" t="str">
        <v>https://www.artemis.bm/deal-directory/galileo-re-ltd-series-2016-1/</v>
      </c>
    </row>
    <row r="106" spans="1:21" x14ac:dyDescent="0.25">
      <c r="A106" t="str">
        <v>Galileo Re Ltd. (Series 2016-1) Class C</v>
      </c>
      <c r="B106" s="19">
        <v>42370</v>
      </c>
      <c r="C106" t="str">
        <v>Galileo Re Ltd. (Series 2016-1)</v>
      </c>
      <c r="D106" t="str">
        <v>XL Insurance (Bermuda) Ltd.</v>
      </c>
      <c r="E106" t="str">
        <v>GC Securities is sole structuring agent and bookrunner</v>
      </c>
      <c r="F106" t="str">
        <v>AIR Worldwide</v>
      </c>
      <c r="G106" t="str">
        <v>U.S. named storms, U.S. earthquake, Canada earthquake, European windstorm</v>
      </c>
      <c r="H106" s="18">
        <v>100000000</v>
      </c>
      <c r="I106" t="str">
        <v>Industry loss index</v>
      </c>
      <c r="J106" t="str">
        <v>NR</v>
      </c>
      <c r="K106" t="str">
        <v>Unknown</v>
      </c>
      <c r="L106">
        <v>3.55</v>
      </c>
      <c r="M106" t="str">
        <v>Unknown</v>
      </c>
      <c r="N106" t="str">
        <v>Yes</v>
      </c>
      <c r="O106">
        <v>2.85</v>
      </c>
      <c r="P106">
        <v>7</v>
      </c>
      <c r="Q106">
        <v>2.4561403508771931</v>
      </c>
      <c r="R106">
        <v>1</v>
      </c>
      <c r="S106">
        <v>0</v>
      </c>
      <c r="T106"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6" t="str">
        <v>https://www.artemis.bm/deal-directory/galileo-re-ltd-series-2016-1/</v>
      </c>
    </row>
    <row r="107" spans="1:21" x14ac:dyDescent="0.25">
      <c r="A107" t="str">
        <v>Vitality Re VII Ltd. (Series 2016-1) Class A</v>
      </c>
      <c r="B107" s="19">
        <v>42370</v>
      </c>
      <c r="C107" t="str">
        <v>Vitality Re VII Ltd. (Series 2016-1)</v>
      </c>
      <c r="D107" t="str">
        <v>Aetna</v>
      </c>
      <c r="E107" t="str">
        <v>Goldman Sachs is sole bookrunner and co-structuring agent. BNP Paribas and Munich Re are co-managers and co-structuring agents</v>
      </c>
      <c r="F107" t="str">
        <v>Milliman Inc.</v>
      </c>
      <c r="G107" t="str">
        <v>Medical benefit claims levels</v>
      </c>
      <c r="H107" s="18">
        <v>140000000</v>
      </c>
      <c r="I107" t="str">
        <v>Medical benefit ratio (indemnity)</v>
      </c>
      <c r="J107" t="str">
        <v>S&amp;P: Class A - 'BBB+(sf)', Class B - 'BB+(sf)'</v>
      </c>
      <c r="K107" t="str">
        <v>Unknown</v>
      </c>
      <c r="L107">
        <v>0.03</v>
      </c>
      <c r="M107" t="str">
        <v>Unknown</v>
      </c>
      <c r="N107" t="str">
        <v>Yes</v>
      </c>
      <c r="O107">
        <v>0.01</v>
      </c>
      <c r="P107">
        <v>2</v>
      </c>
      <c r="Q107">
        <v>200</v>
      </c>
      <c r="R107">
        <v>1</v>
      </c>
      <c r="S107">
        <v>0</v>
      </c>
      <c r="T107" t="str">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7" t="str">
        <v>https://www.artemis.bm/deal-directory/vitality-re-vii-ltd-series-2016-1/</v>
      </c>
    </row>
    <row r="108" spans="1:21" x14ac:dyDescent="0.25">
      <c r="A108" t="str">
        <v>Citrus Re Ltd. (Series 2016-1) Class D-50</v>
      </c>
      <c r="B108" s="19">
        <v>42401</v>
      </c>
      <c r="C108" t="str">
        <v>Citrus Re Ltd. (Series 2016-1)</v>
      </c>
      <c r="D108" t="str">
        <v>Heritage Property and Casualty Insurance Co.</v>
      </c>
      <c r="E108" t="str">
        <v>Willis Capital Markets &amp; Advisory are sole structuring agent &amp; bookrunner</v>
      </c>
      <c r="F108" t="str">
        <v>AIR Worldwide</v>
      </c>
      <c r="G108" t="str">
        <v>U.S. named storms (Florida &amp; Hawaii only initially)</v>
      </c>
      <c r="H108" s="18">
        <v>100000000</v>
      </c>
      <c r="I108" t="str">
        <v>Indemnity</v>
      </c>
      <c r="J108" t="str">
        <v>NR</v>
      </c>
      <c r="K108">
        <v>2</v>
      </c>
      <c r="L108">
        <v>4.1900000000000004</v>
      </c>
      <c r="M108" t="str">
        <v>Unknown</v>
      </c>
      <c r="N108" t="str">
        <v>Yes</v>
      </c>
      <c r="O108">
        <v>3.01</v>
      </c>
      <c r="P108">
        <v>7.5</v>
      </c>
      <c r="Q108">
        <v>2.4916943521594686</v>
      </c>
      <c r="R108">
        <v>1</v>
      </c>
      <c r="S108">
        <v>0</v>
      </c>
      <c r="T108" t="str">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8" t="str">
        <v>https://www.artemis.bm/deal-directory/citrus-re-ltd-series-2016-1/</v>
      </c>
    </row>
    <row r="109" spans="1:21" x14ac:dyDescent="0.25">
      <c r="A109" t="str">
        <v>Citrus Re Ltd. (Series 2016-1) Class E-50</v>
      </c>
      <c r="B109" s="19">
        <v>42401</v>
      </c>
      <c r="C109" t="str">
        <v>Citrus Re Ltd. (Series 2016-1)</v>
      </c>
      <c r="D109" t="str">
        <v>Heritage Property and Casualty Insurance Co.</v>
      </c>
      <c r="E109" t="str">
        <v>Willis Capital Markets &amp; Advisory are sole structuring agent &amp; bookrunner</v>
      </c>
      <c r="F109" t="str">
        <v>AIR Worldwide</v>
      </c>
      <c r="G109" t="str">
        <v>U.S. named storms (Florida &amp; Hawaii only initially)</v>
      </c>
      <c r="H109" s="18">
        <v>150000000</v>
      </c>
      <c r="I109" t="str">
        <v>Indemnity</v>
      </c>
      <c r="J109" t="str">
        <v>NR</v>
      </c>
      <c r="K109">
        <v>2</v>
      </c>
      <c r="L109">
        <v>8.11</v>
      </c>
      <c r="M109" t="str">
        <v>Unknown</v>
      </c>
      <c r="N109" t="str">
        <v>Yes</v>
      </c>
      <c r="O109">
        <v>5.75</v>
      </c>
      <c r="P109">
        <v>10.5</v>
      </c>
      <c r="Q109">
        <v>1.826086956521739</v>
      </c>
      <c r="R109">
        <v>1</v>
      </c>
      <c r="S109">
        <v>0</v>
      </c>
      <c r="T109" t="str">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9" t="str">
        <v>https://www.artemis.bm/deal-directory/citrus-re-ltd-series-2016-1/</v>
      </c>
    </row>
    <row r="110" spans="1:21" x14ac:dyDescent="0.25">
      <c r="A110" t="str">
        <v>Caelus Re IV Ltd. (Series 2016-1)</v>
      </c>
      <c r="B110" s="19">
        <v>42401</v>
      </c>
      <c r="C110" t="str">
        <v>Caelus Re IV Ltd. (Series 2016-1)</v>
      </c>
      <c r="D110" t="str">
        <v>Nationwide Mutual Insurance Co.</v>
      </c>
      <c r="E110" t="str">
        <v>Goldman Sachs, Aon Securities &amp; Deutsche Bank Securities are joint structuring agents &amp; bookrunners. BofA Merrill Lynch, BNP Paribas &amp; GC Securities are co-managers</v>
      </c>
      <c r="F110" t="str">
        <v>AIR Worldwide</v>
      </c>
      <c r="G110" t="str">
        <v>U.S. named storm, earthquake, severe thunderstorm, winter storm, wildfire, meteorite impact, volcanic eruption</v>
      </c>
      <c r="H110" s="18">
        <v>300000000</v>
      </c>
      <c r="I110" t="str">
        <v>Indemnity</v>
      </c>
      <c r="J110" t="str">
        <v>NR</v>
      </c>
      <c r="K110" t="str">
        <v>Unknown</v>
      </c>
      <c r="L110">
        <v>1.82</v>
      </c>
      <c r="M110" t="str">
        <v>Unknown</v>
      </c>
      <c r="N110" t="str">
        <v>No</v>
      </c>
      <c r="O110">
        <v>1.58</v>
      </c>
      <c r="P110">
        <v>3</v>
      </c>
      <c r="Q110">
        <v>1.8987341772151898</v>
      </c>
      <c r="R110">
        <v>1</v>
      </c>
      <c r="S110">
        <v>0</v>
      </c>
      <c r="T110" t="str">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0" t="str">
        <v>https://www.artemis.bm/deal-directory/caelus-re-iv-ltd-series-2016-1/</v>
      </c>
    </row>
    <row r="111" spans="1:21" x14ac:dyDescent="0.25">
      <c r="A111" t="str">
        <v>Espada Reinsurance Limited (Series 2016-1)</v>
      </c>
      <c r="B111" s="19">
        <v>42430</v>
      </c>
      <c r="C111" t="str">
        <v>Espada Reinsurance Limited (Series 2016-1)</v>
      </c>
      <c r="D111" t="str">
        <v>USAA</v>
      </c>
      <c r="E111" t="str">
        <v>Rewire Holdings LLC is sole structuring agent. SDDCO Brokerage Advisors LLC is sole placement agent (bookrunner).</v>
      </c>
      <c r="F111" t="str">
        <v>AIR Worldwide</v>
      </c>
      <c r="G111" t="str">
        <v>U.S. tropical cyclones, earthquakes, severe thunderstorm, winter storm, wildfire, volcanic eruption, meteorite impact, other perils</v>
      </c>
      <c r="H111" s="18">
        <v>50000000</v>
      </c>
      <c r="I111" t="str">
        <v>Indemnity</v>
      </c>
      <c r="J111" t="str">
        <v>NR</v>
      </c>
      <c r="K111">
        <v>4</v>
      </c>
      <c r="L111" t="str">
        <v>None</v>
      </c>
      <c r="M111" t="str">
        <v>Unknown</v>
      </c>
      <c r="N111" t="str">
        <v>No</v>
      </c>
      <c r="O111">
        <v>1.93</v>
      </c>
      <c r="P111">
        <v>5.75</v>
      </c>
      <c r="Q111">
        <v>2.9792746113989637</v>
      </c>
      <c r="R111">
        <v>1</v>
      </c>
      <c r="S111">
        <v>0</v>
      </c>
      <c r="T111" t="str">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1" t="str">
        <v>https://www.artemis.bm/deal-directory/espada-reinsurance-limited-series-2016-1/</v>
      </c>
    </row>
    <row r="112" spans="1:21" x14ac:dyDescent="0.25">
      <c r="A112" t="str">
        <v>Manatee Re Ltd. (Series 2016-1) Class A</v>
      </c>
      <c r="B112" s="19">
        <v>42430</v>
      </c>
      <c r="C112" t="str">
        <v>Manatee Re Ltd. (Series 2016-1)</v>
      </c>
      <c r="D112" t="str">
        <v>SafePoint Insurance Company</v>
      </c>
      <c r="E112" t="str">
        <v>Rewire Holdings LLC is sole structuring agent. SDDCO Brokerage Advisors LLC is sole bookrunner. GC Securities is co-manager</v>
      </c>
      <c r="F112" t="str">
        <v>AIR Worldwide</v>
      </c>
      <c r="G112" t="str">
        <v>U.S. named storm (Florida &amp; Louisiana initially)</v>
      </c>
      <c r="H112" s="18">
        <v>30000000</v>
      </c>
      <c r="I112" t="str">
        <v>Indemnity</v>
      </c>
      <c r="J112" t="str">
        <v>NR</v>
      </c>
      <c r="K112" t="str">
        <v>Unknown</v>
      </c>
      <c r="L112">
        <v>1.92</v>
      </c>
      <c r="M112" t="str">
        <v>Unknown</v>
      </c>
      <c r="N112" t="str">
        <v>Yes</v>
      </c>
      <c r="O112">
        <v>0.98</v>
      </c>
      <c r="P112">
        <v>5.25</v>
      </c>
      <c r="Q112">
        <v>5.3571428571428577</v>
      </c>
      <c r="R112">
        <v>1</v>
      </c>
      <c r="S112">
        <v>0</v>
      </c>
      <c r="T112" t="str">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2" t="str">
        <v>https://www.artemis.bm/deal-directory/manatee-re-ltd-series-2016-1/</v>
      </c>
    </row>
    <row r="113" spans="1:21" x14ac:dyDescent="0.25">
      <c r="A113" t="str">
        <v>Manatee Re Ltd. (Series 2016-1) Class C</v>
      </c>
      <c r="B113" s="19">
        <v>42430</v>
      </c>
      <c r="C113" t="str">
        <v>Manatee Re Ltd. (Series 2016-1)</v>
      </c>
      <c r="D113" t="str">
        <v>SafePoint Insurance Company</v>
      </c>
      <c r="E113" t="str">
        <v>Rewire Holdings LLC is sole structuring agent. SDDCO Brokerage Advisors LLC is sole bookrunner. GC Securities is co-manager</v>
      </c>
      <c r="F113" t="str">
        <v>AIR Worldwide</v>
      </c>
      <c r="G113" t="str">
        <v>U.S. named storm (Florida &amp; Louisiana initially)</v>
      </c>
      <c r="H113" s="18">
        <v>35000000</v>
      </c>
      <c r="I113" t="str">
        <v>Indemnity</v>
      </c>
      <c r="J113" t="str">
        <v>NR</v>
      </c>
      <c r="K113" t="str">
        <v>Unknown</v>
      </c>
      <c r="L113" t="str">
        <v>None</v>
      </c>
      <c r="M113" t="str">
        <v>Unknown</v>
      </c>
      <c r="N113" t="str">
        <v>Yes</v>
      </c>
      <c r="O113">
        <v>0.32</v>
      </c>
      <c r="P113">
        <v>16.25</v>
      </c>
      <c r="Q113">
        <v>50.78125</v>
      </c>
      <c r="R113">
        <v>1</v>
      </c>
      <c r="S113">
        <v>0</v>
      </c>
      <c r="T113" t="str">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3" t="str">
        <v>https://www.artemis.bm/deal-directory/manatee-re-ltd-series-2016-1/</v>
      </c>
    </row>
    <row r="114" spans="1:21" x14ac:dyDescent="0.25">
      <c r="A114" t="str">
        <v>Akibare Re Ltd. (Series 2016-1)</v>
      </c>
      <c r="B114" s="19">
        <v>42430</v>
      </c>
      <c r="C114" t="str">
        <v>Akibare Re Ltd. (Series 2016-1)</v>
      </c>
      <c r="D114" t="str">
        <v>Mitsui Sumitomo Insurance Co. Ltd.</v>
      </c>
      <c r="E114" t="str">
        <v>GC Securities is sole structuring agent and bookrunner</v>
      </c>
      <c r="F114" t="str">
        <v>AIR Worldwide</v>
      </c>
      <c r="G114" t="str">
        <v>Japan typhoon</v>
      </c>
      <c r="H114" s="18">
        <v>200000000</v>
      </c>
      <c r="I114" t="str">
        <v>Indemnity</v>
      </c>
      <c r="J114" t="str">
        <v>NR</v>
      </c>
      <c r="K114" t="str">
        <v>Unknown</v>
      </c>
      <c r="L114">
        <v>1.36</v>
      </c>
      <c r="M114" t="str">
        <v>Unknown</v>
      </c>
      <c r="N114" t="str">
        <v>No</v>
      </c>
      <c r="O114">
        <v>1.19</v>
      </c>
      <c r="P114">
        <v>2.5</v>
      </c>
      <c r="Q114">
        <v>2.1008403361344539</v>
      </c>
      <c r="R114">
        <v>1</v>
      </c>
      <c r="S114">
        <v>0</v>
      </c>
      <c r="T114" t="str">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4" t="str">
        <v>https://www.artemis.bm/deal-directory/akibare-re-ltd-series-2016-1/</v>
      </c>
    </row>
    <row r="115" spans="1:21" x14ac:dyDescent="0.25">
      <c r="A115" t="str">
        <v>Aozora Re Ltd. (Series 2016-1)</v>
      </c>
      <c r="B115" s="19">
        <v>42430</v>
      </c>
      <c r="C115" t="str">
        <v>Aozora Re Ltd. (Series 2016-1)</v>
      </c>
      <c r="D115" t="str">
        <v>Sompo Japan and Nipponkoa Insurance Company</v>
      </c>
      <c r="E115" t="str">
        <v>GC Securities is sole structuring agent and bookrunner.</v>
      </c>
      <c r="F115" t="str">
        <v>AIR Worldwide</v>
      </c>
      <c r="G115" t="str">
        <v>Japan typhoon</v>
      </c>
      <c r="H115" s="18">
        <v>220000000</v>
      </c>
      <c r="I115" t="str">
        <v>Indemnity</v>
      </c>
      <c r="J115" t="str">
        <v>?</v>
      </c>
      <c r="K115" t="str">
        <v>Unknown</v>
      </c>
      <c r="L115">
        <v>1.07</v>
      </c>
      <c r="M115" t="str">
        <v>Unknown</v>
      </c>
      <c r="N115" t="str">
        <v>No</v>
      </c>
      <c r="O115">
        <v>0.9</v>
      </c>
      <c r="P115">
        <v>2.2000000000000002</v>
      </c>
      <c r="Q115">
        <v>2.4444444444444446</v>
      </c>
      <c r="R115">
        <v>1</v>
      </c>
      <c r="S115">
        <v>0</v>
      </c>
      <c r="T115" t="str">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5" t="str">
        <v>https://www.artemis.bm/deal-directory/aozora-re-ltd-series-2016-1/</v>
      </c>
    </row>
    <row r="116" spans="1:21" x14ac:dyDescent="0.25">
      <c r="A116" t="str">
        <v>Residential Reinsurance 2016 Ltd. (Series 2016-1) Class 10</v>
      </c>
      <c r="B116" s="19">
        <v>42491</v>
      </c>
      <c r="C116" t="str">
        <v>Residential Reinsurance 2016 Ltd. (Series 2016-1)</v>
      </c>
      <c r="D116" t="str">
        <v>USAA</v>
      </c>
      <c r="E116" t="str">
        <v>Goldman Sachs and Swiss Re Capital Markets are joint structuring agents and bookrunners. Citigroup is joint bookrunner</v>
      </c>
      <c r="F116" t="str">
        <v>AIR Worldwide</v>
      </c>
      <c r="G116" t="str">
        <v>U.S. tropical cyclones (plus renter policy flood), earthquakes (plus fire following), severe thunderstorm, winter storm, wildfire, volcanic eruption, meteorite impact, other perils</v>
      </c>
      <c r="H116" s="18">
        <v>75000000</v>
      </c>
      <c r="I116" t="str">
        <v>Indemnity</v>
      </c>
      <c r="J116" t="str">
        <v>S&amp;P: Class 13 - 'BB-(sf)'</v>
      </c>
      <c r="K116" t="str">
        <v>Unknown</v>
      </c>
      <c r="L116">
        <v>12.03</v>
      </c>
      <c r="M116" t="str">
        <v>Unknown</v>
      </c>
      <c r="N116" t="str">
        <v>Yes</v>
      </c>
      <c r="O116">
        <v>7.58</v>
      </c>
      <c r="P116">
        <v>15</v>
      </c>
      <c r="Q116">
        <v>1.9788918205804749</v>
      </c>
      <c r="R116">
        <v>1</v>
      </c>
      <c r="S116">
        <v>0</v>
      </c>
      <c r="T116"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6" t="str">
        <v>https://www.artemis.bm/deal-directory/residential-reinsurance-2016-ltd-series-2016-1/</v>
      </c>
    </row>
    <row r="117" spans="1:21" x14ac:dyDescent="0.25">
      <c r="A117" t="str">
        <v>Residential Reinsurance 2016 Ltd. (Series 2016-1) Class 11</v>
      </c>
      <c r="B117" s="19">
        <v>42491</v>
      </c>
      <c r="C117" t="str">
        <v>Residential Reinsurance 2016 Ltd. (Series 2016-1)</v>
      </c>
      <c r="D117" t="str">
        <v>USAA</v>
      </c>
      <c r="E117" t="str">
        <v>Goldman Sachs and Swiss Re Capital Markets are joint structuring agents and bookrunners. Citigroup is joint bookrunner</v>
      </c>
      <c r="F117" t="str">
        <v>AIR Worldwide</v>
      </c>
      <c r="G117" t="str">
        <v>U.S. tropical cyclones (plus renter policy flood), earthquakes (plus fire following), severe thunderstorm, winter storm, wildfire, volcanic eruption, meteorite impact, other perils</v>
      </c>
      <c r="H117" s="18">
        <v>110000000</v>
      </c>
      <c r="I117" t="str">
        <v>Indemnity</v>
      </c>
      <c r="J117" t="str">
        <v>S&amp;P: Class 13 - 'BB-(sf)'</v>
      </c>
      <c r="K117" t="str">
        <v>Unknown</v>
      </c>
      <c r="L117">
        <v>4.6100000000000003</v>
      </c>
      <c r="M117" t="str">
        <v>Unknown</v>
      </c>
      <c r="N117" t="str">
        <v>Yes</v>
      </c>
      <c r="O117">
        <v>2.13</v>
      </c>
      <c r="P117">
        <v>5.25</v>
      </c>
      <c r="Q117">
        <v>2.4647887323943665</v>
      </c>
      <c r="R117">
        <v>1</v>
      </c>
      <c r="S117">
        <v>0</v>
      </c>
      <c r="T117"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7" t="str">
        <v>https://www.artemis.bm/deal-directory/residential-reinsurance-2016-ltd-series-2016-1/</v>
      </c>
    </row>
    <row r="118" spans="1:21" x14ac:dyDescent="0.25">
      <c r="A118" t="str">
        <v>Residential Reinsurance 2016 Ltd. (Series 2016-1) Class 13</v>
      </c>
      <c r="B118" s="19">
        <v>42491</v>
      </c>
      <c r="C118" t="str">
        <v>Residential Reinsurance 2016 Ltd. (Series 2016-1)</v>
      </c>
      <c r="D118" t="str">
        <v>USAA</v>
      </c>
      <c r="E118" t="str">
        <v>Goldman Sachs and Swiss Re Capital Markets are joint structuring agents and bookrunners. Citigroup is joint bookrunner</v>
      </c>
      <c r="F118" t="str">
        <v>AIR Worldwide</v>
      </c>
      <c r="G118" t="str">
        <v>U.S. tropical cyclones (plus renter policy flood), earthquakes (plus fire following), severe thunderstorm, winter storm, wildfire, volcanic eruption, meteorite impact, other perils</v>
      </c>
      <c r="H118" s="18">
        <v>65000000</v>
      </c>
      <c r="I118" t="str">
        <v>Indemnity</v>
      </c>
      <c r="J118" t="str">
        <v>S&amp;P: Class 13 - 'BB-(sf)'</v>
      </c>
      <c r="K118" t="str">
        <v>Unknown</v>
      </c>
      <c r="L118">
        <v>0.98</v>
      </c>
      <c r="M118" t="str">
        <v>Unknown</v>
      </c>
      <c r="N118" t="str">
        <v>Yes</v>
      </c>
      <c r="O118">
        <v>0.62</v>
      </c>
      <c r="P118">
        <v>3.5</v>
      </c>
      <c r="Q118">
        <v>5.645161290322581</v>
      </c>
      <c r="R118">
        <v>1</v>
      </c>
      <c r="S118">
        <v>0</v>
      </c>
      <c r="T118"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8" t="str">
        <v>https://www.artemis.bm/deal-directory/residential-reinsurance-2016-ltd-series-2016-1/</v>
      </c>
    </row>
    <row r="119" spans="1:21" x14ac:dyDescent="0.25">
      <c r="A119" t="str">
        <v>Queen Street XII Re dac (2016)</v>
      </c>
      <c r="B119" s="19">
        <v>42491</v>
      </c>
      <c r="C119" t="str">
        <v>Queen Street XII Re dac</v>
      </c>
      <c r="D119" t="str">
        <v>Munich Re</v>
      </c>
      <c r="E119" t="str">
        <v>Munich Re is structuring the deal. GC Securities sole bookrunner.</v>
      </c>
      <c r="F119" t="str">
        <v>AIR Worldwide</v>
      </c>
      <c r="G119" t="str">
        <v>U.S. hurricane, European windstorm</v>
      </c>
      <c r="H119" s="18">
        <v>190000000</v>
      </c>
      <c r="I119" t="str">
        <v>Industry loss index</v>
      </c>
      <c r="J119" t="str">
        <v>NR</v>
      </c>
      <c r="K119" t="str">
        <v>Unknown</v>
      </c>
      <c r="L119">
        <v>3.53</v>
      </c>
      <c r="M119" t="str">
        <v>Unknown</v>
      </c>
      <c r="N119" t="str">
        <v>No</v>
      </c>
      <c r="O119">
        <v>2.71</v>
      </c>
      <c r="P119">
        <v>5.25</v>
      </c>
      <c r="Q119">
        <v>1.9372693726937269</v>
      </c>
      <c r="R119">
        <v>1</v>
      </c>
      <c r="S119">
        <v>0</v>
      </c>
      <c r="T119" t="str">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9" t="str">
        <v>https://www.artemis.bm/deal-directory/queen-street-xii-re-dac-2016/</v>
      </c>
    </row>
    <row r="120" spans="1:21" x14ac:dyDescent="0.25">
      <c r="A120" t="str">
        <v>First Coast Re Ltd. (Series 2016-1)</v>
      </c>
      <c r="B120" s="19">
        <v>42491</v>
      </c>
      <c r="C120" t="str">
        <v>First Coast Re Ltd.</v>
      </c>
      <c r="D120" t="str">
        <v>Security First Insurance Company</v>
      </c>
      <c r="E120" t="str">
        <v>Swiss Re Capital Markets and GC Securities are joint structuring agents and bookrunners.</v>
      </c>
      <c r="F120" t="str">
        <v>AIR Worldwide</v>
      </c>
      <c r="G120" t="str">
        <v>Florida named storm, severe thunderstorm</v>
      </c>
      <c r="H120" s="18">
        <v>75000000</v>
      </c>
      <c r="I120" t="str">
        <v>Indemnity</v>
      </c>
      <c r="J120" t="str">
        <v>?</v>
      </c>
      <c r="K120" t="str">
        <v>Unknown</v>
      </c>
      <c r="L120">
        <v>1.2</v>
      </c>
      <c r="M120" t="str">
        <v>$1,112,000,000.00</v>
      </c>
      <c r="N120" t="str">
        <v>No</v>
      </c>
      <c r="O120">
        <v>1.1499999999999999</v>
      </c>
      <c r="P120">
        <v>4.25</v>
      </c>
      <c r="Q120">
        <v>3.6956521739130439</v>
      </c>
      <c r="R120">
        <v>1</v>
      </c>
      <c r="S120">
        <v>0</v>
      </c>
      <c r="T120" t="str">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0" t="str">
        <v>https://www.artemis.bm/deal-directory/first-coast-re-ltd-series-2016-1/</v>
      </c>
    </row>
    <row r="121" spans="1:21" x14ac:dyDescent="0.25">
      <c r="A121" t="str">
        <v>Laetere Re Ltd. (Series 2016-1) Class A</v>
      </c>
      <c r="B121" s="19">
        <v>42491</v>
      </c>
      <c r="C121" t="str">
        <v>Laetere Re Ltd. (Series 2016-1)</v>
      </c>
      <c r="D121" t="str">
        <v>United Property &amp; Casualty Insurance Co., Family Security Insurance Co., Interboro Insurance Co.</v>
      </c>
      <c r="E121" t="str">
        <v>Swiss Re Capital Markets are sole structuring agent and bookrunner</v>
      </c>
      <c r="F121" t="str">
        <v>AIR Worldwide</v>
      </c>
      <c r="G121" t="str">
        <v>U.S. named storm, U.S. earthquake</v>
      </c>
      <c r="H121" s="18">
        <v>30000000</v>
      </c>
      <c r="I121" t="str">
        <v>Indemnity</v>
      </c>
      <c r="J121" t="str">
        <v>?</v>
      </c>
      <c r="K121" t="str">
        <v>Unknown</v>
      </c>
      <c r="L121">
        <v>3.08</v>
      </c>
      <c r="M121" t="str">
        <v>Unknown</v>
      </c>
      <c r="N121" t="str">
        <v>Yes</v>
      </c>
      <c r="O121">
        <v>2.2799999999999998</v>
      </c>
      <c r="P121">
        <v>6</v>
      </c>
      <c r="Q121">
        <v>2.6315789473684212</v>
      </c>
      <c r="R121">
        <v>1</v>
      </c>
      <c r="S121">
        <v>0</v>
      </c>
      <c r="T121"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1" t="str">
        <v>https://www.artemis.bm/deal-directory/laetere-re-ltd-series-2016-1/</v>
      </c>
    </row>
    <row r="122" spans="1:21" x14ac:dyDescent="0.25">
      <c r="A122" t="str">
        <v>Laetere Re Ltd. (Series 2016-1) Class B</v>
      </c>
      <c r="B122" s="19">
        <v>42491</v>
      </c>
      <c r="C122" t="str">
        <v>Laetere Re Ltd. (Series 2016-1)</v>
      </c>
      <c r="D122" t="str">
        <v>United Property &amp; Casualty Insurance Co., Family Security Insurance Co., Interboro Insurance Co.</v>
      </c>
      <c r="E122" t="str">
        <v>Swiss Re Capital Markets are sole structuring agent and bookrunner</v>
      </c>
      <c r="F122" t="str">
        <v>AIR Worldwide</v>
      </c>
      <c r="G122" t="str">
        <v>U.S. named storm, U.S. earthquake</v>
      </c>
      <c r="H122" s="18">
        <v>30000000</v>
      </c>
      <c r="I122" t="str">
        <v>Indemnity</v>
      </c>
      <c r="J122" t="str">
        <v>?</v>
      </c>
      <c r="K122" t="str">
        <v>Unknown</v>
      </c>
      <c r="L122">
        <v>7.55</v>
      </c>
      <c r="M122" t="str">
        <v>Unknown</v>
      </c>
      <c r="N122" t="str">
        <v>Yes</v>
      </c>
      <c r="O122">
        <v>4.97</v>
      </c>
      <c r="P122">
        <v>9.5</v>
      </c>
      <c r="Q122">
        <v>1.9114688128772637</v>
      </c>
      <c r="R122">
        <v>1</v>
      </c>
      <c r="S122">
        <v>0</v>
      </c>
      <c r="T122"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2" t="str">
        <v>https://www.artemis.bm/deal-directory/laetere-re-ltd-series-2016-1/</v>
      </c>
    </row>
    <row r="123" spans="1:21" x14ac:dyDescent="0.25">
      <c r="A123" t="str">
        <v>Laetere Re Ltd. (Series 2016-1) Class C</v>
      </c>
      <c r="B123" s="19">
        <v>42491</v>
      </c>
      <c r="C123" t="str">
        <v>Laetere Re Ltd. (Series 2016-1)</v>
      </c>
      <c r="D123" t="str">
        <v>United Property &amp; Casualty Insurance Co., Family Security Insurance Co., Interboro Insurance Co.</v>
      </c>
      <c r="E123" t="str">
        <v>Swiss Re Capital Markets are sole structuring agent and bookrunner</v>
      </c>
      <c r="F123" t="str">
        <v>AIR Worldwide</v>
      </c>
      <c r="G123" t="str">
        <v>U.S. named storm, U.S. earthquake</v>
      </c>
      <c r="H123" s="18">
        <v>40000000</v>
      </c>
      <c r="I123" t="str">
        <v>Indemnity</v>
      </c>
      <c r="J123" t="str">
        <v>?</v>
      </c>
      <c r="K123" t="str">
        <v>Unknown</v>
      </c>
      <c r="L123">
        <v>15.12</v>
      </c>
      <c r="M123" t="str">
        <v>Unknown</v>
      </c>
      <c r="N123" t="str">
        <v>Yes</v>
      </c>
      <c r="O123">
        <v>1.25</v>
      </c>
      <c r="P123">
        <v>17.5</v>
      </c>
      <c r="Q123">
        <v>14</v>
      </c>
      <c r="R123">
        <v>1</v>
      </c>
      <c r="S123">
        <v>0</v>
      </c>
      <c r="T123"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3" t="str">
        <v>https://www.artemis.bm/deal-directory/laetere-re-ltd-series-2016-1/</v>
      </c>
    </row>
    <row r="124" spans="1:21" x14ac:dyDescent="0.25">
      <c r="A124" t="str">
        <v>Blue Halo Re Ltd. (Series 2016-1) Class A</v>
      </c>
      <c r="B124" s="19">
        <v>42522</v>
      </c>
      <c r="C124" t="str">
        <v>Blue Halo Re Ltd. (Series 2016-1)</v>
      </c>
      <c r="D124" t="str">
        <v>Allianz Risk Transfer</v>
      </c>
      <c r="E124" t="str">
        <v>Aon Securities is sole structuring agent and bookrunner</v>
      </c>
      <c r="F124" t="str">
        <v>AIR Worldwide</v>
      </c>
      <c r="G124" t="str">
        <v>U.S. named storm, U.S. earthquake</v>
      </c>
      <c r="H124" s="18">
        <v>55000000</v>
      </c>
      <c r="I124" t="str">
        <v>Industry loss index</v>
      </c>
      <c r="J124" t="str">
        <v>NR</v>
      </c>
      <c r="K124">
        <v>0.08</v>
      </c>
      <c r="L124" t="str">
        <v>None</v>
      </c>
      <c r="M124" t="str">
        <v>Unknown</v>
      </c>
      <c r="N124" t="str">
        <v>Yes</v>
      </c>
      <c r="O124">
        <v>7.24</v>
      </c>
      <c r="P124">
        <v>13</v>
      </c>
      <c r="Q124">
        <v>1.7955801104972375</v>
      </c>
      <c r="R124">
        <v>1</v>
      </c>
      <c r="S124">
        <v>0</v>
      </c>
      <c r="T124" t="str">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4" t="str">
        <v>https://www.artemis.bm/deal-directory/blue-halo-re-ltd-series-2016-1/</v>
      </c>
    </row>
    <row r="125" spans="1:21" x14ac:dyDescent="0.25">
      <c r="A125" t="str">
        <v>Blue Halo Re Ltd. (Series 2016-1) Class B</v>
      </c>
      <c r="B125" s="19">
        <v>42522</v>
      </c>
      <c r="C125" t="str">
        <v>Blue Halo Re Ltd. (Series 2016-1)</v>
      </c>
      <c r="D125" t="str">
        <v>Allianz Risk Transfer</v>
      </c>
      <c r="E125" t="str">
        <v>Aon Securities is sole structuring agent and bookrunner</v>
      </c>
      <c r="F125" t="str">
        <v>AIR Worldwide</v>
      </c>
      <c r="G125" t="str">
        <v>U.S. named storm, U.S. earthquake</v>
      </c>
      <c r="H125" s="18">
        <v>130000000</v>
      </c>
      <c r="I125" t="str">
        <v>Industry loss index</v>
      </c>
      <c r="J125" t="str">
        <v>NR</v>
      </c>
      <c r="K125">
        <v>0.08</v>
      </c>
      <c r="L125">
        <v>15.14</v>
      </c>
      <c r="M125" t="str">
        <v>Unknown</v>
      </c>
      <c r="N125" t="str">
        <v>Yes</v>
      </c>
      <c r="O125">
        <v>1.53</v>
      </c>
      <c r="P125">
        <v>70</v>
      </c>
      <c r="Q125">
        <v>45.751633986928105</v>
      </c>
      <c r="R125">
        <v>1</v>
      </c>
      <c r="S125">
        <v>0</v>
      </c>
      <c r="T125" t="str">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5" t="str">
        <v>https://www.artemis.bm/deal-directory/blue-halo-re-ltd-series-2016-1/</v>
      </c>
    </row>
    <row r="126" spans="1:21" x14ac:dyDescent="0.25">
      <c r="A126" t="str">
        <v>Blue Halo Re Ltd. (Series 2016-2) Class C</v>
      </c>
      <c r="B126" s="19">
        <v>42552</v>
      </c>
      <c r="C126" t="str">
        <v>Blue Halo Re Ltd. (Series 2016-2)</v>
      </c>
      <c r="D126" t="str">
        <v>Allianz Risk Transfer</v>
      </c>
      <c r="E126" t="str">
        <v>Aon Securities is sole structuring agent and bookrunner</v>
      </c>
      <c r="F126" t="str">
        <v>AIR Worldwide</v>
      </c>
      <c r="G126" t="str">
        <v>U.S. named storm, U.S. earthquake</v>
      </c>
      <c r="H126" s="18">
        <v>225000000</v>
      </c>
      <c r="I126" t="str">
        <v>Industry loss index</v>
      </c>
      <c r="J126" t="str">
        <v>NR</v>
      </c>
      <c r="K126" t="str">
        <v>Unknown</v>
      </c>
      <c r="L126">
        <v>4.28</v>
      </c>
      <c r="M126" t="str">
        <v>Unknown</v>
      </c>
      <c r="N126" t="str">
        <v>Yes</v>
      </c>
      <c r="O126">
        <v>3.99</v>
      </c>
      <c r="P126">
        <v>8</v>
      </c>
      <c r="Q126">
        <v>2.0050125313283207</v>
      </c>
      <c r="R126">
        <v>1</v>
      </c>
      <c r="S126">
        <v>0</v>
      </c>
      <c r="T126" t="str">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6" t="str">
        <v>https://www.artemis.bm/deal-directory/blue-halo-re-ltd-series-2016-2/</v>
      </c>
    </row>
    <row r="127" spans="1:21" x14ac:dyDescent="0.25">
      <c r="A127" t="str">
        <v>Nakama Re Ltd. (Series 2016-1) Class 1</v>
      </c>
      <c r="B127" s="19">
        <v>42614</v>
      </c>
      <c r="C127" t="str">
        <v>Nakama Re Ltd. (Series 2016-1)</v>
      </c>
      <c r="D127" t="str">
        <v>Zenkyoren</v>
      </c>
      <c r="E127" t="str">
        <v>Aon Securities is sole structuring agent and bookrunner</v>
      </c>
      <c r="F127" t="str">
        <v>AIR Worldwide</v>
      </c>
      <c r="G127" t="str">
        <v>Japan earthquake</v>
      </c>
      <c r="H127" s="18">
        <v>550000000</v>
      </c>
      <c r="I127" t="str">
        <v>Indemnity</v>
      </c>
      <c r="J127" t="str">
        <v>NR</v>
      </c>
      <c r="K127" t="str">
        <v>Unknown</v>
      </c>
      <c r="L127" t="str">
        <v>None</v>
      </c>
      <c r="M127" t="str">
        <v>Unknown</v>
      </c>
      <c r="N127" t="str">
        <v>Yes</v>
      </c>
      <c r="O127">
        <v>0.49</v>
      </c>
      <c r="P127">
        <v>2.2000000000000002</v>
      </c>
      <c r="Q127">
        <v>4.4897959183673475</v>
      </c>
      <c r="R127">
        <v>1</v>
      </c>
      <c r="S127">
        <v>0</v>
      </c>
      <c r="T127" t="str">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7" t="str">
        <v>https://www.artemis.bm/deal-directory/nakama-re-ltd-series-2016-1/</v>
      </c>
    </row>
    <row r="128" spans="1:21" x14ac:dyDescent="0.25">
      <c r="A128" t="str">
        <v>Nakama Re Ltd. (Series 2016-1) Class 2</v>
      </c>
      <c r="B128" s="19">
        <v>42614</v>
      </c>
      <c r="C128" t="str">
        <v>Nakama Re Ltd. (Series 2016-1)</v>
      </c>
      <c r="D128" t="str">
        <v>Zenkyoren</v>
      </c>
      <c r="E128" t="str">
        <v>Aon Securities is sole structuring agent and bookrunner</v>
      </c>
      <c r="F128" t="str">
        <v>AIR Worldwide</v>
      </c>
      <c r="G128" t="str">
        <v>Japan earthquake</v>
      </c>
      <c r="H128" s="18">
        <v>150000000</v>
      </c>
      <c r="I128" t="str">
        <v>Indemnity</v>
      </c>
      <c r="J128" t="str">
        <v>NR</v>
      </c>
      <c r="K128" t="str">
        <v>Unknown</v>
      </c>
      <c r="L128" t="str">
        <v>None</v>
      </c>
      <c r="M128" t="str">
        <v>Unknown</v>
      </c>
      <c r="N128" t="str">
        <v>Yes</v>
      </c>
      <c r="O128">
        <v>1.47</v>
      </c>
      <c r="P128">
        <v>3.25</v>
      </c>
      <c r="Q128">
        <v>2.2108843537414966</v>
      </c>
      <c r="R128">
        <v>1</v>
      </c>
      <c r="S128">
        <v>0</v>
      </c>
      <c r="T128" t="str">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8" t="str">
        <v>https://www.artemis.bm/deal-directory/nakama-re-ltd-series-2016-1/</v>
      </c>
    </row>
    <row r="129" spans="1:21" x14ac:dyDescent="0.25">
      <c r="A129" t="str">
        <v>Residential Reinsurance 2016 Limited (Series 2016-2) Class 2</v>
      </c>
      <c r="B129" s="19">
        <v>42675</v>
      </c>
      <c r="C129" t="str">
        <v>Residential Reinsurance 2016 Limited (Series 2016-2)</v>
      </c>
      <c r="D129" t="str">
        <v>USAA</v>
      </c>
      <c r="E129" t="str">
        <v>Goldman Sachs and Swiss Re Capital Markets are joint structuring agents and bookrunners. Citigroup is joint bookrunner</v>
      </c>
      <c r="F129" t="str">
        <v>AIR Worldwide</v>
      </c>
      <c r="G129" t="str">
        <v>U.S. tropical cyclones (plus renter policy flood), earthquakes (plus fire following), severe thunderstorm, winter storm, wildfire, volcanic eruption, meteorite impact, other perils</v>
      </c>
      <c r="H129" s="18">
        <v>80000000</v>
      </c>
      <c r="I129" t="str">
        <v>Indemnity</v>
      </c>
      <c r="J129" t="str">
        <v>?</v>
      </c>
      <c r="K129">
        <v>1</v>
      </c>
      <c r="L129">
        <v>7.53</v>
      </c>
      <c r="M129" t="str">
        <v>Unknown</v>
      </c>
      <c r="N129" t="str">
        <v>Yes</v>
      </c>
      <c r="O129">
        <v>5.55</v>
      </c>
      <c r="P129">
        <v>7.75</v>
      </c>
      <c r="Q129">
        <v>1.3963963963963963</v>
      </c>
      <c r="R129">
        <v>1</v>
      </c>
      <c r="S129">
        <v>0</v>
      </c>
      <c r="T129"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9" t="str">
        <v>https://www.artemis.bm/deal-directory/residential-reinsurance-2016-limited-series-2016-2/</v>
      </c>
    </row>
    <row r="130" spans="1:21" x14ac:dyDescent="0.25">
      <c r="A130" t="str">
        <v>Residential Reinsurance 2016 Limited (Series 2016-2) Class 3</v>
      </c>
      <c r="B130" s="19">
        <v>42675</v>
      </c>
      <c r="C130" t="str">
        <v>Residential Reinsurance 2016 Limited (Series 2016-2)</v>
      </c>
      <c r="D130" t="str">
        <v>USAA</v>
      </c>
      <c r="E130" t="str">
        <v>Goldman Sachs and Swiss Re Capital Markets are joint structuring agents and bookrunners. Citigroup is joint bookrunner</v>
      </c>
      <c r="F130" t="str">
        <v>AIR Worldwide</v>
      </c>
      <c r="G130" t="str">
        <v>U.S. tropical cyclones (plus renter policy flood), earthquakes (plus fire following), severe thunderstorm, winter storm, wildfire, volcanic eruption, meteorite impact, other perils</v>
      </c>
      <c r="H130" s="18">
        <v>150000000</v>
      </c>
      <c r="I130" t="str">
        <v>Indemnity</v>
      </c>
      <c r="J130" t="str">
        <v>?</v>
      </c>
      <c r="K130">
        <v>1</v>
      </c>
      <c r="L130">
        <v>4.12</v>
      </c>
      <c r="M130" t="str">
        <v>Unknown</v>
      </c>
      <c r="N130" t="str">
        <v>Yes</v>
      </c>
      <c r="O130">
        <v>2.91</v>
      </c>
      <c r="P130">
        <v>5.25</v>
      </c>
      <c r="Q130">
        <v>1.804123711340206</v>
      </c>
      <c r="R130">
        <v>1</v>
      </c>
      <c r="S130">
        <v>0</v>
      </c>
      <c r="T130"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0" t="str">
        <v>https://www.artemis.bm/deal-directory/residential-reinsurance-2016-limited-series-2016-2/</v>
      </c>
    </row>
    <row r="131" spans="1:21" x14ac:dyDescent="0.25">
      <c r="A131" t="str">
        <v>Residential Reinsurance 2016 Limited (Series 2016-2) Class 4</v>
      </c>
      <c r="B131" s="19">
        <v>42675</v>
      </c>
      <c r="C131" t="str">
        <v>Residential Reinsurance 2016 Limited (Series 2016-2)</v>
      </c>
      <c r="D131" t="str">
        <v>USAA</v>
      </c>
      <c r="E131" t="str">
        <v>Goldman Sachs and Swiss Re Capital Markets are joint structuring agents and bookrunners. Citigroup is joint bookrunner</v>
      </c>
      <c r="F131" t="str">
        <v>AIR Worldwide</v>
      </c>
      <c r="G131" t="str">
        <v>U.S. tropical cyclones (plus renter policy flood), earthquakes (plus fire following), severe thunderstorm, winter storm, wildfire, volcanic eruption, meteorite impact, other perils</v>
      </c>
      <c r="H131" s="18">
        <v>170000000</v>
      </c>
      <c r="I131" t="str">
        <v>Indemnity</v>
      </c>
      <c r="J131" t="str">
        <v>?</v>
      </c>
      <c r="K131">
        <v>1</v>
      </c>
      <c r="L131">
        <v>2.13</v>
      </c>
      <c r="M131" t="str">
        <v>Unknown</v>
      </c>
      <c r="N131" t="str">
        <v>Yes</v>
      </c>
      <c r="O131">
        <v>1.53</v>
      </c>
      <c r="P131">
        <v>3.5</v>
      </c>
      <c r="Q131">
        <v>2.2875816993464051</v>
      </c>
      <c r="R131">
        <v>1</v>
      </c>
      <c r="S131">
        <v>0</v>
      </c>
      <c r="T131"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1" t="str">
        <v>https://www.artemis.bm/deal-directory/residential-reinsurance-2016-limited-series-2016-2/</v>
      </c>
    </row>
    <row r="132" spans="1:21" x14ac:dyDescent="0.25">
      <c r="A132" t="str">
        <v>Ursa Re Ltd. (Series 2016-1)</v>
      </c>
      <c r="B132" s="19">
        <v>42675</v>
      </c>
      <c r="C132" t="str">
        <v>Ursa Re Ltd. (Series 2016-1)</v>
      </c>
      <c r="D132" t="str">
        <v>California Earthquake Authority</v>
      </c>
      <c r="E132" t="str">
        <v>Swiss Re Capital Markets is sole structuring agent and bookrunner</v>
      </c>
      <c r="F132" t="str">
        <v>EQECAT</v>
      </c>
      <c r="G132" t="str">
        <v>California earthquake</v>
      </c>
      <c r="H132" s="18">
        <v>500000000</v>
      </c>
      <c r="I132" t="str">
        <v>Indemnity</v>
      </c>
      <c r="J132" t="str">
        <v>N</v>
      </c>
      <c r="K132" t="str">
        <v>Unknown</v>
      </c>
      <c r="L132">
        <v>2.38</v>
      </c>
      <c r="M132" t="str">
        <v>Unknown</v>
      </c>
      <c r="N132" t="str">
        <v>No</v>
      </c>
      <c r="O132">
        <v>2.1800000000000002</v>
      </c>
      <c r="P132">
        <v>4</v>
      </c>
      <c r="Q132">
        <v>1.8348623853211008</v>
      </c>
      <c r="R132">
        <v>1</v>
      </c>
      <c r="S132">
        <v>0</v>
      </c>
      <c r="T132" t="str">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2" t="str">
        <v>https://www.artemis.bm/deal-directory/ursa-re-ltd-series-2016-1/</v>
      </c>
    </row>
    <row r="133" spans="1:21" x14ac:dyDescent="0.25">
      <c r="A133" t="str">
        <v>Bonanza Re Ltd. (Series 2016-1) Class A</v>
      </c>
      <c r="B133" s="19">
        <v>42705</v>
      </c>
      <c r="C133" t="str">
        <v>Bonanza Re Ltd. (Series 2016-1)</v>
      </c>
      <c r="D133" t="str">
        <v>American Strategic Insurance Group</v>
      </c>
      <c r="E133" t="str">
        <v>Willis Capital Markets &amp; Advisory are sole structurer and bookrunner</v>
      </c>
      <c r="F133" t="str">
        <v>AIR Worldwide</v>
      </c>
      <c r="G133" t="str">
        <v>U.S. named storms and severe thunderstorms</v>
      </c>
      <c r="H133" s="18">
        <v>150000000</v>
      </c>
      <c r="I133" t="str">
        <v>Indemnity</v>
      </c>
      <c r="J133" t="str">
        <v>NR</v>
      </c>
      <c r="K133" t="str">
        <v>Unknown</v>
      </c>
      <c r="L133">
        <v>2.2200000000000002</v>
      </c>
      <c r="M133" t="str">
        <v>Unknown</v>
      </c>
      <c r="N133" t="str">
        <v>Yes</v>
      </c>
      <c r="O133">
        <v>1.52</v>
      </c>
      <c r="P133">
        <v>3.75</v>
      </c>
      <c r="Q133">
        <v>2.4671052631578947</v>
      </c>
      <c r="R133">
        <v>1</v>
      </c>
      <c r="S133">
        <v>0</v>
      </c>
      <c r="T133" t="str">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3" t="str">
        <v>https://www.artemis.bm/deal-directory/bonanza-re-ltd-series-2016-1/</v>
      </c>
    </row>
    <row r="134" spans="1:21" x14ac:dyDescent="0.25">
      <c r="A134" t="str">
        <v>Bonanza Re Ltd. (Series 2016-1) Class B</v>
      </c>
      <c r="B134" s="19">
        <v>42705</v>
      </c>
      <c r="C134" t="str">
        <v>Bonanza Re Ltd. (Series 2016-1)</v>
      </c>
      <c r="D134" t="str">
        <v>American Strategic Insurance Group</v>
      </c>
      <c r="E134" t="str">
        <v>Willis Capital Markets &amp; Advisory are sole structurer and bookrunner</v>
      </c>
      <c r="F134" t="str">
        <v>AIR Worldwide</v>
      </c>
      <c r="G134" t="str">
        <v>U.S. named storms and severe thunderstorms</v>
      </c>
      <c r="H134" s="18">
        <v>50000000</v>
      </c>
      <c r="I134" t="str">
        <v>Indemnity</v>
      </c>
      <c r="J134" t="str">
        <v>NR</v>
      </c>
      <c r="K134" t="str">
        <v>Unknown</v>
      </c>
      <c r="L134">
        <v>4.08</v>
      </c>
      <c r="M134" t="str">
        <v>Unknown</v>
      </c>
      <c r="N134" t="str">
        <v>Yes</v>
      </c>
      <c r="O134">
        <v>2.19</v>
      </c>
      <c r="P134">
        <v>5</v>
      </c>
      <c r="Q134">
        <v>2.2831050228310503</v>
      </c>
      <c r="R134">
        <v>1</v>
      </c>
      <c r="S134">
        <v>0</v>
      </c>
      <c r="T134" t="str">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4" t="str">
        <v>https://www.artemis.bm/deal-directory/bonanza-re-ltd-series-2016-1/</v>
      </c>
    </row>
    <row r="135" spans="1:21" x14ac:dyDescent="0.25">
      <c r="A135" t="str">
        <v>Horse Capital I DAC Class A</v>
      </c>
      <c r="B135" s="19">
        <v>42705</v>
      </c>
      <c r="C135" t="str">
        <v>Horse Capital I DAC</v>
      </c>
      <c r="D135" t="str">
        <v>Assicurazioni Generali S.p.A.</v>
      </c>
      <c r="E135" t="str">
        <v>Willis Capital Markets &amp; Advisory is sole structuring agent and joint bookrunner. Barclays is joint bookrunner.</v>
      </c>
      <c r="F135" t="str">
        <v>Milliman</v>
      </c>
      <c r="G135" t="str">
        <v>Motor third-party liability losses</v>
      </c>
      <c r="H135" s="18" t="str">
        <v>ERROR</v>
      </c>
      <c r="I135" t="str">
        <v>Indemnity</v>
      </c>
      <c r="J135" t="str">
        <v>NR</v>
      </c>
      <c r="K135">
        <v>3</v>
      </c>
      <c r="L135">
        <v>1.63</v>
      </c>
      <c r="M135" t="str">
        <v>Unknown</v>
      </c>
      <c r="N135" t="str">
        <v>Yes</v>
      </c>
      <c r="O135">
        <v>1.32</v>
      </c>
      <c r="P135">
        <v>4</v>
      </c>
      <c r="Q135">
        <v>3.0303030303030303</v>
      </c>
      <c r="R135">
        <v>1</v>
      </c>
      <c r="S135">
        <v>0</v>
      </c>
      <c r="T135"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5" t="str">
        <v>https://www.artemis.bm/deal-directory/horse-capital-i-dac/</v>
      </c>
    </row>
    <row r="136" spans="1:21" x14ac:dyDescent="0.25">
      <c r="A136" t="str">
        <v>Horse Capital I DAC Class B</v>
      </c>
      <c r="B136" s="19">
        <v>42705</v>
      </c>
      <c r="C136" t="str">
        <v>Horse Capital I DAC</v>
      </c>
      <c r="D136" t="str">
        <v>Assicurazioni Generali S.p.A.</v>
      </c>
      <c r="E136" t="str">
        <v>Willis Capital Markets &amp; Advisory is sole structuring agent and joint bookrunner. Barclays is joint bookrunner.</v>
      </c>
      <c r="F136" t="str">
        <v>Milliman</v>
      </c>
      <c r="G136" t="str">
        <v>Motor third-party liability losses</v>
      </c>
      <c r="H136" s="18" t="str">
        <v>ERROR</v>
      </c>
      <c r="I136" t="str">
        <v>Indemnity</v>
      </c>
      <c r="J136" t="str">
        <v>NR</v>
      </c>
      <c r="K136">
        <v>3</v>
      </c>
      <c r="L136">
        <v>4.1100000000000003</v>
      </c>
      <c r="M136" t="str">
        <v>Unknown</v>
      </c>
      <c r="N136" t="str">
        <v>Yes</v>
      </c>
      <c r="O136">
        <v>2.9</v>
      </c>
      <c r="P136">
        <v>6.25</v>
      </c>
      <c r="Q136">
        <v>2.1551724137931036</v>
      </c>
      <c r="R136">
        <v>1</v>
      </c>
      <c r="S136">
        <v>0</v>
      </c>
      <c r="T136"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6" t="str">
        <v>https://www.artemis.bm/deal-directory/horse-capital-i-dac/</v>
      </c>
    </row>
    <row r="137" spans="1:21" x14ac:dyDescent="0.25">
      <c r="A137" t="str">
        <v>Horse Capital I DAC Class C</v>
      </c>
      <c r="B137" s="19">
        <v>42705</v>
      </c>
      <c r="C137" t="str">
        <v>Horse Capital I DAC</v>
      </c>
      <c r="D137" t="str">
        <v>Assicurazioni Generali S.p.A.</v>
      </c>
      <c r="E137" t="str">
        <v>Willis Capital Markets &amp; Advisory is sole structuring agent and joint bookrunner. Barclays is joint bookrunner.</v>
      </c>
      <c r="F137" t="str">
        <v>Milliman</v>
      </c>
      <c r="G137" t="str">
        <v>Motor third-party liability losses</v>
      </c>
      <c r="H137" s="18" t="str">
        <v>ERROR</v>
      </c>
      <c r="I137" t="str">
        <v>Indemnity</v>
      </c>
      <c r="J137" t="str">
        <v>NR</v>
      </c>
      <c r="K137">
        <v>3</v>
      </c>
      <c r="L137">
        <v>8.0399999999999991</v>
      </c>
      <c r="M137" t="str">
        <v>Unknown</v>
      </c>
      <c r="N137" t="str">
        <v>Yes</v>
      </c>
      <c r="O137">
        <v>5.9</v>
      </c>
      <c r="P137">
        <v>12</v>
      </c>
      <c r="Q137">
        <v>2.0338983050847457</v>
      </c>
      <c r="R137">
        <v>1</v>
      </c>
      <c r="S137">
        <v>0</v>
      </c>
      <c r="T137"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7" t="str">
        <v>https://www.artemis.bm/deal-directory/horse-capital-i-dac/</v>
      </c>
    </row>
    <row r="138" spans="1:21" x14ac:dyDescent="0.25">
      <c r="A138" t="str">
        <v>Galilei Re Ltd. (Series 2016-1) Class A-1</v>
      </c>
      <c r="B138" s="19">
        <v>42705</v>
      </c>
      <c r="C138" t="str">
        <v>Galilei Re Ltd. (Series 2016-1)</v>
      </c>
      <c r="D138" t="str">
        <v>XL Bermuda Ltd.</v>
      </c>
      <c r="E138" t="str">
        <v>GC Securities is sole structuring agent and joint bookrunner. Aon Securities is joint bookrunner.</v>
      </c>
      <c r="F138" t="str">
        <v>AIR Worldwide</v>
      </c>
      <c r="G138" t="str">
        <v>U.S. named storm, U.S. earthquake, Canada earthquake, European windstorm, Australian tropical cyclone, Australian earthquake</v>
      </c>
      <c r="H138" s="18">
        <v>75000000</v>
      </c>
      <c r="I138" t="str">
        <v>Industry loss index</v>
      </c>
      <c r="J138" t="str">
        <v>NR</v>
      </c>
      <c r="K138">
        <v>3</v>
      </c>
      <c r="L138">
        <v>12.6</v>
      </c>
      <c r="M138" t="str">
        <v>Unknown</v>
      </c>
      <c r="N138" t="str">
        <v>Yes</v>
      </c>
      <c r="O138">
        <v>8.65</v>
      </c>
      <c r="P138">
        <v>13.25</v>
      </c>
      <c r="Q138">
        <v>1.5317919075144508</v>
      </c>
      <c r="R138">
        <v>1</v>
      </c>
      <c r="S138">
        <v>0</v>
      </c>
      <c r="T138"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8" t="str">
        <v>https://www.artemis.bm/deal-directory/galilei-re-ltd-series-2016-1/</v>
      </c>
    </row>
    <row r="139" spans="1:21" x14ac:dyDescent="0.25">
      <c r="A139" t="str">
        <v>Galilei Re Ltd. (Series 2016-1) Class B-1</v>
      </c>
      <c r="B139" s="19">
        <v>42705</v>
      </c>
      <c r="C139" t="str">
        <v>Galilei Re Ltd. (Series 2016-1)</v>
      </c>
      <c r="D139" t="str">
        <v>XL Bermuda Ltd.</v>
      </c>
      <c r="E139" t="str">
        <v>GC Securities is sole structuring agent and joint bookrunner. Aon Securities is joint bookrunner.</v>
      </c>
      <c r="F139" t="str">
        <v>AIR Worldwide</v>
      </c>
      <c r="G139" t="str">
        <v>U.S. named storm, U.S. earthquake, Canada earthquake, European windstorm, Australian tropical cyclone, Australian earthquake</v>
      </c>
      <c r="H139" s="18">
        <v>125000000</v>
      </c>
      <c r="I139" t="str">
        <v>Industry loss index</v>
      </c>
      <c r="J139" t="str">
        <v>NR</v>
      </c>
      <c r="K139">
        <v>3</v>
      </c>
      <c r="L139">
        <v>5.91</v>
      </c>
      <c r="M139" t="str">
        <v>Unknown</v>
      </c>
      <c r="N139" t="str">
        <v>Yes</v>
      </c>
      <c r="O139">
        <v>4.55</v>
      </c>
      <c r="P139">
        <v>8</v>
      </c>
      <c r="Q139">
        <v>1.7582417582417582</v>
      </c>
      <c r="R139">
        <v>1</v>
      </c>
      <c r="S139">
        <v>0</v>
      </c>
      <c r="T139"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9" t="str">
        <v>https://www.artemis.bm/deal-directory/galilei-re-ltd-series-2016-1/</v>
      </c>
    </row>
    <row r="140" spans="1:21" x14ac:dyDescent="0.25">
      <c r="A140" t="str">
        <v>Galilei Re Ltd. (Series 2016-1) Class C-1</v>
      </c>
      <c r="B140" s="19">
        <v>42705</v>
      </c>
      <c r="C140" t="str">
        <v>Galilei Re Ltd. (Series 2016-1)</v>
      </c>
      <c r="D140" t="str">
        <v>XL Bermuda Ltd.</v>
      </c>
      <c r="E140" t="str">
        <v>GC Securities is sole structuring agent and joint bookrunner. Aon Securities is joint bookrunner.</v>
      </c>
      <c r="F140" t="str">
        <v>AIR Worldwide</v>
      </c>
      <c r="G140" t="str">
        <v>U.S. named storm, U.S. earthquake, Canada earthquake, European windstorm, Australian tropical cyclone, Australian earthquake</v>
      </c>
      <c r="H140" s="18">
        <v>175000000</v>
      </c>
      <c r="I140" t="str">
        <v>Industry loss index</v>
      </c>
      <c r="J140" t="str">
        <v>NR</v>
      </c>
      <c r="K140">
        <v>3</v>
      </c>
      <c r="L140">
        <v>3.47</v>
      </c>
      <c r="M140" t="str">
        <v>Unknown</v>
      </c>
      <c r="N140" t="str">
        <v>Yes</v>
      </c>
      <c r="O140">
        <v>2.75</v>
      </c>
      <c r="P140">
        <v>6.25</v>
      </c>
      <c r="Q140">
        <v>2.2727272727272729</v>
      </c>
      <c r="R140">
        <v>1</v>
      </c>
      <c r="S140">
        <v>0</v>
      </c>
      <c r="T140"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0" t="str">
        <v>https://www.artemis.bm/deal-directory/galilei-re-ltd-series-2016-1/</v>
      </c>
    </row>
    <row r="141" spans="1:21" x14ac:dyDescent="0.25">
      <c r="A141" t="str">
        <v>Galilei Re Ltd. (Series 2016-1) Class D-1</v>
      </c>
      <c r="B141" s="19">
        <v>42705</v>
      </c>
      <c r="C141" t="str">
        <v>Galilei Re Ltd. (Series 2016-1)</v>
      </c>
      <c r="D141" t="str">
        <v>XL Bermuda Ltd.</v>
      </c>
      <c r="E141" t="str">
        <v>GC Securities is sole structuring agent and joint bookrunner. Aon Securities is joint bookrunner.</v>
      </c>
      <c r="F141" t="str">
        <v>AIR Worldwide</v>
      </c>
      <c r="G141" t="str">
        <v>U.S. named storm, U.S. earthquake, Canada earthquake, European windstorm, Australian tropical cyclone, Australian earthquake</v>
      </c>
      <c r="H141" s="18">
        <v>175000000</v>
      </c>
      <c r="I141" t="str">
        <v>Industry loss index</v>
      </c>
      <c r="J141" t="str">
        <v>NR</v>
      </c>
      <c r="K141">
        <v>3</v>
      </c>
      <c r="L141">
        <v>2.25</v>
      </c>
      <c r="M141" t="str">
        <v>Unknown</v>
      </c>
      <c r="N141" t="str">
        <v>Yes</v>
      </c>
      <c r="O141">
        <v>1.86</v>
      </c>
      <c r="P141">
        <v>5.25</v>
      </c>
      <c r="Q141">
        <v>2.82258064516129</v>
      </c>
      <c r="R141">
        <v>1</v>
      </c>
      <c r="S141">
        <v>0</v>
      </c>
      <c r="T141"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1" t="str">
        <v>https://www.artemis.bm/deal-directory/galilei-re-ltd-series-2016-1/</v>
      </c>
    </row>
    <row r="142" spans="1:21" x14ac:dyDescent="0.25">
      <c r="A142" t="str">
        <v>Galilei Re Ltd. (Series 2016-1) Class E-1</v>
      </c>
      <c r="B142" s="19">
        <v>42705</v>
      </c>
      <c r="C142" t="str">
        <v>Galilei Re Ltd. (Series 2016-1)</v>
      </c>
      <c r="D142" t="str">
        <v>XL Bermuda Ltd.</v>
      </c>
      <c r="E142" t="str">
        <v>GC Securities is sole structuring agent and joint bookrunner. Aon Securities is joint bookrunner.</v>
      </c>
      <c r="F142" t="str">
        <v>AIR Worldwide</v>
      </c>
      <c r="G142" t="str">
        <v>U.S. named storm, U.S. earthquake, Canada earthquake, European windstorm, Australian tropical cyclone, Australian earthquake</v>
      </c>
      <c r="H142" s="18">
        <v>200000000</v>
      </c>
      <c r="I142" t="str">
        <v>Industry loss index</v>
      </c>
      <c r="J142" t="str">
        <v>NR</v>
      </c>
      <c r="K142">
        <v>3</v>
      </c>
      <c r="L142">
        <v>1.54</v>
      </c>
      <c r="M142" t="str">
        <v>Unknown</v>
      </c>
      <c r="N142" t="str">
        <v>Yes</v>
      </c>
      <c r="O142">
        <v>1.29</v>
      </c>
      <c r="P142">
        <v>4.5</v>
      </c>
      <c r="Q142">
        <v>3.4883720930232558</v>
      </c>
      <c r="R142">
        <v>1</v>
      </c>
      <c r="S142">
        <v>0</v>
      </c>
      <c r="T142"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2" t="str">
        <v>https://www.artemis.bm/deal-directory/galilei-re-ltd-series-2016-1/</v>
      </c>
    </row>
    <row r="143" spans="1:21" x14ac:dyDescent="0.25">
      <c r="A143" t="str">
        <v>Galilei Re Ltd. (Series 2017-1) Class A-2</v>
      </c>
      <c r="B143" s="19">
        <v>42736</v>
      </c>
      <c r="C143" t="str">
        <v>Galilei Re Ltd. (Series 2017-1)</v>
      </c>
      <c r="D143" t="str">
        <v>XL Bermuda Ltd.</v>
      </c>
      <c r="E143" t="str">
        <v>GC Securities is sole structuring agent and joint bookrunner. Aon Securities is joint bookrunner.</v>
      </c>
      <c r="F143" t="str">
        <v>AIR Worldwide</v>
      </c>
      <c r="G143" t="str">
        <v>U.S. named storm, U.S. earthquake, Canada earthquake, European windstorm, Australian tropical cyclone, Australian earthquake</v>
      </c>
      <c r="H143" s="18">
        <v>50000000</v>
      </c>
      <c r="I143" t="str">
        <v>Industry loss index</v>
      </c>
      <c r="J143" t="str">
        <v>NR</v>
      </c>
      <c r="K143">
        <v>3</v>
      </c>
      <c r="L143">
        <v>12.6</v>
      </c>
      <c r="M143" t="str">
        <v>Unknown</v>
      </c>
      <c r="N143" t="str">
        <v>Yes</v>
      </c>
      <c r="O143">
        <v>8.65</v>
      </c>
      <c r="P143">
        <v>13.25</v>
      </c>
      <c r="Q143">
        <v>1.5317919075144508</v>
      </c>
      <c r="R143">
        <v>1</v>
      </c>
      <c r="S143">
        <v>0</v>
      </c>
      <c r="T143"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3" t="str">
        <v>https://www.artemis.bm/deal-directory/galilei-re-ltd-series-2017-1/</v>
      </c>
    </row>
    <row r="144" spans="1:21" x14ac:dyDescent="0.25">
      <c r="A144" t="str">
        <v>Galilei Re Ltd. (Series 2017-1) Class B-2</v>
      </c>
      <c r="B144" s="19">
        <v>42736</v>
      </c>
      <c r="C144" t="str">
        <v>Galilei Re Ltd. (Series 2017-1)</v>
      </c>
      <c r="D144" t="str">
        <v>XL Bermuda Ltd.</v>
      </c>
      <c r="E144" t="str">
        <v>GC Securities is sole structuring agent and joint bookrunner. Aon Securities is joint bookrunner.</v>
      </c>
      <c r="F144" t="str">
        <v>AIR Worldwide</v>
      </c>
      <c r="G144" t="str">
        <v>U.S. named storm, U.S. earthquake, Canada earthquake, European windstorm, Australian tropical cyclone, Australian earthquake</v>
      </c>
      <c r="H144" s="18">
        <v>50000000</v>
      </c>
      <c r="I144" t="str">
        <v>Industry loss index</v>
      </c>
      <c r="J144" t="str">
        <v>NR</v>
      </c>
      <c r="K144">
        <v>3</v>
      </c>
      <c r="L144">
        <v>5.91</v>
      </c>
      <c r="M144" t="str">
        <v>Unknown</v>
      </c>
      <c r="N144" t="str">
        <v>Yes</v>
      </c>
      <c r="O144">
        <v>4.55</v>
      </c>
      <c r="P144">
        <v>8</v>
      </c>
      <c r="Q144">
        <v>1.7582417582417582</v>
      </c>
      <c r="R144">
        <v>1</v>
      </c>
      <c r="S144">
        <v>0</v>
      </c>
      <c r="T144"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4" t="str">
        <v>https://www.artemis.bm/deal-directory/galilei-re-ltd-series-2017-1/</v>
      </c>
    </row>
    <row r="145" spans="1:21" x14ac:dyDescent="0.25">
      <c r="A145" t="str">
        <v>Galilei Re Ltd. (Series 2017-1) Class C-2</v>
      </c>
      <c r="B145" s="19">
        <v>42736</v>
      </c>
      <c r="C145" t="str">
        <v>Galilei Re Ltd. (Series 2017-1)</v>
      </c>
      <c r="D145" t="str">
        <v>XL Bermuda Ltd.</v>
      </c>
      <c r="E145" t="str">
        <v>GC Securities is sole structuring agent and joint bookrunner. Aon Securities is joint bookrunner.</v>
      </c>
      <c r="F145" t="str">
        <v>AIR Worldwide</v>
      </c>
      <c r="G145" t="str">
        <v>U.S. named storm, U.S. earthquake, Canada earthquake, European windstorm, Australian tropical cyclone, Australian earthquake</v>
      </c>
      <c r="H145" s="18">
        <v>150000000</v>
      </c>
      <c r="I145" t="str">
        <v>Industry loss index</v>
      </c>
      <c r="J145" t="str">
        <v>NR</v>
      </c>
      <c r="K145">
        <v>3</v>
      </c>
      <c r="L145">
        <v>3.47</v>
      </c>
      <c r="M145" t="str">
        <v>Unknown</v>
      </c>
      <c r="N145" t="str">
        <v>Yes</v>
      </c>
      <c r="O145">
        <v>2.75</v>
      </c>
      <c r="P145">
        <v>6.25</v>
      </c>
      <c r="Q145">
        <v>2.2727272727272729</v>
      </c>
      <c r="R145">
        <v>1</v>
      </c>
      <c r="S145">
        <v>0</v>
      </c>
      <c r="T145"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5" t="str">
        <v>https://www.artemis.bm/deal-directory/galilei-re-ltd-series-2017-1/</v>
      </c>
    </row>
    <row r="146" spans="1:21" x14ac:dyDescent="0.25">
      <c r="A146" t="str">
        <v>Galilei Re Ltd. (Series 2017-1) Class D-2</v>
      </c>
      <c r="B146" s="19">
        <v>42736</v>
      </c>
      <c r="C146" t="str">
        <v>Galilei Re Ltd. (Series 2017-1)</v>
      </c>
      <c r="D146" t="str">
        <v>XL Bermuda Ltd.</v>
      </c>
      <c r="E146" t="str">
        <v>GC Securities is sole structuring agent and joint bookrunner. Aon Securities is joint bookrunner.</v>
      </c>
      <c r="F146" t="str">
        <v>AIR Worldwide</v>
      </c>
      <c r="G146" t="str">
        <v>U.S. named storm, U.S. earthquake, Canada earthquake, European windstorm, Australian tropical cyclone, Australian earthquake</v>
      </c>
      <c r="H146" s="18">
        <v>150000000</v>
      </c>
      <c r="I146" t="str">
        <v>Industry loss index</v>
      </c>
      <c r="J146" t="str">
        <v>NR</v>
      </c>
      <c r="K146">
        <v>3</v>
      </c>
      <c r="L146">
        <v>2.25</v>
      </c>
      <c r="M146" t="str">
        <v>Unknown</v>
      </c>
      <c r="N146" t="str">
        <v>Yes</v>
      </c>
      <c r="O146">
        <v>1.86</v>
      </c>
      <c r="P146">
        <v>5.25</v>
      </c>
      <c r="Q146">
        <v>2.82258064516129</v>
      </c>
      <c r="R146">
        <v>1</v>
      </c>
      <c r="S146">
        <v>0</v>
      </c>
      <c r="T146"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6" t="str">
        <v>https://www.artemis.bm/deal-directory/galilei-re-ltd-series-2017-1/</v>
      </c>
    </row>
    <row r="147" spans="1:21" x14ac:dyDescent="0.25">
      <c r="A147" t="str">
        <v>Galilei Re Ltd. (Series 2017-1) Class E-2</v>
      </c>
      <c r="B147" s="19">
        <v>42736</v>
      </c>
      <c r="C147" t="str">
        <v>Galilei Re Ltd. (Series 2017-1)</v>
      </c>
      <c r="D147" t="str">
        <v>XL Bermuda Ltd.</v>
      </c>
      <c r="E147" t="str">
        <v>GC Securities is sole structuring agent and joint bookrunner. Aon Securities is joint bookrunner.</v>
      </c>
      <c r="F147" t="str">
        <v>AIR Worldwide</v>
      </c>
      <c r="G147" t="str">
        <v>U.S. named storm, U.S. earthquake, Canada earthquake, European windstorm, Australian tropical cyclone, Australian earthquake</v>
      </c>
      <c r="H147" s="18">
        <v>125000000</v>
      </c>
      <c r="I147" t="str">
        <v>Industry loss index</v>
      </c>
      <c r="J147" t="str">
        <v>NR</v>
      </c>
      <c r="K147">
        <v>3</v>
      </c>
      <c r="L147">
        <v>1.54</v>
      </c>
      <c r="M147" t="str">
        <v>Unknown</v>
      </c>
      <c r="N147" t="str">
        <v>Yes</v>
      </c>
      <c r="O147">
        <v>1.29</v>
      </c>
      <c r="P147">
        <v>4.5</v>
      </c>
      <c r="Q147">
        <v>3.4883720930232558</v>
      </c>
      <c r="R147">
        <v>1</v>
      </c>
      <c r="S147">
        <v>0</v>
      </c>
      <c r="T147"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7" t="str">
        <v>https://www.artemis.bm/deal-directory/galilei-re-ltd-series-2017-1/</v>
      </c>
    </row>
    <row r="148" spans="1:21" x14ac:dyDescent="0.25">
      <c r="A148" t="str">
        <v>Vitality Re VIII Ltd. (Series 2017-1) Class A</v>
      </c>
      <c r="B148" s="19">
        <v>42736</v>
      </c>
      <c r="C148" t="str">
        <v>Vitality Re VIII Ltd. (Series 2017-1)</v>
      </c>
      <c r="D148" t="str">
        <v>Aetna</v>
      </c>
      <c r="E148" t="str">
        <v>Goldman Sachs is sole bookrunner and co-structuring agent. BNP Paribas and Munich Re are co-managers and co-structuring agents</v>
      </c>
      <c r="F148" t="str">
        <v>Milliman Inc.</v>
      </c>
      <c r="G148" t="str">
        <v>Medical benefit claims levels</v>
      </c>
      <c r="H148" s="18">
        <v>140000000</v>
      </c>
      <c r="I148" t="str">
        <v>Medical benefit ratio (indemnity)</v>
      </c>
      <c r="J148" t="str">
        <v>S&amp;P: Class A - 'BBB+(sf)', Class B - 'BB+(sf)'</v>
      </c>
      <c r="K148" t="str">
        <v>Unknown</v>
      </c>
      <c r="L148" t="str">
        <v>None</v>
      </c>
      <c r="M148" t="str">
        <v>Unknown</v>
      </c>
      <c r="N148" t="str">
        <v>Yes</v>
      </c>
      <c r="O148">
        <v>0.01</v>
      </c>
      <c r="P148">
        <v>1.75</v>
      </c>
      <c r="Q148">
        <v>175</v>
      </c>
      <c r="R148">
        <v>1</v>
      </c>
      <c r="S148">
        <v>0</v>
      </c>
      <c r="T148" t="str">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8" t="str">
        <v>https://www.artemis.bm/deal-directory/vitality-re-viii-ltd-series-2017-1/</v>
      </c>
    </row>
    <row r="149" spans="1:21" x14ac:dyDescent="0.25">
      <c r="A149" t="str">
        <v>Citrus Re Ltd. (Series 2017-1)</v>
      </c>
      <c r="B149" s="19">
        <v>42795</v>
      </c>
      <c r="C149" t="str">
        <v>Citrus Re Ltd. (Series 2017-1)</v>
      </c>
      <c r="D149" t="str">
        <v>Heritage Property and Casualty Insurance Co.</v>
      </c>
      <c r="E149" t="str">
        <v>Aon Securities is sole structuring agent &amp; bookrunner</v>
      </c>
      <c r="F149" t="str">
        <v>AIR Worldwide</v>
      </c>
      <c r="G149" t="str">
        <v>U.S. named storms</v>
      </c>
      <c r="H149" s="18">
        <v>125000000</v>
      </c>
      <c r="I149" t="str">
        <v>Indemnity</v>
      </c>
      <c r="J149" t="str">
        <v>NR</v>
      </c>
      <c r="K149" t="str">
        <v>Unknown</v>
      </c>
      <c r="L149">
        <v>5.33</v>
      </c>
      <c r="M149" t="str">
        <v>$125,000,000.00</v>
      </c>
      <c r="N149" t="str">
        <v>No</v>
      </c>
      <c r="O149">
        <v>3.08</v>
      </c>
      <c r="P149">
        <v>6</v>
      </c>
      <c r="Q149">
        <v>1.948051948051948</v>
      </c>
      <c r="R149">
        <v>1</v>
      </c>
      <c r="S149">
        <v>0</v>
      </c>
      <c r="T149" t="str">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9" t="str">
        <v>https://www.artemis.bm/deal-directory/citrus-re-ltd-series-2017-1/</v>
      </c>
    </row>
    <row r="150" spans="1:21" x14ac:dyDescent="0.25">
      <c r="A150" t="str">
        <v>Buffalo Re Ltd. (Series 2017-1) Class A</v>
      </c>
      <c r="B150" s="19">
        <v>42795</v>
      </c>
      <c r="C150" t="str">
        <v>Buffalo Re Ltd. (Series 2017-1)</v>
      </c>
      <c r="D150" t="str">
        <v>ICAT Syndicate 4242</v>
      </c>
      <c r="E150" t="str">
        <v>Willis Capital Markets &amp; Advisory is sole structuring agent &amp; bookrunner</v>
      </c>
      <c r="F150" t="str">
        <v>RMS</v>
      </c>
      <c r="G150" t="str">
        <v>U.S. named storm, U.S. earthquake</v>
      </c>
      <c r="H150" s="18">
        <v>105000000</v>
      </c>
      <c r="I150" t="str">
        <v>Indemnity</v>
      </c>
      <c r="J150" t="str">
        <v>NR</v>
      </c>
      <c r="K150" t="str">
        <v>Unknown</v>
      </c>
      <c r="L150">
        <v>2.29</v>
      </c>
      <c r="M150" t="str">
        <v>Unknown</v>
      </c>
      <c r="N150" t="str">
        <v>Yes</v>
      </c>
      <c r="O150">
        <v>1.18</v>
      </c>
      <c r="P150">
        <v>3.25</v>
      </c>
      <c r="Q150">
        <v>2.7542372881355934</v>
      </c>
      <c r="R150">
        <v>1</v>
      </c>
      <c r="S150">
        <v>0</v>
      </c>
      <c r="T150" t="str">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0" t="str">
        <v>https://www.artemis.bm/deal-directory/buffalo-re-ltd-series-2017-1/</v>
      </c>
    </row>
    <row r="151" spans="1:21" x14ac:dyDescent="0.25">
      <c r="A151" t="str">
        <v>Buffalo Re Ltd. (Series 2017-1) Class B</v>
      </c>
      <c r="B151" s="19">
        <v>42795</v>
      </c>
      <c r="C151" t="str">
        <v>Buffalo Re Ltd. (Series 2017-1)</v>
      </c>
      <c r="D151" t="str">
        <v>ICAT Syndicate 4242</v>
      </c>
      <c r="E151" t="str">
        <v>Willis Capital Markets &amp; Advisory is sole structuring agent &amp; bookrunner</v>
      </c>
      <c r="F151" t="str">
        <v>RMS</v>
      </c>
      <c r="G151" t="str">
        <v>U.S. named storm, U.S. earthquake</v>
      </c>
      <c r="H151" s="18">
        <v>59500000</v>
      </c>
      <c r="I151" t="str">
        <v>Indemnity</v>
      </c>
      <c r="J151" t="str">
        <v>NR</v>
      </c>
      <c r="K151" t="str">
        <v>Unknown</v>
      </c>
      <c r="L151">
        <v>6.98</v>
      </c>
      <c r="M151" t="str">
        <v>Unknown</v>
      </c>
      <c r="N151" t="str">
        <v>Yes</v>
      </c>
      <c r="O151">
        <v>4.09</v>
      </c>
      <c r="P151">
        <v>6.75</v>
      </c>
      <c r="Q151">
        <v>1.6503667481662592</v>
      </c>
      <c r="R151">
        <v>1</v>
      </c>
      <c r="S151">
        <v>0</v>
      </c>
      <c r="T151" t="str">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1" t="str">
        <v>https://www.artemis.bm/deal-directory/buffalo-re-ltd-series-2017-1/</v>
      </c>
    </row>
    <row r="152" spans="1:21" x14ac:dyDescent="0.25">
      <c r="A152" t="str">
        <v>Aozora Re Ltd. (Series 2017-1)</v>
      </c>
      <c r="B152" s="19">
        <v>42795</v>
      </c>
      <c r="C152" t="str">
        <v>Aozora Re Ltd. (Series 2017-1)</v>
      </c>
      <c r="D152" t="str">
        <v>Sompo Japan Nipponkoa Insurance Company</v>
      </c>
      <c r="E152" t="str">
        <v>GC Securities is sole structuring agent and bookrunner</v>
      </c>
      <c r="F152" t="str">
        <v>AIR Worldwide</v>
      </c>
      <c r="G152" t="str">
        <v>Japan typhoon</v>
      </c>
      <c r="H152" s="18">
        <v>480000000</v>
      </c>
      <c r="I152" t="str">
        <v>Indemnity</v>
      </c>
      <c r="J152" t="str">
        <v>NR</v>
      </c>
      <c r="K152" t="str">
        <v>Unknown</v>
      </c>
      <c r="L152">
        <v>1.65</v>
      </c>
      <c r="M152" t="str">
        <v>Unknown</v>
      </c>
      <c r="N152" t="str">
        <v>No</v>
      </c>
      <c r="O152">
        <v>1.1399999999999999</v>
      </c>
      <c r="P152">
        <v>2</v>
      </c>
      <c r="Q152">
        <v>1.7543859649122808</v>
      </c>
      <c r="R152">
        <v>1</v>
      </c>
      <c r="S152">
        <v>0</v>
      </c>
      <c r="T152" t="str">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2" t="str">
        <v>https://www.artemis.bm/deal-directory/aozora-re-ltd-series-2017-1/</v>
      </c>
    </row>
    <row r="153" spans="1:21" x14ac:dyDescent="0.25">
      <c r="A153" t="str">
        <v>Sanders Re Ltd. (Series 2017-1)</v>
      </c>
      <c r="B153" s="19">
        <v>42795</v>
      </c>
      <c r="C153" t="str">
        <v>Sanders Re Ltd. (Series 2017-1)</v>
      </c>
      <c r="D153" t="str">
        <v>Allstate</v>
      </c>
      <c r="E153" t="str">
        <v>Aon Securities is sole structuring agent and joint bookrunner. Goldman Sachs joint bookrunner.</v>
      </c>
      <c r="F153" t="str">
        <v>AIR Worldwide</v>
      </c>
      <c r="G153" t="str">
        <v>U.S. named storms, U.S. earthquake, severe thunderstorm, volcanic eruption, meteorite impact</v>
      </c>
      <c r="H153" s="18">
        <v>375000000</v>
      </c>
      <c r="I153" t="str">
        <v>Indemnity</v>
      </c>
      <c r="J153" t="str">
        <v>NR</v>
      </c>
      <c r="K153" t="str">
        <v>Unknown</v>
      </c>
      <c r="L153">
        <v>1.1200000000000001</v>
      </c>
      <c r="M153" t="str">
        <v>Unknown</v>
      </c>
      <c r="N153" t="str">
        <v>No</v>
      </c>
      <c r="O153">
        <v>0.86</v>
      </c>
      <c r="P153">
        <v>3</v>
      </c>
      <c r="Q153">
        <v>3.4883720930232558</v>
      </c>
      <c r="R153">
        <v>1</v>
      </c>
      <c r="S153">
        <v>0</v>
      </c>
      <c r="T153" t="str">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3" t="str">
        <v>https://www.artemis.bm/deal-directory/sanders-re-ltd-series-2017-1/</v>
      </c>
    </row>
    <row r="154" spans="1:21" x14ac:dyDescent="0.25">
      <c r="A154" t="str">
        <v>Pelican IV Re Ltd. (Series 2017-1)</v>
      </c>
      <c r="B154" s="19">
        <v>42826</v>
      </c>
      <c r="C154" t="str">
        <v>Pelican IV Re Ltd. (Series 2017-1)</v>
      </c>
      <c r="D154" t="str">
        <v>Louisiana Citizens Property Insurance Corporation</v>
      </c>
      <c r="E154" t="str">
        <v>GC Securities is sole structuring agent and bookrunner.</v>
      </c>
      <c r="F154" t="str">
        <v>AIR Worldwide</v>
      </c>
      <c r="G154" t="str">
        <v>Louisiana named storm</v>
      </c>
      <c r="H154" s="18">
        <v>100000000</v>
      </c>
      <c r="I154" t="str">
        <v>Indemnity</v>
      </c>
      <c r="J154" t="str">
        <v>NR</v>
      </c>
      <c r="K154" t="str">
        <v>Unknown</v>
      </c>
      <c r="L154">
        <v>1</v>
      </c>
      <c r="M154" t="str">
        <v>Unknown</v>
      </c>
      <c r="N154" t="str">
        <v>No</v>
      </c>
      <c r="O154">
        <v>0.86</v>
      </c>
      <c r="P154">
        <v>2.25</v>
      </c>
      <c r="Q154">
        <v>2.6162790697674421</v>
      </c>
      <c r="R154">
        <v>1</v>
      </c>
      <c r="S154">
        <v>0</v>
      </c>
      <c r="T154" t="str">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4" t="str">
        <v>https://www.artemis.bm/deal-directory/pelican-iv-re-ltd-series-2017-1/</v>
      </c>
    </row>
    <row r="155" spans="1:21" x14ac:dyDescent="0.25">
      <c r="A155" t="str">
        <v>First Coast Re Ltd. (Series 2017-1)</v>
      </c>
      <c r="B155" s="19">
        <v>42826</v>
      </c>
      <c r="C155" t="str">
        <v>First Coast Re Ltd.</v>
      </c>
      <c r="D155" t="str">
        <v>Security First Insurance Company</v>
      </c>
      <c r="E155" t="str">
        <v>Swiss Re Capital Markets are sole structuring agent and bookrunner.</v>
      </c>
      <c r="F155" t="str">
        <v>AIR Worldwide</v>
      </c>
      <c r="G155" t="str">
        <v>Florida named storm, severe thunderstorm</v>
      </c>
      <c r="H155" s="18">
        <v>175000000</v>
      </c>
      <c r="I155" t="str">
        <v>Indemnity</v>
      </c>
      <c r="J155" t="str">
        <v>NR</v>
      </c>
      <c r="K155" t="str">
        <v>Unknown</v>
      </c>
      <c r="L155">
        <v>2.31</v>
      </c>
      <c r="M155" t="str">
        <v>Unknown</v>
      </c>
      <c r="N155" t="str">
        <v>No</v>
      </c>
      <c r="O155">
        <v>1.75</v>
      </c>
      <c r="P155">
        <v>4.25</v>
      </c>
      <c r="Q155">
        <v>2.4285714285714284</v>
      </c>
      <c r="R155">
        <v>1</v>
      </c>
      <c r="S155">
        <v>0</v>
      </c>
      <c r="T155" t="str">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5" t="str">
        <v>https://www.artemis.bm/deal-directory/first-coast-re-ltd-series-2017-1/</v>
      </c>
    </row>
    <row r="156" spans="1:21" x14ac:dyDescent="0.25">
      <c r="A156" t="str">
        <v>Integrity Re Ltd. (Series 2017-1) Class A</v>
      </c>
      <c r="B156" s="19">
        <v>42856</v>
      </c>
      <c r="C156" t="str">
        <v>Integrity Re Ltd. (Series 2017-1)</v>
      </c>
      <c r="D156" t="str">
        <v>American Integrity Insurance Company of Florida, Inc. via Hannover Rück SE</v>
      </c>
      <c r="E156" t="str">
        <v>GC Securities is sole structuring agent and bookrunner</v>
      </c>
      <c r="F156" t="str">
        <v>AIR Worldwide</v>
      </c>
      <c r="G156" t="str">
        <v>Florida named storms &amp; severe thunderstorms</v>
      </c>
      <c r="H156" s="18">
        <v>100000000</v>
      </c>
      <c r="I156" t="str">
        <v>Indemnity</v>
      </c>
      <c r="J156" t="str">
        <v>NR</v>
      </c>
      <c r="K156">
        <v>3</v>
      </c>
      <c r="L156">
        <v>2.64</v>
      </c>
      <c r="M156" t="str">
        <v>Unknown</v>
      </c>
      <c r="N156" t="str">
        <v>Yes</v>
      </c>
      <c r="O156">
        <v>0.73</v>
      </c>
      <c r="P156">
        <v>3.25</v>
      </c>
      <c r="Q156">
        <v>4.4520547945205484</v>
      </c>
      <c r="R156">
        <v>1</v>
      </c>
      <c r="S156">
        <v>0</v>
      </c>
      <c r="T156"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6" t="str">
        <v>https://www.artemis.bm/deal-directory/integrity-re-ltd-series-2017-1/</v>
      </c>
    </row>
    <row r="157" spans="1:21" x14ac:dyDescent="0.25">
      <c r="A157" t="str">
        <v>Integrity Re Ltd. (Series 2017-1) Class B</v>
      </c>
      <c r="B157" s="19">
        <v>42856</v>
      </c>
      <c r="C157" t="str">
        <v>Integrity Re Ltd. (Series 2017-1)</v>
      </c>
      <c r="D157" t="str">
        <v>American Integrity Insurance Company of Florida, Inc. via Hannover Rück SE</v>
      </c>
      <c r="E157" t="str">
        <v>GC Securities is sole structuring agent and bookrunner</v>
      </c>
      <c r="F157" t="str">
        <v>AIR Worldwide</v>
      </c>
      <c r="G157" t="str">
        <v>Florida named storms &amp; severe thunderstorms</v>
      </c>
      <c r="H157" s="18">
        <v>35000000</v>
      </c>
      <c r="I157" t="str">
        <v>Indemnity</v>
      </c>
      <c r="J157" t="str">
        <v>NR</v>
      </c>
      <c r="K157">
        <v>3</v>
      </c>
      <c r="L157">
        <v>10.41</v>
      </c>
      <c r="M157" t="str">
        <v>Unknown</v>
      </c>
      <c r="N157" t="str">
        <v>Yes</v>
      </c>
      <c r="O157">
        <v>9.84</v>
      </c>
      <c r="P157">
        <v>14.5</v>
      </c>
      <c r="Q157">
        <v>1.4735772357723578</v>
      </c>
      <c r="R157">
        <v>1</v>
      </c>
      <c r="S157">
        <v>0</v>
      </c>
      <c r="T157"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7" t="str">
        <v>https://www.artemis.bm/deal-directory/integrity-re-ltd-series-2017-1/</v>
      </c>
    </row>
    <row r="158" spans="1:21" x14ac:dyDescent="0.25">
      <c r="A158" t="str">
        <v>Integrity Re Ltd. (Series 2017-1) Class C</v>
      </c>
      <c r="B158" s="19">
        <v>42856</v>
      </c>
      <c r="C158" t="str">
        <v>Integrity Re Ltd. (Series 2017-1)</v>
      </c>
      <c r="D158" t="str">
        <v>American Integrity Insurance Company of Florida, Inc. via Hannover Rück SE</v>
      </c>
      <c r="E158" t="str">
        <v>GC Securities is sole structuring agent and bookrunner</v>
      </c>
      <c r="F158" t="str">
        <v>AIR Worldwide</v>
      </c>
      <c r="G158" t="str">
        <v>Florida named storms &amp; severe thunderstorms</v>
      </c>
      <c r="H158" s="18">
        <v>72000000</v>
      </c>
      <c r="I158" t="str">
        <v>Indemnity</v>
      </c>
      <c r="J158" t="str">
        <v>NR</v>
      </c>
      <c r="K158">
        <v>3</v>
      </c>
      <c r="L158">
        <v>1.64</v>
      </c>
      <c r="M158" t="str">
        <v>Unknown</v>
      </c>
      <c r="N158" t="str">
        <v>Yes</v>
      </c>
      <c r="O158">
        <v>1.39</v>
      </c>
      <c r="P158">
        <v>4</v>
      </c>
      <c r="Q158">
        <v>2.877697841726619</v>
      </c>
      <c r="R158">
        <v>1</v>
      </c>
      <c r="S158">
        <v>0</v>
      </c>
      <c r="T158"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8" t="str">
        <v>https://www.artemis.bm/deal-directory/integrity-re-ltd-series-2017-1/</v>
      </c>
    </row>
    <row r="159" spans="1:21" x14ac:dyDescent="0.25">
      <c r="A159" t="str">
        <v>Integrity Re Ltd. (Series 2017-1) Class D</v>
      </c>
      <c r="B159" s="19">
        <v>42856</v>
      </c>
      <c r="C159" t="str">
        <v>Integrity Re Ltd. (Series 2017-1)</v>
      </c>
      <c r="D159" t="str">
        <v>American Integrity Insurance Company of Florida, Inc. via Hannover Rück SE</v>
      </c>
      <c r="E159" t="str">
        <v>GC Securities is sole structuring agent and bookrunner</v>
      </c>
      <c r="F159" t="str">
        <v>AIR Worldwide</v>
      </c>
      <c r="G159" t="str">
        <v>Florida named storms &amp; severe thunderstorms</v>
      </c>
      <c r="H159" s="18">
        <v>3000000</v>
      </c>
      <c r="I159" t="str">
        <v>Indemnity</v>
      </c>
      <c r="J159" t="str">
        <v>NR</v>
      </c>
      <c r="K159">
        <v>3</v>
      </c>
      <c r="L159">
        <v>1.74</v>
      </c>
      <c r="M159" t="str">
        <v>Unknown</v>
      </c>
      <c r="N159" t="str">
        <v>Yes</v>
      </c>
      <c r="O159">
        <v>1.67</v>
      </c>
      <c r="P159">
        <v>4.25</v>
      </c>
      <c r="Q159">
        <v>2.5449101796407185</v>
      </c>
      <c r="R159">
        <v>1</v>
      </c>
      <c r="S159">
        <v>0</v>
      </c>
      <c r="T159"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9" t="str">
        <v>https://www.artemis.bm/deal-directory/integrity-re-ltd-series-2017-1/</v>
      </c>
    </row>
    <row r="160" spans="1:21" x14ac:dyDescent="0.25">
      <c r="A160" t="str">
        <v>Residential Reinsurance 2017 Limited (Series 2017-1) Class 10</v>
      </c>
      <c r="B160" s="19">
        <v>42856</v>
      </c>
      <c r="C160" t="str">
        <v>Residential Reinsurance 2017 Limited (Series 2017-1)</v>
      </c>
      <c r="D160" t="str">
        <v>USAA</v>
      </c>
      <c r="E160" t="str">
        <v>Goldman Sachs and Swiss Re Capital Markets are joint structuring agents and bookrunners</v>
      </c>
      <c r="F160" t="str">
        <v>AIR Worldwide</v>
      </c>
      <c r="G160" t="str">
        <v>U.S. tropical cyclones (plus renter policy flood), earthquakes (plus fire following), severe thunderstorm, winter storm, wildfire, volcanic eruption, meteorite impact, other perils</v>
      </c>
      <c r="H160" s="18">
        <v>225000000</v>
      </c>
      <c r="I160" t="str">
        <v>Indemnity</v>
      </c>
      <c r="J160" t="str">
        <v>S&amp;P: Class 13 - BB-(sf)</v>
      </c>
      <c r="K160">
        <v>1</v>
      </c>
      <c r="L160">
        <v>16.22</v>
      </c>
      <c r="M160" t="str">
        <v>$905,000,000.00</v>
      </c>
      <c r="N160" t="str">
        <v>Yes</v>
      </c>
      <c r="O160">
        <v>4.0599999999999996</v>
      </c>
      <c r="P160">
        <v>17.5</v>
      </c>
      <c r="Q160">
        <v>4.3103448275862073</v>
      </c>
      <c r="R160">
        <v>1</v>
      </c>
      <c r="S160">
        <v>0</v>
      </c>
      <c r="T160"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0" t="str">
        <v>https://www.artemis.bm/deal-directory/residential-reinsurance-2017-ltd-series-2017-1/</v>
      </c>
    </row>
    <row r="161" spans="1:21" x14ac:dyDescent="0.25">
      <c r="A161" t="str">
        <v>Residential Reinsurance 2017 Limited (Series 2017-1) Class 11</v>
      </c>
      <c r="B161" s="19">
        <v>42856</v>
      </c>
      <c r="C161" t="str">
        <v>Residential Reinsurance 2017 Limited (Series 2017-1)</v>
      </c>
      <c r="D161" t="str">
        <v>USAA</v>
      </c>
      <c r="E161" t="str">
        <v>Goldman Sachs and Swiss Re Capital Markets are joint structuring agents and bookrunners</v>
      </c>
      <c r="F161" t="str">
        <v>AIR Worldwide</v>
      </c>
      <c r="G161" t="str">
        <v>U.S. tropical cyclones (plus renter policy flood), earthquakes (plus fire following), severe thunderstorm, winter storm, wildfire, volcanic eruption, meteorite impact, other perils</v>
      </c>
      <c r="H161" s="18">
        <v>150000000</v>
      </c>
      <c r="I161" t="str">
        <v>Indemnity</v>
      </c>
      <c r="J161" t="str">
        <v>S&amp;P: Class 13 - BB-(sf)</v>
      </c>
      <c r="K161">
        <v>1</v>
      </c>
      <c r="L161">
        <v>4.5599999999999996</v>
      </c>
      <c r="M161" t="str">
        <v>Unknown</v>
      </c>
      <c r="N161" t="str">
        <v>Yes</v>
      </c>
      <c r="O161">
        <v>2.11</v>
      </c>
      <c r="P161">
        <v>4.75</v>
      </c>
      <c r="Q161">
        <v>2.2511848341232228</v>
      </c>
      <c r="R161">
        <v>1</v>
      </c>
      <c r="S161">
        <v>0</v>
      </c>
      <c r="T161"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1" t="str">
        <v>https://www.artemis.bm/deal-directory/residential-reinsurance-2017-ltd-series-2017-1/</v>
      </c>
    </row>
    <row r="162" spans="1:21" x14ac:dyDescent="0.25">
      <c r="A162" t="str">
        <v>Residential Reinsurance 2017 Limited (Series 2017-1) Class 13</v>
      </c>
      <c r="B162" s="19">
        <v>42856</v>
      </c>
      <c r="C162" t="str">
        <v>Residential Reinsurance 2017 Limited (Series 2017-1)</v>
      </c>
      <c r="D162" t="str">
        <v>USAA</v>
      </c>
      <c r="E162" t="str">
        <v>Goldman Sachs and Swiss Re Capital Markets are joint structuring agents and bookrunners</v>
      </c>
      <c r="F162" t="str">
        <v>AIR Worldwide</v>
      </c>
      <c r="G162" t="str">
        <v>U.S. tropical cyclones (plus renter policy flood), earthquakes (plus fire following), severe thunderstorm, winter storm, wildfire, volcanic eruption, meteorite impact, other perils</v>
      </c>
      <c r="H162" s="18">
        <v>50000000</v>
      </c>
      <c r="I162" t="str">
        <v>Indemnity</v>
      </c>
      <c r="J162" t="str">
        <v>S&amp;P: Class 13 - BB-(sf)</v>
      </c>
      <c r="K162">
        <v>1</v>
      </c>
      <c r="L162">
        <v>0.99</v>
      </c>
      <c r="M162" t="str">
        <v>Unknown</v>
      </c>
      <c r="N162" t="str">
        <v>Yes</v>
      </c>
      <c r="O162">
        <v>0.59</v>
      </c>
      <c r="P162">
        <v>3</v>
      </c>
      <c r="Q162">
        <v>5.0847457627118651</v>
      </c>
      <c r="R162">
        <v>1</v>
      </c>
      <c r="S162">
        <v>0</v>
      </c>
      <c r="T162"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2" t="str">
        <v>https://www.artemis.bm/deal-directory/residential-reinsurance-2017-ltd-series-2017-1/</v>
      </c>
    </row>
    <row r="163" spans="1:21" x14ac:dyDescent="0.25">
      <c r="A163" t="str">
        <v>Caelus Re V Ltd. (Series 2017-1) Class A</v>
      </c>
      <c r="B163" s="19">
        <v>42856</v>
      </c>
      <c r="C163" t="str">
        <v>Caelus Re V Ltd. (Series 2017-1)</v>
      </c>
      <c r="D163" t="str">
        <v>Nationwide Mutual Insurance Co.</v>
      </c>
      <c r="E163" t="str">
        <v>Goldman Sachs and Aon Securities are joint structuring agents &amp; bookrunners. Deutsche Bank Securities and BNP Paribas are co-managers</v>
      </c>
      <c r="F163" t="str">
        <v>AIR Worldwide</v>
      </c>
      <c r="G163" t="str">
        <v>U.S. named storm, earthquake, severe thunderstorm, winter storm, wildfire, meteorite impact, volcanic eruption, other perils</v>
      </c>
      <c r="H163" s="18">
        <v>150000000</v>
      </c>
      <c r="I163" t="str">
        <v>Indemnity</v>
      </c>
      <c r="J163" t="str">
        <v>NR</v>
      </c>
      <c r="K163" t="str">
        <v>Unknown</v>
      </c>
      <c r="L163">
        <v>1.01</v>
      </c>
      <c r="M163" t="str">
        <v>Unknown</v>
      </c>
      <c r="N163" t="str">
        <v>Yes</v>
      </c>
      <c r="O163">
        <v>0.78</v>
      </c>
      <c r="P163">
        <v>3.25</v>
      </c>
      <c r="Q163">
        <v>4.166666666666667</v>
      </c>
      <c r="R163">
        <v>1</v>
      </c>
      <c r="S163">
        <v>0</v>
      </c>
      <c r="T163"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3" t="str">
        <v>https://www.artemis.bm/deal-directory/caelus-re-v-ltd-series-2017-1/</v>
      </c>
    </row>
    <row r="164" spans="1:21" x14ac:dyDescent="0.25">
      <c r="A164" t="str">
        <v>Caelus Re V Ltd. (Series 2017-1) Class B</v>
      </c>
      <c r="B164" s="19">
        <v>42856</v>
      </c>
      <c r="C164" t="str">
        <v>Caelus Re V Ltd. (Series 2017-1)</v>
      </c>
      <c r="D164" t="str">
        <v>Nationwide Mutual Insurance Co.</v>
      </c>
      <c r="E164" t="str">
        <v>Goldman Sachs and Aon Securities are joint structuring agents &amp; bookrunners. Deutsche Bank Securities and BNP Paribas are co-managers</v>
      </c>
      <c r="F164" t="str">
        <v>AIR Worldwide</v>
      </c>
      <c r="G164" t="str">
        <v>U.S. named storm, earthquake, severe thunderstorm, winter storm, wildfire, meteorite impact, volcanic eruption, other perils</v>
      </c>
      <c r="H164" s="18">
        <v>41900000</v>
      </c>
      <c r="I164" t="str">
        <v>Indemnity</v>
      </c>
      <c r="J164" t="str">
        <v>NR</v>
      </c>
      <c r="K164" t="str">
        <v>Unknown</v>
      </c>
      <c r="L164">
        <v>2.33</v>
      </c>
      <c r="M164" t="str">
        <v>Unknown</v>
      </c>
      <c r="N164" t="str">
        <v>Yes</v>
      </c>
      <c r="O164">
        <v>1.58</v>
      </c>
      <c r="P164">
        <v>75</v>
      </c>
      <c r="Q164">
        <v>47.468354430379748</v>
      </c>
      <c r="R164">
        <v>1</v>
      </c>
      <c r="S164">
        <v>0</v>
      </c>
      <c r="T164"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4" t="str">
        <v>https://www.artemis.bm/deal-directory/caelus-re-v-ltd-series-2017-1/</v>
      </c>
    </row>
    <row r="165" spans="1:21" x14ac:dyDescent="0.25">
      <c r="A165" t="str">
        <v>Caelus Re V Ltd. (Series 2017-1) Class C</v>
      </c>
      <c r="B165" s="19">
        <v>42856</v>
      </c>
      <c r="C165" t="str">
        <v>Caelus Re V Ltd. (Series 2017-1)</v>
      </c>
      <c r="D165" t="str">
        <v>Nationwide Mutual Insurance Co.</v>
      </c>
      <c r="E165" t="str">
        <v>Goldman Sachs and Aon Securities are joint structuring agents &amp; bookrunners. Deutsche Bank Securities and BNP Paribas are co-managers</v>
      </c>
      <c r="F165" t="str">
        <v>AIR Worldwide</v>
      </c>
      <c r="G165" t="str">
        <v>U.S. named storm, earthquake, severe thunderstorm, winter storm, wildfire, meteorite impact, volcanic eruption, other perils</v>
      </c>
      <c r="H165" s="18">
        <v>150000000</v>
      </c>
      <c r="I165" t="str">
        <v>Indemnity</v>
      </c>
      <c r="J165" t="str">
        <v>NR</v>
      </c>
      <c r="K165" t="str">
        <v>Unknown</v>
      </c>
      <c r="L165">
        <v>3.58</v>
      </c>
      <c r="M165" t="str">
        <v>Unknown</v>
      </c>
      <c r="N165" t="str">
        <v>Yes</v>
      </c>
      <c r="O165">
        <v>2.98</v>
      </c>
      <c r="P165">
        <v>6.5</v>
      </c>
      <c r="Q165">
        <v>2.1812080536912752</v>
      </c>
      <c r="R165">
        <v>1</v>
      </c>
      <c r="S165">
        <v>0</v>
      </c>
      <c r="T165"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5" t="str">
        <v>https://www.artemis.bm/deal-directory/caelus-re-v-ltd-series-2017-1/</v>
      </c>
    </row>
    <row r="166" spans="1:21" x14ac:dyDescent="0.25">
      <c r="A166" t="str">
        <v>Caelus Re V Ltd. (Series 2017-1) Class D</v>
      </c>
      <c r="B166" s="19">
        <v>42856</v>
      </c>
      <c r="C166" t="str">
        <v>Caelus Re V Ltd. (Series 2017-1)</v>
      </c>
      <c r="D166" t="str">
        <v>Nationwide Mutual Insurance Co.</v>
      </c>
      <c r="E166" t="str">
        <v>Goldman Sachs and Aon Securities are joint structuring agents &amp; bookrunners. Deutsche Bank Securities and BNP Paribas are co-managers</v>
      </c>
      <c r="F166" t="str">
        <v>AIR Worldwide</v>
      </c>
      <c r="G166" t="str">
        <v>U.S. named storm, earthquake, severe thunderstorm, winter storm, wildfire, meteorite impact, volcanic eruption, other perils</v>
      </c>
      <c r="H166" s="18">
        <v>33130000</v>
      </c>
      <c r="I166" t="str">
        <v>Indemnity</v>
      </c>
      <c r="J166" t="str">
        <v>NR</v>
      </c>
      <c r="K166" t="str">
        <v>Unknown</v>
      </c>
      <c r="L166">
        <v>6.32</v>
      </c>
      <c r="M166" t="str">
        <v>Unknown</v>
      </c>
      <c r="N166" t="str">
        <v>Yes</v>
      </c>
      <c r="O166">
        <v>4.8600000000000003</v>
      </c>
      <c r="P166">
        <v>9.25</v>
      </c>
      <c r="Q166">
        <v>1.9032921810699588</v>
      </c>
      <c r="R166">
        <v>1</v>
      </c>
      <c r="S166">
        <v>0</v>
      </c>
      <c r="T166"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6" t="str">
        <v>https://www.artemis.bm/deal-directory/caelus-re-v-ltd-series-2017-1/</v>
      </c>
    </row>
    <row r="167" spans="1:21" x14ac:dyDescent="0.25">
      <c r="A167" t="str">
        <v>Everglades Re II Ltd. (Series 2017-1)</v>
      </c>
      <c r="B167" s="19">
        <v>42856</v>
      </c>
      <c r="C167" t="str">
        <v>Everglades Re II Ltd. (Series 2017-1)</v>
      </c>
      <c r="D167" t="str">
        <v>Citizens Property Insurance</v>
      </c>
      <c r="E167" t="str">
        <v>Citigroup is sole structuring agent and bookrunner. BofA Merrill Lynch is joint bookrunner.</v>
      </c>
      <c r="F167" t="str">
        <v>AIR Worldwide</v>
      </c>
      <c r="G167" t="str">
        <v>Florida named storms</v>
      </c>
      <c r="H167" s="18">
        <v>300000000</v>
      </c>
      <c r="I167" t="str">
        <v>Indemnity</v>
      </c>
      <c r="J167" t="str">
        <v>NR</v>
      </c>
      <c r="K167" t="str">
        <v>Unknown</v>
      </c>
      <c r="L167" t="str">
        <v>None</v>
      </c>
      <c r="M167" t="str">
        <v>Unknown</v>
      </c>
      <c r="N167" t="str">
        <v>No</v>
      </c>
      <c r="O167">
        <v>1.95</v>
      </c>
      <c r="P167">
        <v>5</v>
      </c>
      <c r="Q167">
        <v>2.5641025641025643</v>
      </c>
      <c r="R167">
        <v>1</v>
      </c>
      <c r="S167">
        <v>0</v>
      </c>
      <c r="T167" t="str">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7" t="str">
        <v>https://www.artemis.bm/deal-directory/everglades-re-ii-ltd-series-2017-1/</v>
      </c>
    </row>
    <row r="168" spans="1:21" x14ac:dyDescent="0.25">
      <c r="A168" t="str">
        <v>Ursa Re Ltd. (Series 2017-1) Class B</v>
      </c>
      <c r="B168" s="19">
        <v>42856</v>
      </c>
      <c r="C168" t="str">
        <v>Ursa Re Ltd. (Series 2017-1)</v>
      </c>
      <c r="D168" t="str">
        <v>California Earthquake Authority</v>
      </c>
      <c r="E168" t="str">
        <v>Swiss Re Capital Markets is sole structuring agent and bookrunner. Aon Securities is joint bookrunner</v>
      </c>
      <c r="F168" t="str">
        <v>EQECAT</v>
      </c>
      <c r="G168" t="str">
        <v>California earthquake</v>
      </c>
      <c r="H168" s="18">
        <v>425000000</v>
      </c>
      <c r="I168" t="str">
        <v>Indemnity</v>
      </c>
      <c r="J168" t="str">
        <v>NR</v>
      </c>
      <c r="K168" t="str">
        <v>Unknown</v>
      </c>
      <c r="L168">
        <v>1.19</v>
      </c>
      <c r="M168" t="str">
        <v>Unknown</v>
      </c>
      <c r="N168" t="str">
        <v>Yes</v>
      </c>
      <c r="O168">
        <v>1.1100000000000001</v>
      </c>
      <c r="P168">
        <v>3.5</v>
      </c>
      <c r="Q168">
        <v>3.1531531531531529</v>
      </c>
      <c r="R168">
        <v>1</v>
      </c>
      <c r="S168">
        <v>0</v>
      </c>
      <c r="T168" t="str">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8" t="str">
        <v>https://www.artemis.bm/deal-directory/ursa-re-ltd-series-2017-1/</v>
      </c>
    </row>
    <row r="169" spans="1:21" x14ac:dyDescent="0.25">
      <c r="A169" t="str">
        <v>Ursa Re Ltd. (Series 2017-1) Class E</v>
      </c>
      <c r="B169" s="19">
        <v>42856</v>
      </c>
      <c r="C169" t="str">
        <v>Ursa Re Ltd. (Series 2017-1)</v>
      </c>
      <c r="D169" t="str">
        <v>California Earthquake Authority</v>
      </c>
      <c r="E169" t="str">
        <v>Swiss Re Capital Markets is sole structuring agent and bookrunner. Aon Securities is joint bookrunner</v>
      </c>
      <c r="F169" t="str">
        <v>EQECAT</v>
      </c>
      <c r="G169" t="str">
        <v>California earthquake</v>
      </c>
      <c r="H169" s="18">
        <v>500000000</v>
      </c>
      <c r="I169" t="str">
        <v>Indemnity</v>
      </c>
      <c r="J169" t="str">
        <v>NR</v>
      </c>
      <c r="K169" t="str">
        <v>Unknown</v>
      </c>
      <c r="L169">
        <v>3.72</v>
      </c>
      <c r="M169" t="str">
        <v>Unknown</v>
      </c>
      <c r="N169" t="str">
        <v>Yes</v>
      </c>
      <c r="O169">
        <v>3.33</v>
      </c>
      <c r="P169">
        <v>6</v>
      </c>
      <c r="Q169">
        <v>1.8018018018018018</v>
      </c>
      <c r="R169">
        <v>1</v>
      </c>
      <c r="S169">
        <v>0</v>
      </c>
      <c r="T169" t="str">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9" t="str">
        <v>https://www.artemis.bm/deal-directory/ursa-re-ltd-series-2017-1/</v>
      </c>
    </row>
    <row r="170" spans="1:21" x14ac:dyDescent="0.25">
      <c r="A170" t="str">
        <v>MetroCat Re Ltd. (Series 2017-1)</v>
      </c>
      <c r="B170" s="19">
        <v>42856</v>
      </c>
      <c r="C170" t="str">
        <v>MetroCat Re Ltd. (Series 2017-1)</v>
      </c>
      <c r="D170" t="str">
        <v>First Mutual Transportation Assurance Co. (NYC MTA)</v>
      </c>
      <c r="E170" t="str">
        <v>Swiss Re Capital Markets is sole structuring agent and lead bookrunner. Goldman Sachs is joint bookrunner</v>
      </c>
      <c r="F170" t="str">
        <v>RMS</v>
      </c>
      <c r="G170" t="str">
        <v>New York storm surge (named storm induced) and earthquake</v>
      </c>
      <c r="H170" s="18">
        <v>125000000</v>
      </c>
      <c r="I170" t="str">
        <v>Parametric</v>
      </c>
      <c r="J170" t="str">
        <v>?</v>
      </c>
      <c r="K170" t="str">
        <v>Unknown</v>
      </c>
      <c r="L170">
        <v>2.25</v>
      </c>
      <c r="M170" t="str">
        <v>Unknown</v>
      </c>
      <c r="N170" t="str">
        <v>No</v>
      </c>
      <c r="O170">
        <v>2.25</v>
      </c>
      <c r="P170">
        <v>3.7</v>
      </c>
      <c r="Q170">
        <v>1.6444444444444446</v>
      </c>
      <c r="R170">
        <v>1</v>
      </c>
      <c r="S170">
        <v>0</v>
      </c>
      <c r="T170" t="str">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0" t="str">
        <v>https://www.artemis.bm/deal-directory/metrocat-re-ltd-series-2017-1/</v>
      </c>
    </row>
    <row r="171" spans="1:21" x14ac:dyDescent="0.25">
      <c r="A171" t="str">
        <v>Riverfront Re Ltd. (Series 2017-1)</v>
      </c>
      <c r="B171" s="19">
        <v>42856</v>
      </c>
      <c r="C171" t="str">
        <v>Riverfront Re Ltd. (Series 2017-1)</v>
      </c>
      <c r="D171" t="str">
        <v>Great American Insurance Group</v>
      </c>
      <c r="E171" t="str">
        <v>Aon Securities and Goldman Sachs are joint structuring agents and bookrunner</v>
      </c>
      <c r="F171" t="str">
        <v>RMS</v>
      </c>
      <c r="G171" t="str">
        <v>U.S. and Canada named storms, earthquakes, severe thunderstorms, winter storms, wildfires, meteorite impact, volcanic eruption</v>
      </c>
      <c r="H171" s="18">
        <v>190000000</v>
      </c>
      <c r="I171" t="str">
        <v>Indemnity</v>
      </c>
      <c r="J171" t="str">
        <v>NR</v>
      </c>
      <c r="K171" t="str">
        <v>Unknown</v>
      </c>
      <c r="L171">
        <v>1.88</v>
      </c>
      <c r="M171" t="str">
        <v>Unknown</v>
      </c>
      <c r="N171" t="str">
        <v>No</v>
      </c>
      <c r="O171">
        <v>1.08</v>
      </c>
      <c r="P171">
        <v>6.25</v>
      </c>
      <c r="Q171">
        <v>5.7870370370370363</v>
      </c>
      <c r="R171">
        <v>1</v>
      </c>
      <c r="S171">
        <v>0</v>
      </c>
      <c r="T171" t="str">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1" t="str">
        <v>https://www.artemis.bm/deal-directory/riverfront-re-ltd-series-2017-1/</v>
      </c>
    </row>
    <row r="172" spans="1:21" x14ac:dyDescent="0.25">
      <c r="A172" t="str">
        <v>Sanders Re Ltd. (Series 2017-2)</v>
      </c>
      <c r="B172" s="19">
        <v>42856</v>
      </c>
      <c r="C172" t="str">
        <v>Sanders Re Ltd. (Series 2017-2)</v>
      </c>
      <c r="D172" t="str">
        <v>Allstate</v>
      </c>
      <c r="E172" t="str">
        <v>Aon Securities is sole structuring agent and joint bookrunner. Swiss Re Capital Markets is joint bookrunner.</v>
      </c>
      <c r="F172" t="str">
        <v>AIR Worldwide</v>
      </c>
      <c r="G172" t="str">
        <v>Florida named storm, earthquake, severe thunderstorm, volcanic eruption, meteorite impact, wildfire</v>
      </c>
      <c r="H172" s="18">
        <v>200000000</v>
      </c>
      <c r="I172" t="str">
        <v>Indemnity</v>
      </c>
      <c r="J172" t="str">
        <v>NR</v>
      </c>
      <c r="K172">
        <v>3</v>
      </c>
      <c r="L172">
        <v>1.04</v>
      </c>
      <c r="M172" t="str">
        <v>Unknown</v>
      </c>
      <c r="N172" t="str">
        <v>No</v>
      </c>
      <c r="O172">
        <v>0.73</v>
      </c>
      <c r="P172">
        <v>3.25</v>
      </c>
      <c r="Q172">
        <v>4.4520547945205484</v>
      </c>
      <c r="R172">
        <v>1</v>
      </c>
      <c r="S172">
        <v>0</v>
      </c>
      <c r="T172" t="str">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2" t="str">
        <v>https://www.artemis.bm/deal-directory/sanders-re-ltd-series-2017-2/</v>
      </c>
    </row>
    <row r="173" spans="1:21" x14ac:dyDescent="0.25">
      <c r="A173" t="str">
        <v>Alamo Re Ltd. (Series 2017-1)</v>
      </c>
      <c r="B173" s="19">
        <v>42856</v>
      </c>
      <c r="C173" t="str">
        <v>Alamo Re Ltd. (Series 2017-1)</v>
      </c>
      <c r="D173" t="str">
        <v>Texas Windstorm Insurance Association (TWIA)</v>
      </c>
      <c r="E173" t="str">
        <v>GC Securities is sole structuring agent and bookrunner</v>
      </c>
      <c r="F173" t="str">
        <v>AIR Worldwide</v>
      </c>
      <c r="G173" t="str">
        <v>Texas named storms and severe thunderstorms</v>
      </c>
      <c r="H173" s="18">
        <v>400000000</v>
      </c>
      <c r="I173" t="str">
        <v>Indemnity</v>
      </c>
      <c r="J173" t="str">
        <v>NR</v>
      </c>
      <c r="K173" t="str">
        <v>Unknown</v>
      </c>
      <c r="L173" t="str">
        <v>None</v>
      </c>
      <c r="M173" t="str">
        <v>$2,800,000,000.00</v>
      </c>
      <c r="N173" t="str">
        <v>No</v>
      </c>
      <c r="O173">
        <v>1.71</v>
      </c>
      <c r="P173">
        <v>3.75</v>
      </c>
      <c r="Q173">
        <v>2.192982456140351</v>
      </c>
      <c r="R173">
        <v>1</v>
      </c>
      <c r="S173">
        <v>0</v>
      </c>
      <c r="T173" t="str">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3" t="str">
        <v>https://www.artemis.bm/deal-directory/alamo-re-ltd-series-2017-1/</v>
      </c>
    </row>
    <row r="174" spans="1:21" x14ac:dyDescent="0.25">
      <c r="A174" t="str">
        <v>Casablanca Re Ltd. (Series 2017-1) Class A</v>
      </c>
      <c r="B174" s="19">
        <v>42887</v>
      </c>
      <c r="C174" t="str">
        <v>Casablanca Re Ltd. (Series 2017-1)</v>
      </c>
      <c r="D174" t="str">
        <v>Avatar Property and Casualty Insurance Company</v>
      </c>
      <c r="E174" t="str">
        <v>Rewire Securities LLC is sole structuring agent and bookrunner</v>
      </c>
      <c r="F174" t="str">
        <v>AIR Worldwide</v>
      </c>
      <c r="G174" t="str">
        <v>Florida named storm</v>
      </c>
      <c r="H174" s="18">
        <v>66950000</v>
      </c>
      <c r="I174" t="str">
        <v>Indemnity</v>
      </c>
      <c r="J174" t="str">
        <v>NR</v>
      </c>
      <c r="K174">
        <v>3</v>
      </c>
      <c r="L174">
        <v>1.1299999999999999</v>
      </c>
      <c r="M174" t="str">
        <v>Unknown</v>
      </c>
      <c r="N174" t="str">
        <v>Yes</v>
      </c>
      <c r="O174">
        <v>0.8</v>
      </c>
      <c r="P174">
        <v>3.75</v>
      </c>
      <c r="Q174">
        <v>4.6875</v>
      </c>
      <c r="R174">
        <v>1</v>
      </c>
      <c r="S174">
        <v>0</v>
      </c>
      <c r="T174"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4" t="str">
        <v>https://www.artemis.bm/deal-directory/casablanca-re-ltd-series-2017-1/</v>
      </c>
    </row>
    <row r="175" spans="1:21" x14ac:dyDescent="0.25">
      <c r="A175" t="str">
        <v>Casablanca Re Ltd. (Series 2017-1) Class B</v>
      </c>
      <c r="B175" s="19">
        <v>42887</v>
      </c>
      <c r="C175" t="str">
        <v>Casablanca Re Ltd. (Series 2017-1)</v>
      </c>
      <c r="D175" t="str">
        <v>Avatar Property and Casualty Insurance Company</v>
      </c>
      <c r="E175" t="str">
        <v>Rewire Securities LLC is sole structuring agent and bookrunner</v>
      </c>
      <c r="F175" t="str">
        <v>AIR Worldwide</v>
      </c>
      <c r="G175" t="str">
        <v>Florida named storm</v>
      </c>
      <c r="H175" s="18">
        <v>26300000</v>
      </c>
      <c r="I175" t="str">
        <v>Indemnity</v>
      </c>
      <c r="J175" t="str">
        <v>NR</v>
      </c>
      <c r="K175">
        <v>3</v>
      </c>
      <c r="L175">
        <v>4.13</v>
      </c>
      <c r="M175" t="str">
        <v>Unknown</v>
      </c>
      <c r="N175" t="str">
        <v>Yes</v>
      </c>
      <c r="O175">
        <v>1.77</v>
      </c>
      <c r="P175">
        <v>5.25</v>
      </c>
      <c r="Q175">
        <v>2.9661016949152543</v>
      </c>
      <c r="R175">
        <v>1</v>
      </c>
      <c r="S175">
        <v>0</v>
      </c>
      <c r="T175"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5" t="str">
        <v>https://www.artemis.bm/deal-directory/casablanca-re-ltd-series-2017-1/</v>
      </c>
    </row>
    <row r="176" spans="1:21" x14ac:dyDescent="0.25">
      <c r="A176" t="str">
        <v>Casablanca Re Ltd. (Series 2017-1) Class C</v>
      </c>
      <c r="B176" s="19">
        <v>42887</v>
      </c>
      <c r="C176" t="str">
        <v>Casablanca Re Ltd. (Series 2017-1)</v>
      </c>
      <c r="D176" t="str">
        <v>Avatar Property and Casualty Insurance Company</v>
      </c>
      <c r="E176" t="str">
        <v>Rewire Securities LLC is sole structuring agent and bookrunner</v>
      </c>
      <c r="F176" t="str">
        <v>AIR Worldwide</v>
      </c>
      <c r="G176" t="str">
        <v>Florida named storm</v>
      </c>
      <c r="H176" s="18">
        <v>6750000</v>
      </c>
      <c r="I176" t="str">
        <v>Indemnity</v>
      </c>
      <c r="J176" t="str">
        <v>NR</v>
      </c>
      <c r="K176">
        <v>3</v>
      </c>
      <c r="L176">
        <v>17.260000000000002</v>
      </c>
      <c r="M176" t="str">
        <v>Unknown</v>
      </c>
      <c r="N176" t="str">
        <v>Yes</v>
      </c>
      <c r="O176">
        <v>9.93</v>
      </c>
      <c r="P176">
        <v>16</v>
      </c>
      <c r="Q176">
        <v>1.6112789526686808</v>
      </c>
      <c r="R176">
        <v>1</v>
      </c>
      <c r="S176">
        <v>0</v>
      </c>
      <c r="T176"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6" t="str">
        <v>https://www.artemis.bm/deal-directory/casablanca-re-ltd-series-2017-1/</v>
      </c>
    </row>
    <row r="177" spans="1:21" x14ac:dyDescent="0.25">
      <c r="A177" t="str">
        <v>Cranberry Re Ltd. (Series 2017-1)</v>
      </c>
      <c r="B177" s="19">
        <v>42887</v>
      </c>
      <c r="C177" t="str">
        <v>Cranberry Re Ltd. (Series 2017-1)</v>
      </c>
      <c r="D177" t="str">
        <v>Massachusetts Property Insurance Underwriting Association</v>
      </c>
      <c r="E177" t="str">
        <v>GC Securities is sole structuring agent and bookrunner</v>
      </c>
      <c r="F177" t="str">
        <v>AIR Worldwide</v>
      </c>
      <c r="G177" t="str">
        <v>Massachusetts named storm, severe thunderstorm &amp; winter storm</v>
      </c>
      <c r="H177" s="18">
        <v>350000000</v>
      </c>
      <c r="I177" t="str">
        <v>Indemnity</v>
      </c>
      <c r="J177" t="str">
        <v>NR</v>
      </c>
      <c r="K177" t="str">
        <v>Unknown</v>
      </c>
      <c r="L177">
        <v>0.53200000000000003</v>
      </c>
      <c r="M177" t="str">
        <v>$1,700,000,000.00</v>
      </c>
      <c r="N177" t="str">
        <v>No</v>
      </c>
      <c r="O177">
        <v>0.46400000000000002</v>
      </c>
      <c r="P177">
        <v>2</v>
      </c>
      <c r="Q177">
        <v>4.3103448275862064</v>
      </c>
      <c r="R177">
        <v>1</v>
      </c>
      <c r="S177">
        <v>0</v>
      </c>
      <c r="T177" t="str">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7" t="str">
        <v>https://www.artemis.bm/deal-directory/cranberry-re-ltd-series-2017-1/</v>
      </c>
    </row>
    <row r="178" spans="1:21" x14ac:dyDescent="0.25">
      <c r="A178" t="str">
        <v>Spectrum Capital Ltd. (Series 2017-1) Class A</v>
      </c>
      <c r="B178" s="19">
        <v>42887</v>
      </c>
      <c r="C178" t="str">
        <v>Spectrum Capital Ltd. (Series 2017-1)</v>
      </c>
      <c r="D178" t="str">
        <v>Tokio Millennium Re (Bermuda)</v>
      </c>
      <c r="E178" t="str">
        <v>Aon Securities is sole structuring agent and bookrunner.</v>
      </c>
      <c r="F178" t="str">
        <v>AIR Worldwide</v>
      </c>
      <c r="G178" t="str">
        <v>U.S. named storms, earthquakes, severe thunderstorms, wildfires, winter storms. Canada earthquakes</v>
      </c>
      <c r="H178" s="18">
        <v>160000000</v>
      </c>
      <c r="I178" t="str">
        <v>Industry loss index</v>
      </c>
      <c r="J178" t="str">
        <v>NR</v>
      </c>
      <c r="K178" t="str">
        <v>Invalid period value</v>
      </c>
      <c r="L178">
        <v>3.64</v>
      </c>
      <c r="M178" t="str">
        <v>Unknown</v>
      </c>
      <c r="N178" t="str">
        <v>Yes</v>
      </c>
      <c r="O178">
        <v>2.72</v>
      </c>
      <c r="P178">
        <v>5.75</v>
      </c>
      <c r="Q178">
        <v>2.1139705882352939</v>
      </c>
      <c r="R178">
        <v>1</v>
      </c>
      <c r="S178">
        <v>0</v>
      </c>
      <c r="T178" t="str">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8" t="str">
        <v>https://www.artemis.bm/deal-directory/spectrum-capital-ltd-series-2017-1/</v>
      </c>
    </row>
    <row r="179" spans="1:21" x14ac:dyDescent="0.25">
      <c r="A179" t="str">
        <v>Spectrum Capital Ltd. (Series 2017-1) Class B</v>
      </c>
      <c r="B179" s="19">
        <v>42887</v>
      </c>
      <c r="C179" t="str">
        <v>Spectrum Capital Ltd. (Series 2017-1)</v>
      </c>
      <c r="D179" t="str">
        <v>Tokio Millennium Re (Bermuda)</v>
      </c>
      <c r="E179" t="str">
        <v>Aon Securities is sole structuring agent and bookrunner.</v>
      </c>
      <c r="F179" t="str">
        <v>AIR Worldwide</v>
      </c>
      <c r="G179" t="str">
        <v>U.S. named storms, earthquakes, severe thunderstorms, wildfires, winter storms. Canada earthquakes</v>
      </c>
      <c r="H179" s="18">
        <v>270000000</v>
      </c>
      <c r="I179" t="str">
        <v>Industry loss index</v>
      </c>
      <c r="J179" t="str">
        <v>NR</v>
      </c>
      <c r="K179" t="str">
        <v>Invalid period value</v>
      </c>
      <c r="L179" t="str">
        <v>None</v>
      </c>
      <c r="M179" t="str">
        <v>Unknown</v>
      </c>
      <c r="N179" t="str">
        <v>Yes</v>
      </c>
      <c r="O179">
        <v>0.69</v>
      </c>
      <c r="P179">
        <v>3.5</v>
      </c>
      <c r="Q179">
        <v>5.0724637681159424</v>
      </c>
      <c r="R179">
        <v>1</v>
      </c>
      <c r="S179">
        <v>0</v>
      </c>
      <c r="T179" t="str">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9" t="str">
        <v>https://www.artemis.bm/deal-directory/spectrum-capital-ltd-series-2017-1/</v>
      </c>
    </row>
    <row r="180" spans="1:21" x14ac:dyDescent="0.25">
      <c r="A180" t="str">
        <v>Lion II Re DAC</v>
      </c>
      <c r="B180" s="19">
        <v>42887</v>
      </c>
      <c r="C180" t="str">
        <v>Lion II Re DAC</v>
      </c>
      <c r="D180" t="str">
        <v>Assicurazioni Generali S.p.A.</v>
      </c>
      <c r="E180" t="str">
        <v>GC Securities is lead structuring agent and sole bookrunner. Munich Re is co-structuring agent</v>
      </c>
      <c r="F180" t="str">
        <v>AIR Worldwide</v>
      </c>
      <c r="G180" t="str">
        <v>European windstorm, European flood, Italy earthquake</v>
      </c>
      <c r="H180" s="18">
        <v>200000000</v>
      </c>
      <c r="I180" t="str">
        <v>Indemnity</v>
      </c>
      <c r="J180" t="str">
        <v>NR</v>
      </c>
      <c r="K180" t="str">
        <v>Unknown</v>
      </c>
      <c r="L180">
        <v>3.21</v>
      </c>
      <c r="M180" t="str">
        <v>Unknown</v>
      </c>
      <c r="N180" t="str">
        <v>No</v>
      </c>
      <c r="O180">
        <v>2.2400000000000002</v>
      </c>
      <c r="P180">
        <v>3</v>
      </c>
      <c r="Q180">
        <v>1.3392857142857142</v>
      </c>
      <c r="R180">
        <v>1</v>
      </c>
      <c r="S180">
        <v>0</v>
      </c>
      <c r="T180" t="str">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0" t="str">
        <v>https://www.artemis.bm/deal-directory/lion-ii-re-dac/</v>
      </c>
    </row>
    <row r="181" spans="1:21" x14ac:dyDescent="0.25">
      <c r="A181" t="str">
        <v>IBRD CAR 111-112 – World Bank pandemic catastrophe bond Class A</v>
      </c>
      <c r="B181" s="19">
        <v>42917</v>
      </c>
      <c r="C181" t="str">
        <v>IBRD CAR 111-112 – World Bank pandemic catastrophe bond</v>
      </c>
      <c r="D181" t="str">
        <v>Pandemic Emergency Financing Facility (PEF)</v>
      </c>
      <c r="E181" t="str">
        <v>Swiss Re Capital Markets is joint structuring agent and sole bookrunner. Munich Re Capital Markets is joint structuring agent and co-manager. GC Securities is co-manager.</v>
      </c>
      <c r="F181" t="str">
        <v>AIR Worldwide</v>
      </c>
      <c r="G181" t="str">
        <v>Pandemics</v>
      </c>
      <c r="H181" s="18">
        <v>225000000</v>
      </c>
      <c r="I181" t="str">
        <v>Parametric</v>
      </c>
      <c r="J181" t="str">
        <v>NR</v>
      </c>
      <c r="K181" t="str">
        <v>Unknown</v>
      </c>
      <c r="L181">
        <v>4.92</v>
      </c>
      <c r="M181" t="str">
        <v>Unknown</v>
      </c>
      <c r="N181" t="str">
        <v>Yes</v>
      </c>
      <c r="O181">
        <v>3.57</v>
      </c>
      <c r="P181">
        <v>6.9</v>
      </c>
      <c r="Q181">
        <v>1.9327731092436977</v>
      </c>
      <c r="R181">
        <v>1</v>
      </c>
      <c r="S181">
        <v>1</v>
      </c>
      <c r="T181" t="str">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1" t="str">
        <v>https://www.artemis.bm/deal-directory/ibrd-car-111-112/</v>
      </c>
    </row>
    <row r="182" spans="1:21" x14ac:dyDescent="0.25">
      <c r="A182" t="str">
        <v>IBRD CAR 111-112 – World Bank pandemic catastrophe bond Class B</v>
      </c>
      <c r="B182" s="19">
        <v>42917</v>
      </c>
      <c r="C182" t="str">
        <v>IBRD CAR 111-112 – World Bank pandemic catastrophe bond</v>
      </c>
      <c r="D182" t="str">
        <v>Pandemic Emergency Financing Facility (PEF)</v>
      </c>
      <c r="E182" t="str">
        <v>Swiss Re Capital Markets is joint structuring agent and sole bookrunner. Munich Re Capital Markets is joint structuring agent and co-manager. GC Securities is co-manager.</v>
      </c>
      <c r="F182" t="str">
        <v>AIR Worldwide</v>
      </c>
      <c r="G182" t="str">
        <v>Pandemics</v>
      </c>
      <c r="H182" s="18">
        <v>95000000</v>
      </c>
      <c r="I182" t="str">
        <v>Parametric</v>
      </c>
      <c r="J182" t="str">
        <v>NR</v>
      </c>
      <c r="K182" t="str">
        <v>Unknown</v>
      </c>
      <c r="L182">
        <v>9.44</v>
      </c>
      <c r="M182" t="str">
        <v>Unknown</v>
      </c>
      <c r="N182" t="str">
        <v>Yes</v>
      </c>
      <c r="O182">
        <v>7.74</v>
      </c>
      <c r="P182">
        <v>11.5</v>
      </c>
      <c r="Q182">
        <v>1.4857881136950903</v>
      </c>
      <c r="R182">
        <v>1</v>
      </c>
      <c r="S182">
        <v>1</v>
      </c>
      <c r="T182" t="str">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2" t="str">
        <v>https://www.artemis.bm/deal-directory/ibrd-car-111-112/</v>
      </c>
    </row>
    <row r="183" spans="1:21" x14ac:dyDescent="0.25">
      <c r="A183" t="str">
        <v>Fortius Re II Ltd. (Series 2017-1)</v>
      </c>
      <c r="B183" s="19">
        <v>42917</v>
      </c>
      <c r="C183" t="str">
        <v>Fortius Re II Ltd. (Series 2017-1)</v>
      </c>
      <c r="D183" t="str">
        <v>AmTrust Financial Services</v>
      </c>
      <c r="E183" t="str">
        <v>Willis Towers Watson Securities is sole structuring agent and bookrunner.</v>
      </c>
      <c r="F183" t="str">
        <v>AIR Worldwide</v>
      </c>
      <c r="G183" t="str">
        <v>U.S. named storms, U.S. earthquake, Canada earthquake</v>
      </c>
      <c r="H183" s="18">
        <v>100000000</v>
      </c>
      <c r="I183" t="str">
        <v>Indemnity &amp; modelled loss</v>
      </c>
      <c r="J183" t="str">
        <v>NR</v>
      </c>
      <c r="K183" t="str">
        <v>Unknown</v>
      </c>
      <c r="L183">
        <v>1.83</v>
      </c>
      <c r="M183" t="str">
        <v>Unknown</v>
      </c>
      <c r="N183" t="str">
        <v>No</v>
      </c>
      <c r="O183">
        <v>1.1100000000000001</v>
      </c>
      <c r="P183">
        <v>3.75</v>
      </c>
      <c r="Q183">
        <v>3.3783783783783781</v>
      </c>
      <c r="R183">
        <v>1</v>
      </c>
      <c r="S183">
        <v>0</v>
      </c>
      <c r="T183" t="str">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3" t="str">
        <v>https://www.artemis.bm/deal-directory/fortius-re-ii-ltd-series-2017-1/</v>
      </c>
    </row>
    <row r="184" spans="1:21" x14ac:dyDescent="0.25">
      <c r="A184" t="str">
        <v>IBRD / FONDEN 2017 Class A</v>
      </c>
      <c r="B184" s="19">
        <v>42948</v>
      </c>
      <c r="C184" t="str">
        <v>IBRD CAR 113-114-115</v>
      </c>
      <c r="D184" t="str">
        <v>FONDEN / AGROASEMEX S.A</v>
      </c>
      <c r="E184" t="str">
        <v>GC Securities is joint structuring agent, co-manager and sole bookrunner. Munich Re is joint structuring agent and co-manager.</v>
      </c>
      <c r="F184" t="str">
        <v>AIR Worldwide</v>
      </c>
      <c r="G184" t="str">
        <v>Mexico earthquakes, Mexico named storms</v>
      </c>
      <c r="H184" s="18">
        <v>100000000</v>
      </c>
      <c r="I184" t="str">
        <v>Parametric</v>
      </c>
      <c r="J184" t="str">
        <v>NR</v>
      </c>
      <c r="K184" t="str">
        <v>Unknown</v>
      </c>
      <c r="L184">
        <v>5.73</v>
      </c>
      <c r="M184" t="str">
        <v>Unknown</v>
      </c>
      <c r="N184" t="str">
        <v>Yes</v>
      </c>
      <c r="O184">
        <v>5.56</v>
      </c>
      <c r="P184">
        <v>9.3000000000000007</v>
      </c>
      <c r="Q184">
        <v>1.6726618705035974</v>
      </c>
      <c r="R184">
        <v>1</v>
      </c>
      <c r="S184">
        <v>1</v>
      </c>
      <c r="T184" t="str">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4" t="str">
        <v>https://www.artemis.bm/deal-directory/ibrd-fonden-2017/</v>
      </c>
    </row>
    <row r="185" spans="1:21" x14ac:dyDescent="0.25">
      <c r="A185" t="str">
        <v>IBRD / FONDEN 2017 Class B</v>
      </c>
      <c r="B185" s="19">
        <v>42948</v>
      </c>
      <c r="C185" t="str">
        <v>IBRD CAR 113-114-115</v>
      </c>
      <c r="D185" t="str">
        <v>FONDEN / AGROASEMEX S.A</v>
      </c>
      <c r="E185" t="str">
        <v>GC Securities is joint structuring agent, co-manager and sole bookrunner. Munich Re is joint structuring agent and co-manager.</v>
      </c>
      <c r="F185" t="str">
        <v>AIR Worldwide</v>
      </c>
      <c r="G185" t="str">
        <v>Mexico earthquakes, Mexico named storms</v>
      </c>
      <c r="H185" s="18">
        <v>150000000</v>
      </c>
      <c r="I185" t="str">
        <v>Parametric</v>
      </c>
      <c r="J185" t="str">
        <v>NR</v>
      </c>
      <c r="K185" t="str">
        <v>Unknown</v>
      </c>
      <c r="L185">
        <v>7.97</v>
      </c>
      <c r="M185" t="str">
        <v>Unknown</v>
      </c>
      <c r="N185" t="str">
        <v>Yes</v>
      </c>
      <c r="O185">
        <v>3.43</v>
      </c>
      <c r="P185">
        <v>4.5</v>
      </c>
      <c r="Q185">
        <v>1.3119533527696792</v>
      </c>
      <c r="R185">
        <v>1</v>
      </c>
      <c r="S185">
        <v>1</v>
      </c>
      <c r="T185" t="str">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5" t="str">
        <v>https://www.artemis.bm/deal-directory/ibrd-fonden-2017/</v>
      </c>
    </row>
    <row r="186" spans="1:21" x14ac:dyDescent="0.25">
      <c r="A186" t="str">
        <v>IBRD / FONDEN 2017 Class C</v>
      </c>
      <c r="B186" s="19">
        <v>42948</v>
      </c>
      <c r="C186" t="str">
        <v>IBRD CAR 113-114-115</v>
      </c>
      <c r="D186" t="str">
        <v>FONDEN / AGROASEMEX S.A</v>
      </c>
      <c r="E186" t="str">
        <v>GC Securities is joint structuring agent, co-manager and sole bookrunner. Munich Re is joint structuring agent and co-manager.</v>
      </c>
      <c r="F186" t="str">
        <v>AIR Worldwide</v>
      </c>
      <c r="G186" t="str">
        <v>Mexico earthquakes, Mexico named storms</v>
      </c>
      <c r="H186" s="18">
        <v>110000000</v>
      </c>
      <c r="I186" t="str">
        <v>Parametric</v>
      </c>
      <c r="J186" t="str">
        <v>NR</v>
      </c>
      <c r="K186" t="str">
        <v>Unknown</v>
      </c>
      <c r="L186">
        <v>5.8</v>
      </c>
      <c r="M186" t="str">
        <v>Unknown</v>
      </c>
      <c r="N186" t="str">
        <v>Yes</v>
      </c>
      <c r="O186">
        <v>3.96</v>
      </c>
      <c r="P186">
        <v>5.9</v>
      </c>
      <c r="Q186">
        <v>1.4898989898989901</v>
      </c>
      <c r="R186">
        <v>1</v>
      </c>
      <c r="S186">
        <v>1</v>
      </c>
      <c r="T186" t="str">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6" t="str">
        <v>https://www.artemis.bm/deal-directory/ibrd-fonden-2017/</v>
      </c>
    </row>
    <row r="187" spans="1:21" x14ac:dyDescent="0.25">
      <c r="A187" t="str">
        <v>Galileo Re Ltd. (Series 2017-1) Class A</v>
      </c>
      <c r="B187" s="19">
        <v>43040</v>
      </c>
      <c r="C187" t="str">
        <v>Galileo Re Ltd. (Series 2017-1)</v>
      </c>
      <c r="D187" t="str">
        <v>XL Bermuda Ltd.</v>
      </c>
      <c r="E187" t="str">
        <v>GC Securities is sole structuring agent and joint bookrunner. Aon Securities is joint bookrunner.</v>
      </c>
      <c r="F187" t="str">
        <v>AIR Worldwide</v>
      </c>
      <c r="G187" t="str">
        <v>U.S. named storm, U.S. earthquake, Canada earthquake, U.S. severe thunderstorm, European windstorm, Australian tropical cyclone, Australian earthquake</v>
      </c>
      <c r="H187" s="18">
        <v>75000000</v>
      </c>
      <c r="I187" t="str">
        <v>Industry loss index</v>
      </c>
      <c r="J187" t="str">
        <v>NR</v>
      </c>
      <c r="K187" t="str">
        <v>Unknown</v>
      </c>
      <c r="L187">
        <v>5.13</v>
      </c>
      <c r="M187" t="str">
        <v>Unknown</v>
      </c>
      <c r="N187" t="str">
        <v>Yes</v>
      </c>
      <c r="O187">
        <v>3.37</v>
      </c>
      <c r="P187">
        <v>7.5</v>
      </c>
      <c r="Q187">
        <v>2.2255192878338277</v>
      </c>
      <c r="R187">
        <v>1</v>
      </c>
      <c r="S187">
        <v>0</v>
      </c>
      <c r="T187" t="str">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7" t="str">
        <v>https://www.artemis.bm/deal-directory/galileo-re-ltd-series-2017-1/</v>
      </c>
    </row>
    <row r="188" spans="1:21" x14ac:dyDescent="0.25">
      <c r="A188" t="str">
        <v>Residential Reinsurance 2017 Limited (Series 2017-2) Class 1</v>
      </c>
      <c r="B188" s="19">
        <v>43040</v>
      </c>
      <c r="C188" t="str">
        <v>Residential Reinsurance 2017 Limited (Series 2017-2)</v>
      </c>
      <c r="D188" t="str">
        <v>USAA</v>
      </c>
      <c r="E188" t="str">
        <v>Goldman Sachs and Swiss Re Capital Markets are joint structuring agents and bookrunners</v>
      </c>
      <c r="F188" t="str">
        <v>AIR Worldwide</v>
      </c>
      <c r="G188" t="str">
        <v>U.S. tropical cyclones (plus renter policy flood), earthquakes (plus fire following and renter policy flood), severe thunderstorm, winter storm, wildfire, volcanic eruption, meteorite impact, other perils</v>
      </c>
      <c r="H188" s="18">
        <v>110000000</v>
      </c>
      <c r="I188" t="str">
        <v>Indemnity</v>
      </c>
      <c r="J188" t="str">
        <v>?</v>
      </c>
      <c r="K188">
        <v>4</v>
      </c>
      <c r="L188">
        <v>23.17</v>
      </c>
      <c r="M188" t="str">
        <v>Unknown</v>
      </c>
      <c r="N188" t="str">
        <v>Yes</v>
      </c>
      <c r="O188">
        <v>5.75</v>
      </c>
      <c r="P188">
        <v>20</v>
      </c>
      <c r="Q188">
        <v>3.4782608695652173</v>
      </c>
      <c r="R188">
        <v>1</v>
      </c>
      <c r="S188">
        <v>0</v>
      </c>
      <c r="T188"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8" t="str">
        <v>https://www.artemis.bm/deal-directory/residential-reinsurance-2017-limited-series-2017-2/</v>
      </c>
    </row>
    <row r="189" spans="1:21" x14ac:dyDescent="0.25">
      <c r="A189" t="str">
        <v>Residential Reinsurance 2017 Limited (Series 2017-2) Class 2</v>
      </c>
      <c r="B189" s="19">
        <v>43040</v>
      </c>
      <c r="C189" t="str">
        <v>Residential Reinsurance 2017 Limited (Series 2017-2)</v>
      </c>
      <c r="D189" t="str">
        <v>USAA</v>
      </c>
      <c r="E189" t="str">
        <v>Goldman Sachs and Swiss Re Capital Markets are joint structuring agents and bookrunners</v>
      </c>
      <c r="F189" t="str">
        <v>AIR Worldwide</v>
      </c>
      <c r="G189" t="str">
        <v>U.S. tropical cyclones (plus renter policy flood), earthquakes (plus fire following and renter policy flood), severe thunderstorm, winter storm, wildfire, volcanic eruption, meteorite impact, other perils</v>
      </c>
      <c r="H189" s="18">
        <v>130000000</v>
      </c>
      <c r="I189" t="str">
        <v>Indemnity</v>
      </c>
      <c r="J189" t="str">
        <v>?</v>
      </c>
      <c r="K189">
        <v>4</v>
      </c>
      <c r="L189">
        <v>13.14</v>
      </c>
      <c r="M189" t="str">
        <v>Unknown</v>
      </c>
      <c r="N189" t="str">
        <v>Yes</v>
      </c>
      <c r="O189">
        <v>7.33</v>
      </c>
      <c r="P189">
        <v>12.5</v>
      </c>
      <c r="Q189">
        <v>1.7053206002728514</v>
      </c>
      <c r="R189">
        <v>1</v>
      </c>
      <c r="S189">
        <v>0</v>
      </c>
      <c r="T189"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9" t="str">
        <v>https://www.artemis.bm/deal-directory/residential-reinsurance-2017-limited-series-2017-2/</v>
      </c>
    </row>
    <row r="190" spans="1:21" x14ac:dyDescent="0.25">
      <c r="A190" t="str">
        <v>Residential Reinsurance 2017 Limited (Series 2017-2) Class 3</v>
      </c>
      <c r="B190" s="19">
        <v>43040</v>
      </c>
      <c r="C190" t="str">
        <v>Residential Reinsurance 2017 Limited (Series 2017-2)</v>
      </c>
      <c r="D190" t="str">
        <v>USAA</v>
      </c>
      <c r="E190" t="str">
        <v>Goldman Sachs and Swiss Re Capital Markets are joint structuring agents and bookrunners</v>
      </c>
      <c r="F190" t="str">
        <v>AIR Worldwide</v>
      </c>
      <c r="G190" t="str">
        <v>U.S. tropical cyclones (plus renter policy flood), earthquakes (plus fire following and renter policy flood), severe thunderstorm, winter storm, wildfire, volcanic eruption, meteorite impact, other perils</v>
      </c>
      <c r="H190" s="18">
        <v>55000000</v>
      </c>
      <c r="I190" t="str">
        <v>Indemnity</v>
      </c>
      <c r="J190" t="str">
        <v>?</v>
      </c>
      <c r="K190">
        <v>4</v>
      </c>
      <c r="L190">
        <v>4.04</v>
      </c>
      <c r="M190" t="str">
        <v>Unknown</v>
      </c>
      <c r="N190" t="str">
        <v>Yes</v>
      </c>
      <c r="O190">
        <v>2.84</v>
      </c>
      <c r="P190">
        <v>5.5</v>
      </c>
      <c r="Q190">
        <v>1.9366197183098592</v>
      </c>
      <c r="R190">
        <v>1</v>
      </c>
      <c r="S190">
        <v>0</v>
      </c>
      <c r="T190"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0" t="str">
        <v>https://www.artemis.bm/deal-directory/residential-reinsurance-2017-limited-series-2017-2/</v>
      </c>
    </row>
    <row r="191" spans="1:21" x14ac:dyDescent="0.25">
      <c r="A191" t="str">
        <v>Ursa Re Ltd. (Series 2017-2) Class C</v>
      </c>
      <c r="B191" s="19">
        <v>43040</v>
      </c>
      <c r="C191" t="str">
        <v>Ursa Re Ltd. (Series 2017-2)</v>
      </c>
      <c r="D191" t="str">
        <v>California Earthquake Authority</v>
      </c>
      <c r="E191" t="str">
        <v>Swiss Re Capital Markets is sole structuring agent and joint bookrunner. Aon Securities is joint bookrunner.</v>
      </c>
      <c r="F191" t="str">
        <v>EQECAT</v>
      </c>
      <c r="G191" t="str">
        <v>California earthquake</v>
      </c>
      <c r="H191" s="18">
        <v>400000000</v>
      </c>
      <c r="I191" t="str">
        <v>Indemnity</v>
      </c>
      <c r="J191" t="str">
        <v>NR</v>
      </c>
      <c r="K191" t="str">
        <v>Unknown</v>
      </c>
      <c r="L191">
        <v>1.39</v>
      </c>
      <c r="M191" t="str">
        <v>Unknown</v>
      </c>
      <c r="N191" t="str">
        <v>Yes</v>
      </c>
      <c r="O191">
        <v>1.32</v>
      </c>
      <c r="P191">
        <v>4</v>
      </c>
      <c r="Q191">
        <v>3.0303030303030303</v>
      </c>
      <c r="R191">
        <v>1</v>
      </c>
      <c r="S191">
        <v>0</v>
      </c>
      <c r="T191" t="str">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1" t="str">
        <v>https://www.artemis.bm/deal-directory/ursa-re-ltd-series-2017-2/</v>
      </c>
    </row>
    <row r="192" spans="1:21" x14ac:dyDescent="0.25">
      <c r="A192" t="str">
        <v>Ursa Re Ltd. (Series 2017-2) Class D</v>
      </c>
      <c r="B192" s="19">
        <v>43040</v>
      </c>
      <c r="C192" t="str">
        <v>Ursa Re Ltd. (Series 2017-2)</v>
      </c>
      <c r="D192" t="str">
        <v>California Earthquake Authority</v>
      </c>
      <c r="E192" t="str">
        <v>Swiss Re Capital Markets is sole structuring agent and joint bookrunner. Aon Securities is joint bookrunner.</v>
      </c>
      <c r="F192" t="str">
        <v>EQECAT</v>
      </c>
      <c r="G192" t="str">
        <v>California earthquake</v>
      </c>
      <c r="H192" s="18">
        <v>500000000</v>
      </c>
      <c r="I192" t="str">
        <v>Indemnity</v>
      </c>
      <c r="J192" t="str">
        <v>NR</v>
      </c>
      <c r="K192" t="str">
        <v>Unknown</v>
      </c>
      <c r="L192">
        <v>3.05</v>
      </c>
      <c r="M192" t="str">
        <v>Unknown</v>
      </c>
      <c r="N192" t="str">
        <v>Yes</v>
      </c>
      <c r="O192">
        <v>2.79</v>
      </c>
      <c r="P192">
        <v>5.25</v>
      </c>
      <c r="Q192">
        <v>1.8817204301075268</v>
      </c>
      <c r="R192">
        <v>1</v>
      </c>
      <c r="S192">
        <v>0</v>
      </c>
      <c r="T192" t="str">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2" t="str">
        <v>https://www.artemis.bm/deal-directory/ursa-re-ltd-series-2017-2/</v>
      </c>
    </row>
    <row r="193" spans="1:21" x14ac:dyDescent="0.25">
      <c r="A193" t="str">
        <v>Hexagon Reinsurance DAC (Series 2017-1) Class A</v>
      </c>
      <c r="B193" s="19">
        <v>43070</v>
      </c>
      <c r="C193" t="str">
        <v>Hexagon Reinsurance DAC (Series 2017-1)</v>
      </c>
      <c r="D193" t="str">
        <v>Covéa Group</v>
      </c>
      <c r="E193" t="str">
        <v>Willis Towers Watson Securities is lead structuring agent &amp; joint bookrunner. Natixis is co-structuring agent &amp; joint bookrunner.</v>
      </c>
      <c r="F193" t="str">
        <v>AIR Worldwide</v>
      </c>
      <c r="G193" t="str">
        <v>European windstorm</v>
      </c>
      <c r="H193" s="18" t="str">
        <v>ERROR</v>
      </c>
      <c r="I193" t="str">
        <v>Indemnity</v>
      </c>
      <c r="J193" t="str">
        <v>NR</v>
      </c>
      <c r="K193" t="str">
        <v>Unknown</v>
      </c>
      <c r="L193">
        <v>7.57</v>
      </c>
      <c r="M193" t="str">
        <v>Unknown</v>
      </c>
      <c r="N193" t="str">
        <v>Yes</v>
      </c>
      <c r="O193">
        <v>6.75</v>
      </c>
      <c r="P193">
        <v>8</v>
      </c>
      <c r="Q193">
        <v>1.1851851851851851</v>
      </c>
      <c r="R193">
        <v>1</v>
      </c>
      <c r="S193">
        <v>0</v>
      </c>
      <c r="T193" t="str">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3" t="str">
        <v>https://www.artemis.bm/deal-directory/hexagon-reinsurance-dac-series-2017-1/</v>
      </c>
    </row>
    <row r="194" spans="1:21" x14ac:dyDescent="0.25">
      <c r="A194" t="str">
        <v>Hexagon Reinsurance DAC (Series 2017-1) Class B</v>
      </c>
      <c r="B194" s="19">
        <v>43070</v>
      </c>
      <c r="C194" t="str">
        <v>Hexagon Reinsurance DAC (Series 2017-1)</v>
      </c>
      <c r="D194" t="str">
        <v>Covéa Group</v>
      </c>
      <c r="E194" t="str">
        <v>Willis Towers Watson Securities is lead structuring agent &amp; joint bookrunner. Natixis is co-structuring agent &amp; joint bookrunner.</v>
      </c>
      <c r="F194" t="str">
        <v>AIR Worldwide</v>
      </c>
      <c r="G194" t="str">
        <v>European windstorm</v>
      </c>
      <c r="H194" s="18" t="str">
        <v>ERROR</v>
      </c>
      <c r="I194" t="str">
        <v>Indemnity</v>
      </c>
      <c r="J194" t="str">
        <v>NR</v>
      </c>
      <c r="K194" t="str">
        <v>Unknown</v>
      </c>
      <c r="L194">
        <v>6.06</v>
      </c>
      <c r="M194" t="str">
        <v>Unknown</v>
      </c>
      <c r="N194" t="str">
        <v>Yes</v>
      </c>
      <c r="O194">
        <v>5.52</v>
      </c>
      <c r="P194">
        <v>6.5</v>
      </c>
      <c r="Q194">
        <v>1.1775362318840581</v>
      </c>
      <c r="R194">
        <v>1</v>
      </c>
      <c r="S194">
        <v>0</v>
      </c>
      <c r="T194" t="str">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4" t="str">
        <v>https://www.artemis.bm/deal-directory/hexagon-reinsurance-dac-series-2017-1/</v>
      </c>
    </row>
    <row r="195" spans="1:21" x14ac:dyDescent="0.25">
      <c r="A195" t="str">
        <v>Tailwind Re Ltd. (Series 2017-1) Class A</v>
      </c>
      <c r="B195" s="19">
        <v>43070</v>
      </c>
      <c r="C195" t="str">
        <v>Tailwind Re Ltd. (Series 2017-1)</v>
      </c>
      <c r="D195" t="str">
        <v>Validus Holdings</v>
      </c>
      <c r="E195" t="str">
        <v>Aon Securities is sole structuring agent and bookrunner</v>
      </c>
      <c r="F195" t="str">
        <v>AIR Worldwide</v>
      </c>
      <c r="G195" t="str">
        <v>U.S., Canada, Puerto Rico, U.S. Virgin Islands named storms and earthquakes</v>
      </c>
      <c r="H195" s="18">
        <v>150000000</v>
      </c>
      <c r="I195" t="str">
        <v>Industry loss index</v>
      </c>
      <c r="J195" t="str">
        <v>NR</v>
      </c>
      <c r="K195" t="str">
        <v>Unknown</v>
      </c>
      <c r="L195" t="str">
        <v>None</v>
      </c>
      <c r="M195" t="str">
        <v>Unknown</v>
      </c>
      <c r="N195" t="str">
        <v>Yes</v>
      </c>
      <c r="O195">
        <v>3.41</v>
      </c>
      <c r="P195">
        <v>7.25</v>
      </c>
      <c r="Q195">
        <v>2.1260997067448679</v>
      </c>
      <c r="R195">
        <v>1</v>
      </c>
      <c r="S195">
        <v>0</v>
      </c>
      <c r="T195"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5" t="str">
        <v>https://www.artemis.bm/deal-directory/tailwind-re-ltd-series-2017-1/</v>
      </c>
    </row>
    <row r="196" spans="1:21" x14ac:dyDescent="0.25">
      <c r="A196" t="str">
        <v>Tailwind Re Ltd. (Series 2017-1) Class B</v>
      </c>
      <c r="B196" s="19">
        <v>43070</v>
      </c>
      <c r="C196" t="str">
        <v>Tailwind Re Ltd. (Series 2017-1)</v>
      </c>
      <c r="D196" t="str">
        <v>Validus Holdings</v>
      </c>
      <c r="E196" t="str">
        <v>Aon Securities is sole structuring agent and bookrunner</v>
      </c>
      <c r="F196" t="str">
        <v>AIR Worldwide</v>
      </c>
      <c r="G196" t="str">
        <v>U.S., Canada, Puerto Rico, U.S. Virgin Islands named storms and earthquakes</v>
      </c>
      <c r="H196" s="18">
        <v>150000000</v>
      </c>
      <c r="I196" t="str">
        <v>Industry loss index</v>
      </c>
      <c r="J196" t="str">
        <v>NR</v>
      </c>
      <c r="K196" t="str">
        <v>Unknown</v>
      </c>
      <c r="L196" t="str">
        <v>None</v>
      </c>
      <c r="M196" t="str">
        <v>Unknown</v>
      </c>
      <c r="N196" t="str">
        <v>Yes</v>
      </c>
      <c r="O196">
        <v>4.43</v>
      </c>
      <c r="P196">
        <v>9</v>
      </c>
      <c r="Q196">
        <v>2.0316027088036117</v>
      </c>
      <c r="R196">
        <v>1</v>
      </c>
      <c r="S196">
        <v>0</v>
      </c>
      <c r="T196"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6" t="str">
        <v>https://www.artemis.bm/deal-directory/tailwind-re-ltd-series-2017-1/</v>
      </c>
    </row>
    <row r="197" spans="1:21" x14ac:dyDescent="0.25">
      <c r="A197" t="str">
        <v>Tailwind Re Ltd. (Series 2017-1) Class C</v>
      </c>
      <c r="B197" s="19">
        <v>43070</v>
      </c>
      <c r="C197" t="str">
        <v>Tailwind Re Ltd. (Series 2017-1)</v>
      </c>
      <c r="D197" t="str">
        <v>Validus Holdings</v>
      </c>
      <c r="E197" t="str">
        <v>Aon Securities is sole structuring agent and bookrunner</v>
      </c>
      <c r="F197" t="str">
        <v>AIR Worldwide</v>
      </c>
      <c r="G197" t="str">
        <v>U.S., Canada, Puerto Rico, U.S. Virgin Islands named storms and earthquakes</v>
      </c>
      <c r="H197" s="18">
        <v>100000000</v>
      </c>
      <c r="I197" t="str">
        <v>Industry loss index</v>
      </c>
      <c r="J197" t="str">
        <v>NR</v>
      </c>
      <c r="K197" t="str">
        <v>Unknown</v>
      </c>
      <c r="L197" t="str">
        <v>None</v>
      </c>
      <c r="M197" t="str">
        <v>Unknown</v>
      </c>
      <c r="N197" t="str">
        <v>Yes</v>
      </c>
      <c r="O197">
        <v>5.64</v>
      </c>
      <c r="P197">
        <v>11</v>
      </c>
      <c r="Q197">
        <v>1.9503546099290781</v>
      </c>
      <c r="R197">
        <v>1</v>
      </c>
      <c r="S197">
        <v>0</v>
      </c>
      <c r="T197"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7" t="str">
        <v>https://www.artemis.bm/deal-directory/tailwind-re-ltd-series-2017-1/</v>
      </c>
    </row>
    <row r="198" spans="1:21" x14ac:dyDescent="0.25">
      <c r="A198" t="str">
        <v>Vitality Re IX Ltd. (Series 2018-1) Class A</v>
      </c>
      <c r="B198" s="19">
        <v>43101</v>
      </c>
      <c r="C198" t="str">
        <v>Vitality Re IX Ltd. (Series 2018-1)</v>
      </c>
      <c r="D198" t="str">
        <v>Aetna</v>
      </c>
      <c r="E198" t="str">
        <v>Goldman Sachs is sole bookrunner and co-structuring agent. Munich Re is co-managers and co-structuring agents</v>
      </c>
      <c r="F198" t="str">
        <v>Milliman Inc.</v>
      </c>
      <c r="G198" t="str">
        <v>Medical benefit claims levels</v>
      </c>
      <c r="H198" s="18">
        <v>140000000</v>
      </c>
      <c r="I198" t="str">
        <v>Medical benefit ratio (indemnity)</v>
      </c>
      <c r="J198" t="str">
        <v>?</v>
      </c>
      <c r="K198" t="str">
        <v>Unknown</v>
      </c>
      <c r="L198" t="str">
        <v>None</v>
      </c>
      <c r="M198" t="str">
        <v>Unknown</v>
      </c>
      <c r="N198" t="str">
        <v>Yes</v>
      </c>
      <c r="O198">
        <v>0.01</v>
      </c>
      <c r="P198">
        <v>1.6</v>
      </c>
      <c r="Q198">
        <v>160</v>
      </c>
      <c r="R198">
        <v>1</v>
      </c>
      <c r="S198">
        <v>0</v>
      </c>
      <c r="T198" t="str">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8" t="str">
        <v>https://www.artemis.bm/deal-directory/vitality-re-ix-ltd-series-2018-1/</v>
      </c>
    </row>
    <row r="199" spans="1:21" x14ac:dyDescent="0.25">
      <c r="A199" t="str">
        <v>Vitality Re IX Ltd. (Series 2018-1) Class B</v>
      </c>
      <c r="B199" s="19">
        <v>43101</v>
      </c>
      <c r="C199" t="str">
        <v>Vitality Re IX Ltd. (Series 2018-1)</v>
      </c>
      <c r="D199" t="str">
        <v>Aetna</v>
      </c>
      <c r="E199" t="str">
        <v>Goldman Sachs is sole bookrunner and co-structuring agent. Munich Re is co-managers and co-structuring agents</v>
      </c>
      <c r="F199" t="str">
        <v>Milliman Inc.</v>
      </c>
      <c r="G199" t="str">
        <v>Medical benefit claims levels</v>
      </c>
      <c r="H199" s="18">
        <v>60000000</v>
      </c>
      <c r="I199" t="str">
        <v>Medical benefit ratio (indemnity)</v>
      </c>
      <c r="J199" t="str">
        <v>?</v>
      </c>
      <c r="K199" t="str">
        <v>Unknown</v>
      </c>
      <c r="L199" t="str">
        <v>None</v>
      </c>
      <c r="M199" t="str">
        <v>Unknown</v>
      </c>
      <c r="N199" t="str">
        <v>Yes</v>
      </c>
      <c r="O199">
        <v>0.16</v>
      </c>
      <c r="P199">
        <v>1.75</v>
      </c>
      <c r="Q199">
        <v>10.9375</v>
      </c>
      <c r="R199">
        <v>1</v>
      </c>
      <c r="S199">
        <v>0</v>
      </c>
      <c r="T199" t="str">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9" t="str">
        <v>https://www.artemis.bm/deal-directory/vitality-re-ix-ltd-series-2018-1/</v>
      </c>
    </row>
    <row r="200" spans="1:21" x14ac:dyDescent="0.25">
      <c r="A200" t="str">
        <v>IBRD CAR 116 Class A</v>
      </c>
      <c r="B200" s="19">
        <v>43132</v>
      </c>
      <c r="C200" t="str">
        <v>IBRD CAR 116</v>
      </c>
      <c r="D200" t="str">
        <v>Republic of Chile</v>
      </c>
      <c r="E200" t="str">
        <v>Swiss Re Capital Markets and Aon Securities are joint structuring agents and joint bookrunners. Citigroup are joint bookrunner.</v>
      </c>
      <c r="F200" t="str">
        <v>AIR Worldwide</v>
      </c>
      <c r="G200" t="str">
        <v>Chile earthquake</v>
      </c>
      <c r="H200" s="18">
        <v>500000000</v>
      </c>
      <c r="I200" t="str">
        <v>Parametric</v>
      </c>
      <c r="J200" t="str">
        <v>NR</v>
      </c>
      <c r="K200">
        <v>3</v>
      </c>
      <c r="L200">
        <v>1.35</v>
      </c>
      <c r="M200" t="str">
        <v>Unknown</v>
      </c>
      <c r="N200" t="str">
        <v>Yes</v>
      </c>
      <c r="O200">
        <v>0.86</v>
      </c>
      <c r="P200">
        <v>2.5</v>
      </c>
      <c r="Q200">
        <v>2.9069767441860463</v>
      </c>
      <c r="R200">
        <v>1</v>
      </c>
      <c r="S200">
        <v>1</v>
      </c>
      <c r="T200" t="str">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0" t="str">
        <v>https://www.artemis.bm/deal-directory/ibrd-car-116/</v>
      </c>
    </row>
    <row r="201" spans="1:21" x14ac:dyDescent="0.25">
      <c r="A201" t="str">
        <v>IBRD CAR 117 Class A</v>
      </c>
      <c r="B201" s="19">
        <v>43132</v>
      </c>
      <c r="C201" t="str">
        <v>IBRD CAR 117</v>
      </c>
      <c r="D201" t="str">
        <v>Republic of Colombia</v>
      </c>
      <c r="E201" t="str">
        <v>Swiss Re Capital Markets and Aon Securities are joint structuring agents and joint bookrunners. Citigroup are joint bookrunner.</v>
      </c>
      <c r="F201" t="str">
        <v>AIR Worldwide</v>
      </c>
      <c r="G201" t="str">
        <v>Colombia earthquake</v>
      </c>
      <c r="H201" s="18">
        <v>400000000</v>
      </c>
      <c r="I201" t="str">
        <v>Parametric</v>
      </c>
      <c r="J201" t="str">
        <v>NR</v>
      </c>
      <c r="K201">
        <v>3</v>
      </c>
      <c r="L201">
        <v>2.78</v>
      </c>
      <c r="M201" t="str">
        <v>Unknown</v>
      </c>
      <c r="N201" t="str">
        <v>Yes</v>
      </c>
      <c r="O201">
        <v>1.56</v>
      </c>
      <c r="P201">
        <v>3</v>
      </c>
      <c r="Q201">
        <v>1.9230769230769229</v>
      </c>
      <c r="R201">
        <v>1</v>
      </c>
      <c r="S201">
        <v>1</v>
      </c>
      <c r="T201" t="str">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1" t="str">
        <v>https://www.artemis.bm/deal-directory/ibrd-car-117/</v>
      </c>
    </row>
    <row r="202" spans="1:21" x14ac:dyDescent="0.25">
      <c r="A202" t="str">
        <v>IBRD CAR 118-119 Class A</v>
      </c>
      <c r="B202" s="19">
        <v>43132</v>
      </c>
      <c r="C202" t="str">
        <v>IBRD CAR 118-119</v>
      </c>
      <c r="D202" t="str">
        <v>FONDEN / AGROASEMEX S.A.</v>
      </c>
      <c r="E202" t="str">
        <v>Swiss Re Capital Markets and Aon Securities are joint structuring agents and joint bookrunners. Citigroup are joint bookrunner.</v>
      </c>
      <c r="F202" t="str">
        <v>AIR Worldwide</v>
      </c>
      <c r="G202" t="str">
        <v>Mexico earthquake</v>
      </c>
      <c r="H202" s="18">
        <v>160000000</v>
      </c>
      <c r="I202" t="str">
        <v>Parametric</v>
      </c>
      <c r="J202" t="str">
        <v>NR</v>
      </c>
      <c r="K202">
        <v>2</v>
      </c>
      <c r="L202">
        <v>1.0900000000000001</v>
      </c>
      <c r="M202" t="str">
        <v>Unknown</v>
      </c>
      <c r="N202" t="str">
        <v>Yes</v>
      </c>
      <c r="O202">
        <v>0.79</v>
      </c>
      <c r="P202">
        <v>2.5</v>
      </c>
      <c r="Q202">
        <v>3.1645569620253164</v>
      </c>
      <c r="R202">
        <v>1</v>
      </c>
      <c r="S202">
        <v>1</v>
      </c>
      <c r="T202" t="str">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2" t="str">
        <v>https://www.artemis.bm/deal-directory/ibrd-car-118-119/</v>
      </c>
    </row>
    <row r="203" spans="1:21" x14ac:dyDescent="0.25">
      <c r="A203" t="str">
        <v>IBRD CAR 120 Class A</v>
      </c>
      <c r="B203" s="19">
        <v>43132</v>
      </c>
      <c r="C203" t="str">
        <v>IBRD CAR 120</v>
      </c>
      <c r="D203" t="str">
        <v>Republic of Peru</v>
      </c>
      <c r="E203" t="str">
        <v>Swiss Re Capital Markets and Aon Securities are joint structuring agents and joint bookrunners. Citigroup are joint bookrunner.</v>
      </c>
      <c r="F203" t="str">
        <v>AIR Worldwide</v>
      </c>
      <c r="G203" t="str">
        <v>Peru earthquake</v>
      </c>
      <c r="H203" s="18">
        <v>200000000</v>
      </c>
      <c r="I203" t="str">
        <v>Parametric</v>
      </c>
      <c r="J203" t="str">
        <v>NR</v>
      </c>
      <c r="K203">
        <v>3</v>
      </c>
      <c r="L203">
        <v>7.14</v>
      </c>
      <c r="M203" t="str">
        <v>Unknown</v>
      </c>
      <c r="N203" t="str">
        <v>Yes</v>
      </c>
      <c r="O203">
        <v>5</v>
      </c>
      <c r="P203">
        <v>6</v>
      </c>
      <c r="Q203">
        <v>1.2</v>
      </c>
      <c r="R203">
        <v>1</v>
      </c>
      <c r="S203">
        <v>1</v>
      </c>
      <c r="T203" t="str">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3" t="str">
        <v>https://www.artemis.bm/deal-directory/ibrd-car-120/</v>
      </c>
    </row>
    <row r="204" spans="1:21" x14ac:dyDescent="0.25">
      <c r="A204" t="str">
        <v>Nakama Re Ltd. (Series 2018-1) Class 1</v>
      </c>
      <c r="B204" s="19">
        <v>43160</v>
      </c>
      <c r="C204" t="str">
        <v>Nakama Re Ltd. (Series 2018-1)</v>
      </c>
      <c r="D204" t="str">
        <v>Zenkyoren</v>
      </c>
      <c r="E204" t="str">
        <v>Aon Securities is sole structuring agent and bookrunner</v>
      </c>
      <c r="F204" t="str">
        <v>AIR Worldwide</v>
      </c>
      <c r="G204" t="str">
        <v>Japan earthquake</v>
      </c>
      <c r="H204" s="18">
        <v>500000000</v>
      </c>
      <c r="I204" t="str">
        <v>Indemnity</v>
      </c>
      <c r="J204" t="str">
        <v>NR</v>
      </c>
      <c r="K204">
        <v>5</v>
      </c>
      <c r="L204">
        <v>0.56000000000000005</v>
      </c>
      <c r="M204" t="str">
        <v>Unknown</v>
      </c>
      <c r="N204" t="str">
        <v>Yes</v>
      </c>
      <c r="O204">
        <v>0.48</v>
      </c>
      <c r="P204">
        <v>2</v>
      </c>
      <c r="Q204">
        <v>4.166666666666667</v>
      </c>
      <c r="R204">
        <v>1</v>
      </c>
      <c r="S204">
        <v>0</v>
      </c>
      <c r="T204" t="str">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4" t="str">
        <v>https://www.artemis.bm/deal-directory/nakama-re-ltd-series-2018-1/</v>
      </c>
    </row>
    <row r="205" spans="1:21" x14ac:dyDescent="0.25">
      <c r="A205" t="str">
        <v>Nakama Re Ltd. (Series 2018-1) Class 2</v>
      </c>
      <c r="B205" s="19">
        <v>43160</v>
      </c>
      <c r="C205" t="str">
        <v>Nakama Re Ltd. (Series 2018-1)</v>
      </c>
      <c r="D205" t="str">
        <v>Zenkyoren</v>
      </c>
      <c r="E205" t="str">
        <v>Aon Securities is sole structuring agent and bookrunner</v>
      </c>
      <c r="F205" t="str">
        <v>AIR Worldwide</v>
      </c>
      <c r="G205" t="str">
        <v>Japan earthquake</v>
      </c>
      <c r="H205" s="18">
        <v>200000000</v>
      </c>
      <c r="I205" t="str">
        <v>Indemnity</v>
      </c>
      <c r="J205" t="str">
        <v>NR</v>
      </c>
      <c r="K205">
        <v>5</v>
      </c>
      <c r="L205">
        <v>1.79</v>
      </c>
      <c r="M205" t="str">
        <v>Unknown</v>
      </c>
      <c r="N205" t="str">
        <v>Yes</v>
      </c>
      <c r="O205">
        <v>1.44</v>
      </c>
      <c r="P205">
        <v>3</v>
      </c>
      <c r="Q205">
        <v>2.0833333333333335</v>
      </c>
      <c r="R205">
        <v>1</v>
      </c>
      <c r="S205">
        <v>0</v>
      </c>
      <c r="T205" t="str">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5" t="str">
        <v>https://www.artemis.bm/deal-directory/nakama-re-ltd-series-2018-1/</v>
      </c>
    </row>
    <row r="206" spans="1:21" x14ac:dyDescent="0.25">
      <c r="A206" t="str">
        <v>Akibare Re Ltd. (Series 2018-1) Class A</v>
      </c>
      <c r="B206" s="19">
        <v>43160</v>
      </c>
      <c r="C206" t="str">
        <v>Akibare Re Ltd. (Series 2018-1)</v>
      </c>
      <c r="D206" t="str">
        <v>Mitsui Sumitomo Insurance Co. Ltd., Aioi Nissay Dowa Insurance Co., Ltd.</v>
      </c>
      <c r="E206" t="str">
        <v>GC Securities is sole structuring agent and bookrunner</v>
      </c>
      <c r="F206" t="str">
        <v>AIR Worldwide</v>
      </c>
      <c r="G206" t="str">
        <v>Japan typhoon, Japan flood, Japan earthquake fire</v>
      </c>
      <c r="H206" s="18">
        <v>220000000</v>
      </c>
      <c r="I206" t="str">
        <v>Indemnity</v>
      </c>
      <c r="J206" t="str">
        <v>NR</v>
      </c>
      <c r="K206" t="str">
        <v>Unknown</v>
      </c>
      <c r="L206">
        <v>0.9</v>
      </c>
      <c r="M206" t="str">
        <v>Unknown</v>
      </c>
      <c r="N206" t="str">
        <v>Yes</v>
      </c>
      <c r="O206">
        <v>0.73</v>
      </c>
      <c r="P206">
        <v>2.5</v>
      </c>
      <c r="Q206">
        <v>3.4246575342465753</v>
      </c>
      <c r="R206">
        <v>1</v>
      </c>
      <c r="S206">
        <v>0</v>
      </c>
      <c r="T206" t="str">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6" t="str">
        <v>https://www.artemis.bm/deal-directory/akibare-re-ltd-series-2018-1/</v>
      </c>
    </row>
    <row r="207" spans="1:21" x14ac:dyDescent="0.25">
      <c r="A207" t="str">
        <v>Akibare Re Ltd. (Series 2018-1) Class B</v>
      </c>
      <c r="B207" s="19">
        <v>43160</v>
      </c>
      <c r="C207" t="str">
        <v>Akibare Re Ltd. (Series 2018-1)</v>
      </c>
      <c r="D207" t="str">
        <v>Mitsui Sumitomo Insurance Co. Ltd., Aioi Nissay Dowa Insurance Co., Ltd.</v>
      </c>
      <c r="E207" t="str">
        <v>GC Securities is sole structuring agent and bookrunner</v>
      </c>
      <c r="F207" t="str">
        <v>AIR Worldwide</v>
      </c>
      <c r="G207" t="str">
        <v>Japan typhoon, Japan flood, Japan earthquake fire</v>
      </c>
      <c r="H207" s="18">
        <v>100000000</v>
      </c>
      <c r="I207" t="str">
        <v>Indemnity</v>
      </c>
      <c r="J207" t="str">
        <v>NR</v>
      </c>
      <c r="K207" t="str">
        <v>Unknown</v>
      </c>
      <c r="L207">
        <v>1.0900000000000001</v>
      </c>
      <c r="M207" t="str">
        <v>Unknown</v>
      </c>
      <c r="N207" t="str">
        <v>Yes</v>
      </c>
      <c r="O207">
        <v>0.99</v>
      </c>
      <c r="P207">
        <v>1.9</v>
      </c>
      <c r="Q207">
        <v>1.9191919191919191</v>
      </c>
      <c r="R207">
        <v>1</v>
      </c>
      <c r="S207">
        <v>0</v>
      </c>
      <c r="T207" t="str">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7" t="str">
        <v>https://www.artemis.bm/deal-directory/akibare-re-ltd-series-2018-1/</v>
      </c>
    </row>
    <row r="208" spans="1:21" x14ac:dyDescent="0.25">
      <c r="A208" t="str">
        <v>Kizuna Re II Ltd. (Series 2018-1) Class A</v>
      </c>
      <c r="B208" s="19">
        <v>43160</v>
      </c>
      <c r="C208" t="str">
        <v>Kizuna Re II Ltd. (Series 2018-1)</v>
      </c>
      <c r="D208" t="str">
        <v>Tokio Marine &amp; Nichido Fire Insurance Co. Ltd.</v>
      </c>
      <c r="E208" t="str">
        <v>Aon Securities is sole structuring agent and bookrunner</v>
      </c>
      <c r="F208" t="str">
        <v>AIR Worldwide</v>
      </c>
      <c r="G208" t="str">
        <v>Japan earthquake</v>
      </c>
      <c r="H208" s="18">
        <v>150000000</v>
      </c>
      <c r="I208" t="str">
        <v>Indemnity</v>
      </c>
      <c r="J208" t="str">
        <v>NR</v>
      </c>
      <c r="K208">
        <v>3</v>
      </c>
      <c r="L208">
        <v>1.0900000000000001</v>
      </c>
      <c r="M208" t="str">
        <v>Unknown</v>
      </c>
      <c r="N208" t="str">
        <v>Yes</v>
      </c>
      <c r="O208">
        <v>0.35</v>
      </c>
      <c r="P208">
        <v>1.875</v>
      </c>
      <c r="Q208">
        <v>5.3571428571428577</v>
      </c>
      <c r="R208">
        <v>1</v>
      </c>
      <c r="S208">
        <v>0</v>
      </c>
      <c r="T208" t="str">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8" t="str">
        <v>https://www.artemis.bm/deal-directory/kizuna-re-ii-ltd-series-2018-1/</v>
      </c>
    </row>
    <row r="209" spans="1:21" x14ac:dyDescent="0.25">
      <c r="A209" t="str">
        <v>Kizuna Re II Ltd. (Series 2018-1) Class B</v>
      </c>
      <c r="B209" s="19">
        <v>43160</v>
      </c>
      <c r="C209" t="str">
        <v>Kizuna Re II Ltd. (Series 2018-1)</v>
      </c>
      <c r="D209" t="str">
        <v>Tokio Marine &amp; Nichido Fire Insurance Co. Ltd.</v>
      </c>
      <c r="E209" t="str">
        <v>Aon Securities is sole structuring agent and bookrunner</v>
      </c>
      <c r="F209" t="str">
        <v>AIR Worldwide</v>
      </c>
      <c r="G209" t="str">
        <v>Japan earthquake</v>
      </c>
      <c r="H209" s="18">
        <v>50000000</v>
      </c>
      <c r="I209" t="str">
        <v>Indemnity</v>
      </c>
      <c r="J209" t="str">
        <v>NR</v>
      </c>
      <c r="K209">
        <v>3</v>
      </c>
      <c r="L209">
        <v>7.98</v>
      </c>
      <c r="M209" t="str">
        <v>Unknown</v>
      </c>
      <c r="N209" t="str">
        <v>Yes</v>
      </c>
      <c r="O209">
        <v>2.98</v>
      </c>
      <c r="P209">
        <v>2.98</v>
      </c>
      <c r="Q209">
        <v>1</v>
      </c>
      <c r="R209">
        <v>1</v>
      </c>
      <c r="S209">
        <v>0</v>
      </c>
      <c r="T209" t="str">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9" t="str">
        <v>https://www.artemis.bm/deal-directory/kizuna-re-ii-ltd-series-2018-1/</v>
      </c>
    </row>
    <row r="210" spans="1:21" x14ac:dyDescent="0.25">
      <c r="A210" t="str">
        <v>Sanders Re Ltd. (Series 2018-1)</v>
      </c>
      <c r="B210" s="19">
        <v>43160</v>
      </c>
      <c r="C210" t="str">
        <v>Sanders Re Ltd. (Series 2018-1)</v>
      </c>
      <c r="D210" t="str">
        <v>Allstate</v>
      </c>
      <c r="E210" t="str">
        <v>Aon Securities is sole structuring agent and joint bookrunner. Goldman Sachs is joint bookrunner.</v>
      </c>
      <c r="F210" t="str">
        <v>AIR Worldwide</v>
      </c>
      <c r="G210" t="str">
        <v>U.S. (ex Florida &amp; New Jersey) named storm, earthquake, severe weather, fire, other perils</v>
      </c>
      <c r="H210" s="18">
        <v>500000000</v>
      </c>
      <c r="I210" t="str">
        <v>Indemnity</v>
      </c>
      <c r="J210" t="str">
        <v>NR</v>
      </c>
      <c r="K210" t="str">
        <v>Unknown</v>
      </c>
      <c r="L210" t="str">
        <v>None</v>
      </c>
      <c r="M210" t="str">
        <v>Unknown</v>
      </c>
      <c r="N210" t="str">
        <v>No</v>
      </c>
      <c r="O210">
        <v>0.64</v>
      </c>
      <c r="P210">
        <v>5.5</v>
      </c>
      <c r="Q210">
        <v>8.59375</v>
      </c>
      <c r="R210">
        <v>1</v>
      </c>
      <c r="S210">
        <v>0</v>
      </c>
      <c r="T210" t="str">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0" t="str">
        <v>https://www.artemis.bm/deal-directory/sanders-re-ltd-series-2018-1/</v>
      </c>
    </row>
    <row r="211" spans="1:21" x14ac:dyDescent="0.25">
      <c r="A211" t="str">
        <v>Manatee Re II Ltd. (Series 2018-1) Class A</v>
      </c>
      <c r="B211" s="19">
        <v>43191</v>
      </c>
      <c r="C211" t="str">
        <v>Manatee Re II Ltd. (Series 2018-1)</v>
      </c>
      <c r="D211" t="str">
        <v>SafePoint Insurance Company</v>
      </c>
      <c r="E211" t="str">
        <v>GC Securities is sole structuring agent and joint bookrunner. Swiss Re Capital Markets is joint bookrunner.</v>
      </c>
      <c r="F211" t="str">
        <v>AIR Worldwide</v>
      </c>
      <c r="G211" t="str">
        <v>U.S. named storm, U.S. severe thunderstorm (Florida, Louisiana &amp; Texas initially)</v>
      </c>
      <c r="H211" s="18">
        <v>160000000</v>
      </c>
      <c r="I211" t="str">
        <v>Indemnity</v>
      </c>
      <c r="J211" t="str">
        <v>NR</v>
      </c>
      <c r="K211" t="str">
        <v>Unknown</v>
      </c>
      <c r="L211">
        <v>2.2200000000000002</v>
      </c>
      <c r="M211" t="str">
        <v>Unknown</v>
      </c>
      <c r="N211" t="str">
        <v>Yes</v>
      </c>
      <c r="O211">
        <v>1.08</v>
      </c>
      <c r="P211">
        <v>4.25</v>
      </c>
      <c r="Q211">
        <v>3.9351851851851851</v>
      </c>
      <c r="R211">
        <v>1</v>
      </c>
      <c r="S211">
        <v>0</v>
      </c>
      <c r="T211" t="str">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1" t="str">
        <v>https://www.artemis.bm/deal-directory/manatee-re-ii-ltd-series-2018-1/</v>
      </c>
    </row>
    <row r="212" spans="1:21" x14ac:dyDescent="0.25">
      <c r="A212" t="str">
        <v>Manatee Re II Ltd. (Series 2018-1) Class B</v>
      </c>
      <c r="B212" s="19">
        <v>43191</v>
      </c>
      <c r="C212" t="str">
        <v>Manatee Re II Ltd. (Series 2018-1)</v>
      </c>
      <c r="D212" t="str">
        <v>SafePoint Insurance Company</v>
      </c>
      <c r="E212" t="str">
        <v>GC Securities is sole structuring agent and joint bookrunner. Swiss Re Capital Markets is joint bookrunner.</v>
      </c>
      <c r="F212" t="str">
        <v>AIR Worldwide</v>
      </c>
      <c r="G212" t="str">
        <v>U.S. named storm, U.S. severe thunderstorm (Florida, Louisiana &amp; Texas initially)</v>
      </c>
      <c r="H212" s="18">
        <v>40000000</v>
      </c>
      <c r="I212" t="str">
        <v>Indemnity</v>
      </c>
      <c r="J212" t="str">
        <v>NR</v>
      </c>
      <c r="K212" t="str">
        <v>Unknown</v>
      </c>
      <c r="L212">
        <v>6.99</v>
      </c>
      <c r="M212" t="str">
        <v>Unknown</v>
      </c>
      <c r="N212" t="str">
        <v>Yes</v>
      </c>
      <c r="O212">
        <v>4.07</v>
      </c>
      <c r="P212">
        <v>7.75</v>
      </c>
      <c r="Q212">
        <v>1.9041769041769041</v>
      </c>
      <c r="R212">
        <v>1</v>
      </c>
      <c r="S212">
        <v>0</v>
      </c>
      <c r="T212" t="str">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2" t="str">
        <v>https://www.artemis.bm/deal-directory/manatee-re-ii-ltd-series-2018-1/</v>
      </c>
    </row>
    <row r="213" spans="1:21" x14ac:dyDescent="0.25">
      <c r="A213" t="str">
        <v>Armor Re II Ltd. (Series 2018-1)</v>
      </c>
      <c r="B213" s="19">
        <v>43191</v>
      </c>
      <c r="C213" t="str">
        <v>Armor Re II Ltd. (Series 2018-1)</v>
      </c>
      <c r="D213" t="str">
        <v>United Property &amp; Casualty Insurance Co., Family Security Insurance Co., Interboro Insurance Co., American Coastal Insurance</v>
      </c>
      <c r="E213" t="str">
        <v>Willis Towers Watson Securities is sole structuring agent and bookrunner</v>
      </c>
      <c r="F213" t="str">
        <v>AIR Worldwide</v>
      </c>
      <c r="G213" t="str">
        <v>U.S. named storm, U.S. earthquake</v>
      </c>
      <c r="H213" s="18">
        <v>100000000</v>
      </c>
      <c r="I213" t="str">
        <v>Indemnity</v>
      </c>
      <c r="J213" t="str">
        <v>NR</v>
      </c>
      <c r="K213" t="str">
        <v>Unknown</v>
      </c>
      <c r="L213">
        <v>1.1499999999999999</v>
      </c>
      <c r="M213" t="str">
        <v>$2,120,000,000.00</v>
      </c>
      <c r="N213" t="str">
        <v>No</v>
      </c>
      <c r="O213">
        <v>1.07</v>
      </c>
      <c r="P213">
        <v>3.5</v>
      </c>
      <c r="Q213">
        <v>3.2710280373831773</v>
      </c>
      <c r="R213">
        <v>1</v>
      </c>
      <c r="S213">
        <v>0</v>
      </c>
      <c r="T213" t="str">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3" t="str">
        <v>https://www.artemis.bm/deal-directory/armor-re-ii-ltd-series-2018-1/</v>
      </c>
    </row>
    <row r="214" spans="1:21" x14ac:dyDescent="0.25">
      <c r="A214" t="str">
        <v>Kendall Re Ltd. (Series 2018-1)</v>
      </c>
      <c r="B214" s="19">
        <v>43191</v>
      </c>
      <c r="C214" t="str">
        <v>Kendall Re Ltd. (Series 2018-1)</v>
      </c>
      <c r="D214" t="str">
        <v>Aspen Insurance</v>
      </c>
      <c r="E214" t="str">
        <v>GC Securities is sole structuring agent and bookrunner</v>
      </c>
      <c r="F214" t="str">
        <v>AIR Worldwide</v>
      </c>
      <c r="G214" t="str">
        <v>U.S. named storm, U.S. &amp; Canada earthquake, U.S. severe thunderstorm, U.S. wildfire, U.S. winter storm, European windstorm</v>
      </c>
      <c r="H214" s="18">
        <v>225000000</v>
      </c>
      <c r="I214" t="str">
        <v>Industry loss index</v>
      </c>
      <c r="J214" t="str">
        <v>NR</v>
      </c>
      <c r="K214" t="str">
        <v>Unknown</v>
      </c>
      <c r="L214">
        <v>3.02</v>
      </c>
      <c r="M214" t="str">
        <v>Unknown</v>
      </c>
      <c r="N214" t="str">
        <v>No</v>
      </c>
      <c r="O214">
        <v>2.4</v>
      </c>
      <c r="P214">
        <v>5.25</v>
      </c>
      <c r="Q214">
        <v>2.1875</v>
      </c>
      <c r="R214">
        <v>1</v>
      </c>
      <c r="S214">
        <v>0</v>
      </c>
      <c r="T214" t="str">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4" t="str">
        <v>https://www.artemis.bm/deal-directory/kendall-re-ltd-series-2018-1/</v>
      </c>
    </row>
    <row r="215" spans="1:21" x14ac:dyDescent="0.25">
      <c r="A215" t="str">
        <v>Pelican IV Re Ltd. (Series 2018-1)</v>
      </c>
      <c r="B215" s="19">
        <v>43191</v>
      </c>
      <c r="C215" t="str">
        <v>Pelican IV Re Ltd. (Series 2018-1)</v>
      </c>
      <c r="D215" t="str">
        <v>Louisiana Citizens Property Insurance Corporation</v>
      </c>
      <c r="E215" t="str">
        <v>GC Securities is sole structuring agent and bookrunner.</v>
      </c>
      <c r="F215" t="str">
        <v>AIR Worldwide</v>
      </c>
      <c r="G215" t="str">
        <v>Louisiana named storm &amp; severe thunderstorm</v>
      </c>
      <c r="H215" s="18">
        <v>100000000</v>
      </c>
      <c r="I215" t="str">
        <v>Indemnity</v>
      </c>
      <c r="J215" t="str">
        <v>NR</v>
      </c>
      <c r="K215" t="str">
        <v>Unknown</v>
      </c>
      <c r="L215">
        <v>1.1200000000000001</v>
      </c>
      <c r="M215" t="str">
        <v>Unknown</v>
      </c>
      <c r="N215" t="str">
        <v>No</v>
      </c>
      <c r="O215">
        <v>0.97</v>
      </c>
      <c r="P215">
        <v>2.25</v>
      </c>
      <c r="Q215">
        <v>2.3195876288659796</v>
      </c>
      <c r="R215">
        <v>1</v>
      </c>
      <c r="S215">
        <v>0</v>
      </c>
      <c r="T215" t="str">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5" t="str">
        <v>https://www.artemis.bm/deal-directory/pelican-iv-re-ltd-series-2018-1/</v>
      </c>
    </row>
    <row r="216" spans="1:21" x14ac:dyDescent="0.25">
      <c r="A216" t="str">
        <v>Residential Reinsurance 2018 Limited (Series 2018-1) Class 11</v>
      </c>
      <c r="B216" s="19">
        <v>43221</v>
      </c>
      <c r="C216" t="str">
        <v>Residential Reinsurance 2018 Limited (Series 2018-1)</v>
      </c>
      <c r="D216" t="str">
        <v>USAA</v>
      </c>
      <c r="E216" t="str">
        <v>Goldman Sachs and Swiss Re Capital Markets are joint structuring agents and bookrunners</v>
      </c>
      <c r="F216" t="str">
        <v>AIR Worldwide</v>
      </c>
      <c r="G216" t="str">
        <v>U.S. tropical cyclones (plus renter policy flood), earthquakes (plus fire following and renter policy flood), severe thunderstorm, winter storm, wildfire, volcanic eruption, meteorite impact, other perils (including auto policy flood)</v>
      </c>
      <c r="H216" s="18">
        <v>100000000</v>
      </c>
      <c r="I216" t="str">
        <v>Indemnity</v>
      </c>
      <c r="J216" t="str">
        <v>?</v>
      </c>
      <c r="K216">
        <v>1</v>
      </c>
      <c r="L216" t="str">
        <v>None</v>
      </c>
      <c r="M216" t="str">
        <v>Unknown</v>
      </c>
      <c r="N216" t="str">
        <v>Yes</v>
      </c>
      <c r="O216">
        <v>7.3</v>
      </c>
      <c r="P216">
        <v>12.25</v>
      </c>
      <c r="Q216">
        <v>1.678082191780822</v>
      </c>
      <c r="R216">
        <v>1</v>
      </c>
      <c r="S216">
        <v>0</v>
      </c>
      <c r="T216" t="str">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6" t="str">
        <v>https://www.artemis.bm/deal-directory/residential-reinsurance-2018-limited-series-2018-1/</v>
      </c>
    </row>
    <row r="217" spans="1:21" x14ac:dyDescent="0.25">
      <c r="A217" t="str">
        <v>Residential Reinsurance 2018 Limited (Series 2018-1) Class 13</v>
      </c>
      <c r="B217" s="19">
        <v>43221</v>
      </c>
      <c r="C217" t="str">
        <v>Residential Reinsurance 2018 Limited (Series 2018-1)</v>
      </c>
      <c r="D217" t="str">
        <v>USAA</v>
      </c>
      <c r="E217" t="str">
        <v>Goldman Sachs and Swiss Re Capital Markets are joint structuring agents and bookrunners</v>
      </c>
      <c r="F217" t="str">
        <v>AIR Worldwide</v>
      </c>
      <c r="G217" t="str">
        <v>U.S. tropical cyclones (plus renter policy flood), earthquakes (plus fire following and renter policy flood), severe thunderstorm, winter storm, wildfire, volcanic eruption, meteorite impact, other perils (including auto policy flood)</v>
      </c>
      <c r="H217" s="18">
        <v>100000000</v>
      </c>
      <c r="I217" t="str">
        <v>Indemnity</v>
      </c>
      <c r="J217" t="str">
        <v>?</v>
      </c>
      <c r="K217">
        <v>1</v>
      </c>
      <c r="L217" t="str">
        <v>None</v>
      </c>
      <c r="M217" t="str">
        <v>Unknown</v>
      </c>
      <c r="N217" t="str">
        <v>Yes</v>
      </c>
      <c r="O217">
        <v>0.82</v>
      </c>
      <c r="P217">
        <v>3.25</v>
      </c>
      <c r="Q217">
        <v>3.9634146341463419</v>
      </c>
      <c r="R217">
        <v>1</v>
      </c>
      <c r="S217">
        <v>0</v>
      </c>
      <c r="T217" t="str">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7" t="str">
        <v>https://www.artemis.bm/deal-directory/residential-reinsurance-2018-limited-series-2018-1/</v>
      </c>
    </row>
    <row r="218" spans="1:21" x14ac:dyDescent="0.25">
      <c r="A218" t="str">
        <v>Everglades Re II Ltd. (Series 2018-1)</v>
      </c>
      <c r="B218" s="19">
        <v>43221</v>
      </c>
      <c r="C218" t="str">
        <v>Everglades Re II Ltd. (Series 2018-1)</v>
      </c>
      <c r="D218" t="str">
        <v>Citizens Property Insurance</v>
      </c>
      <c r="E218" t="str">
        <v>Citigroup is sole structuring agent and bookrunner. BofA Merrill Lynch is joint bookrunner.</v>
      </c>
      <c r="F218" t="str">
        <v>AIR Worldwide</v>
      </c>
      <c r="G218" t="str">
        <v>Florida named storms</v>
      </c>
      <c r="H218" s="18">
        <v>250000000</v>
      </c>
      <c r="I218" t="str">
        <v>Indemnity</v>
      </c>
      <c r="J218" t="str">
        <v>NR</v>
      </c>
      <c r="K218" t="str">
        <v>Unknown</v>
      </c>
      <c r="L218" t="str">
        <v>None</v>
      </c>
      <c r="M218" t="str">
        <v>Unknown</v>
      </c>
      <c r="N218" t="str">
        <v>No</v>
      </c>
      <c r="O218">
        <v>1.93</v>
      </c>
      <c r="P218">
        <v>4.75</v>
      </c>
      <c r="Q218">
        <v>2.4611398963730569</v>
      </c>
      <c r="R218">
        <v>1</v>
      </c>
      <c r="S218">
        <v>0</v>
      </c>
      <c r="T218" t="str">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8" t="str">
        <v>https://www.artemis.bm/deal-directory/everglades-re-ii-ltd-series-2018-1/</v>
      </c>
    </row>
    <row r="219" spans="1:21" x14ac:dyDescent="0.25">
      <c r="A219" t="str">
        <v>Caelus Re V Ltd. (Series 2018-1) Class A</v>
      </c>
      <c r="B219" s="19">
        <v>43221</v>
      </c>
      <c r="C219" t="str">
        <v>Caelus Re V Ltd. (Series 2018-1)</v>
      </c>
      <c r="D219" t="str">
        <v>Nationwide Mutual Insurance Co.</v>
      </c>
      <c r="E219" t="str">
        <v>Goldman Sachs and Aon Securities are joint structuring agents &amp; bookrunners. Deutsche Bank Securities and BNP Paribas are co-managers</v>
      </c>
      <c r="F219" t="str">
        <v>AIR Worldwide</v>
      </c>
      <c r="G219" t="str">
        <v>U.S. named storm, earthquake (inc. fire following), severe thunderstorm, winter storm, wildfire, meteorite impact, volcanic eruption, other perils</v>
      </c>
      <c r="H219" s="18">
        <v>125000000</v>
      </c>
      <c r="I219" t="str">
        <v>Indemnity</v>
      </c>
      <c r="J219" t="str">
        <v>NR</v>
      </c>
      <c r="K219">
        <v>3</v>
      </c>
      <c r="L219">
        <v>1.02</v>
      </c>
      <c r="M219" t="str">
        <v>$2,500,000,000.00</v>
      </c>
      <c r="N219" t="str">
        <v>Yes</v>
      </c>
      <c r="O219">
        <v>0.63</v>
      </c>
      <c r="P219">
        <v>3.5</v>
      </c>
      <c r="Q219">
        <v>5.5555555555555554</v>
      </c>
      <c r="R219">
        <v>1</v>
      </c>
      <c r="S219">
        <v>0</v>
      </c>
      <c r="T219"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9" t="str">
        <v>https://www.artemis.bm/deal-directory/caelus-re-v-ltd-series-2018-1/</v>
      </c>
    </row>
    <row r="220" spans="1:21" x14ac:dyDescent="0.25">
      <c r="A220" t="str">
        <v>Caelus Re V Ltd. (Series 2018-1) Class B</v>
      </c>
      <c r="B220" s="19">
        <v>43221</v>
      </c>
      <c r="C220" t="str">
        <v>Caelus Re V Ltd. (Series 2018-1)</v>
      </c>
      <c r="D220" t="str">
        <v>Nationwide Mutual Insurance Co.</v>
      </c>
      <c r="E220" t="str">
        <v>Goldman Sachs and Aon Securities are joint structuring agents &amp; bookrunners. Deutsche Bank Securities and BNP Paribas are co-managers</v>
      </c>
      <c r="F220" t="str">
        <v>AIR Worldwide</v>
      </c>
      <c r="G220" t="str">
        <v>U.S. named storm, earthquake (inc. fire following), severe thunderstorm, winter storm, wildfire, meteorite impact, volcanic eruption, other perils</v>
      </c>
      <c r="H220" s="18">
        <v>75000000</v>
      </c>
      <c r="I220" t="str">
        <v>Indemnity</v>
      </c>
      <c r="J220" t="str">
        <v>NR</v>
      </c>
      <c r="K220">
        <v>3</v>
      </c>
      <c r="L220">
        <v>2.02</v>
      </c>
      <c r="M220" t="str">
        <v>Unknown</v>
      </c>
      <c r="N220" t="str">
        <v>Yes</v>
      </c>
      <c r="O220">
        <v>1.48</v>
      </c>
      <c r="P220">
        <v>4.5</v>
      </c>
      <c r="Q220">
        <v>3.0405405405405408</v>
      </c>
      <c r="R220">
        <v>1</v>
      </c>
      <c r="S220">
        <v>0</v>
      </c>
      <c r="T220"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0" t="str">
        <v>https://www.artemis.bm/deal-directory/caelus-re-v-ltd-series-2018-1/</v>
      </c>
    </row>
    <row r="221" spans="1:21" x14ac:dyDescent="0.25">
      <c r="A221" t="str">
        <v>Caelus Re V Ltd. (Series 2018-1) Class C</v>
      </c>
      <c r="B221" s="19">
        <v>43221</v>
      </c>
      <c r="C221" t="str">
        <v>Caelus Re V Ltd. (Series 2018-1)</v>
      </c>
      <c r="D221" t="str">
        <v>Nationwide Mutual Insurance Co.</v>
      </c>
      <c r="E221" t="str">
        <v>Goldman Sachs and Aon Securities are joint structuring agents &amp; bookrunners. Deutsche Bank Securities and BNP Paribas are co-managers</v>
      </c>
      <c r="F221" t="str">
        <v>AIR Worldwide</v>
      </c>
      <c r="G221" t="str">
        <v>U.S. named storm, earthquake (inc. fire following), severe thunderstorm, winter storm, wildfire, meteorite impact, volcanic eruption, other perils</v>
      </c>
      <c r="H221" s="18">
        <v>125000000</v>
      </c>
      <c r="I221" t="str">
        <v>Indemnity</v>
      </c>
      <c r="J221" t="str">
        <v>NR</v>
      </c>
      <c r="K221">
        <v>3</v>
      </c>
      <c r="L221">
        <v>4.2300000000000004</v>
      </c>
      <c r="M221" t="str">
        <v>Unknown</v>
      </c>
      <c r="N221" t="str">
        <v>Yes</v>
      </c>
      <c r="O221">
        <v>2.94</v>
      </c>
      <c r="P221">
        <v>7.5</v>
      </c>
      <c r="Q221">
        <v>2.5510204081632653</v>
      </c>
      <c r="R221">
        <v>1</v>
      </c>
      <c r="S221">
        <v>0</v>
      </c>
      <c r="T221"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1" t="str">
        <v>https://www.artemis.bm/deal-directory/caelus-re-v-ltd-series-2018-1/</v>
      </c>
    </row>
    <row r="222" spans="1:21" x14ac:dyDescent="0.25">
      <c r="A222" t="str">
        <v>Caelus Re V Ltd. (Series 2018-1) Class D</v>
      </c>
      <c r="B222" s="19">
        <v>43221</v>
      </c>
      <c r="C222" t="str">
        <v>Caelus Re V Ltd. (Series 2018-1)</v>
      </c>
      <c r="D222" t="str">
        <v>Nationwide Mutual Insurance Co.</v>
      </c>
      <c r="E222" t="str">
        <v>Goldman Sachs and Aon Securities are joint structuring agents &amp; bookrunners. Deutsche Bank Securities and BNP Paribas are co-managers</v>
      </c>
      <c r="F222" t="str">
        <v>AIR Worldwide</v>
      </c>
      <c r="G222" t="str">
        <v>U.S. named storm, earthquake (inc. fire following), severe thunderstorm, winter storm, wildfire, meteorite impact, volcanic eruption, other perils</v>
      </c>
      <c r="H222" s="18">
        <v>125000000</v>
      </c>
      <c r="I222" t="str">
        <v>Indemnity</v>
      </c>
      <c r="J222" t="str">
        <v>NR</v>
      </c>
      <c r="K222">
        <v>3</v>
      </c>
      <c r="L222">
        <v>5.41</v>
      </c>
      <c r="M222" t="str">
        <v>$1,400,000,000.00</v>
      </c>
      <c r="N222" t="str">
        <v>Yes</v>
      </c>
      <c r="O222">
        <v>4.8</v>
      </c>
      <c r="P222">
        <v>10.5</v>
      </c>
      <c r="Q222">
        <v>2.1875</v>
      </c>
      <c r="R222">
        <v>1</v>
      </c>
      <c r="S222">
        <v>0</v>
      </c>
      <c r="T222"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2" t="str">
        <v>https://www.artemis.bm/deal-directory/caelus-re-v-ltd-series-2018-1/</v>
      </c>
    </row>
    <row r="223" spans="1:21" x14ac:dyDescent="0.25">
      <c r="A223" t="str">
        <v>Bowline Re Ltd. (Series 2018-1)</v>
      </c>
      <c r="B223" s="19">
        <v>43221</v>
      </c>
      <c r="C223" t="str">
        <v>Bowline Re Ltd. (Series 2018-1)</v>
      </c>
      <c r="D223" t="str">
        <v>Transatlantic Reinsurance Co.</v>
      </c>
      <c r="E223" t="str">
        <v>Aon Securities is sole structuring agent and bookrunner</v>
      </c>
      <c r="F223" t="str">
        <v>AIR Worldwide</v>
      </c>
      <c r="G223" t="str">
        <v>U.S., Puerto Rico, U.S. Virgin Islands, D.C., Canada named storm, earthquake and severe thunderstorm</v>
      </c>
      <c r="H223" s="18">
        <v>250000000</v>
      </c>
      <c r="I223" t="str">
        <v>Industry loss index</v>
      </c>
      <c r="J223" t="str">
        <v>NR</v>
      </c>
      <c r="K223" t="str">
        <v>Unknown</v>
      </c>
      <c r="L223">
        <v>2.16</v>
      </c>
      <c r="M223" t="str">
        <v>Unknown</v>
      </c>
      <c r="N223" t="str">
        <v>No</v>
      </c>
      <c r="O223">
        <v>1.6</v>
      </c>
      <c r="P223">
        <v>4.5</v>
      </c>
      <c r="Q223">
        <v>2.8125</v>
      </c>
      <c r="R223">
        <v>1</v>
      </c>
      <c r="S223">
        <v>0</v>
      </c>
      <c r="T223" t="str">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3" t="str">
        <v>https://www.artemis.bm/deal-directory/bowline-re-ltd-series-2018-1/</v>
      </c>
    </row>
    <row r="224" spans="1:21" x14ac:dyDescent="0.25">
      <c r="A224" t="str">
        <v>Alamo Re Ltd. (Series 2018-1)</v>
      </c>
      <c r="B224" s="19">
        <v>43221</v>
      </c>
      <c r="C224" t="str">
        <v>Alamo Re Ltd. (Series 2018-1)</v>
      </c>
      <c r="D224" t="str">
        <v>Texas Windstorm Insurance Association (TWIA)</v>
      </c>
      <c r="E224" t="str">
        <v>GC Securities is sole structuring agent and bookrunner</v>
      </c>
      <c r="F224" t="str">
        <v>AIR Worldwide</v>
      </c>
      <c r="G224" t="str">
        <v>Texas named storms and severe thunderstorms</v>
      </c>
      <c r="H224" s="18">
        <v>400000000</v>
      </c>
      <c r="I224" t="str">
        <v>Indemnity</v>
      </c>
      <c r="J224" t="str">
        <v>NR</v>
      </c>
      <c r="K224" t="str">
        <v>Unknown</v>
      </c>
      <c r="L224">
        <v>2.19</v>
      </c>
      <c r="M224" t="str">
        <v>$2,800,000,000.00</v>
      </c>
      <c r="N224" t="str">
        <v>No</v>
      </c>
      <c r="O224">
        <v>1.65</v>
      </c>
      <c r="P224">
        <v>3.25</v>
      </c>
      <c r="Q224">
        <v>1.9696969696969697</v>
      </c>
      <c r="R224">
        <v>1</v>
      </c>
      <c r="S224">
        <v>0</v>
      </c>
      <c r="T224" t="str">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4" t="str">
        <v>https://www.artemis.bm/deal-directory/alamo-re-ltd-series-2018-1/</v>
      </c>
    </row>
    <row r="225" spans="1:21" x14ac:dyDescent="0.25">
      <c r="A225" t="str">
        <v>Frontline Re Ltd. (Series 2018-1) Class A</v>
      </c>
      <c r="B225" s="19">
        <v>43252</v>
      </c>
      <c r="C225" t="str">
        <v>Frontline Re Ltd. (Series 2018-1)</v>
      </c>
      <c r="D225" t="str">
        <v>Frontline Insurance</v>
      </c>
      <c r="E225" t="str">
        <v>Swiss Re Capital Markets is sole structuring agent and bookrunner</v>
      </c>
      <c r="F225" t="str">
        <v>RMS</v>
      </c>
      <c r="G225" t="str">
        <v>U.S. named storm</v>
      </c>
      <c r="H225" s="18">
        <v>250000000</v>
      </c>
      <c r="I225" t="str">
        <v>Indemnity</v>
      </c>
      <c r="J225" t="str">
        <v>NR</v>
      </c>
      <c r="K225" t="str">
        <v>Unknown</v>
      </c>
      <c r="L225">
        <v>6.12</v>
      </c>
      <c r="M225" t="str">
        <v>Unknown</v>
      </c>
      <c r="N225" t="str">
        <v>Yes</v>
      </c>
      <c r="O225">
        <v>4.04</v>
      </c>
      <c r="P225">
        <v>7</v>
      </c>
      <c r="Q225">
        <v>1.7326732673267327</v>
      </c>
      <c r="R225">
        <v>1</v>
      </c>
      <c r="S225">
        <v>0</v>
      </c>
      <c r="T225" t="str">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5" t="str">
        <v>https://www.artemis.bm/deal-directory/frontline-re-ltd-series-2018-1/</v>
      </c>
    </row>
    <row r="226" spans="1:21" x14ac:dyDescent="0.25">
      <c r="A226" t="str">
        <v>Frontline Re Ltd. (Series 2018-1) Class B</v>
      </c>
      <c r="B226" s="19">
        <v>43252</v>
      </c>
      <c r="C226" t="str">
        <v>Frontline Re Ltd. (Series 2018-1)</v>
      </c>
      <c r="D226" t="str">
        <v>Frontline Insurance</v>
      </c>
      <c r="E226" t="str">
        <v>Swiss Re Capital Markets is sole structuring agent and bookrunner</v>
      </c>
      <c r="F226" t="str">
        <v>RMS</v>
      </c>
      <c r="G226" t="str">
        <v>U.S. named storm</v>
      </c>
      <c r="H226" s="18">
        <v>100000000</v>
      </c>
      <c r="I226" t="str">
        <v>Indemnity</v>
      </c>
      <c r="J226" t="str">
        <v>NR</v>
      </c>
      <c r="K226" t="str">
        <v>Unknown</v>
      </c>
      <c r="L226">
        <v>10.76</v>
      </c>
      <c r="M226" t="str">
        <v>Unknown</v>
      </c>
      <c r="N226" t="str">
        <v>Yes</v>
      </c>
      <c r="O226">
        <v>8.1300000000000008</v>
      </c>
      <c r="P226">
        <v>11.75</v>
      </c>
      <c r="Q226">
        <v>1.4452644526445264</v>
      </c>
      <c r="R226">
        <v>1</v>
      </c>
      <c r="S226">
        <v>0</v>
      </c>
      <c r="T226" t="str">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6" t="str">
        <v>https://www.artemis.bm/deal-directory/frontline-re-ltd-series-2018-1/</v>
      </c>
    </row>
    <row r="227" spans="1:21" x14ac:dyDescent="0.25">
      <c r="A227" t="str">
        <v>Northshore Re II Ltd. (Series 2018-1)</v>
      </c>
      <c r="B227" s="19">
        <v>43282</v>
      </c>
      <c r="C227" t="str">
        <v>Northshore Re II Ltd. (Series 2018-1)</v>
      </c>
      <c r="D227" t="str">
        <v>AXIS Capital Holdings Ltd. subsidiaries</v>
      </c>
      <c r="E227" t="str">
        <v>GC Securities is structuring agent and bookrunner</v>
      </c>
      <c r="F227" t="str">
        <v>AIR Worldwide</v>
      </c>
      <c r="G227" t="str">
        <v>U.S. &amp; Puerto Rico named storms, U.S. &amp; Canada earthquake, European windstorm</v>
      </c>
      <c r="H227" s="18">
        <v>200000000</v>
      </c>
      <c r="I227" t="str">
        <v>Industry loss index</v>
      </c>
      <c r="J227" t="str">
        <v>NR</v>
      </c>
      <c r="K227">
        <v>4</v>
      </c>
      <c r="L227">
        <v>5.09</v>
      </c>
      <c r="M227" t="str">
        <v>Unknown</v>
      </c>
      <c r="N227" t="str">
        <v>No</v>
      </c>
      <c r="O227">
        <v>4.47</v>
      </c>
      <c r="P227">
        <v>7.75</v>
      </c>
      <c r="Q227">
        <v>1.7337807606263984</v>
      </c>
      <c r="R227">
        <v>1</v>
      </c>
      <c r="S227">
        <v>0</v>
      </c>
      <c r="T227" t="str">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7" t="str">
        <v>https://www.artemis.bm/deal-directory/northshore-re-ii-ltd-series-2018-1/</v>
      </c>
    </row>
    <row r="228" spans="1:21" x14ac:dyDescent="0.25">
      <c r="A228" t="str">
        <v>FloodSmart Re Ltd. (Series 2018-1) Class A</v>
      </c>
      <c r="B228" s="19">
        <v>43282</v>
      </c>
      <c r="C228" t="str">
        <v>FloodSmart Re Ltd. (Series 2018-1)</v>
      </c>
      <c r="D228" t="str">
        <v>FEMA / NFIP via Hannover Re</v>
      </c>
      <c r="E228" t="str">
        <v>GC Securities is sole structuring agent and joint bookrunner. Aon Securities is joint bookrunner.</v>
      </c>
      <c r="F228" t="str">
        <v>KatRisk LLC</v>
      </c>
      <c r="G228" t="str">
        <v>U.S. flood risk (from named storms)</v>
      </c>
      <c r="H228" s="18">
        <v>175000000</v>
      </c>
      <c r="I228" t="str">
        <v>Indemnity</v>
      </c>
      <c r="J228" t="str">
        <v>NR</v>
      </c>
      <c r="K228">
        <v>3</v>
      </c>
      <c r="L228">
        <v>6.04</v>
      </c>
      <c r="M228" t="str">
        <v>Unknown</v>
      </c>
      <c r="N228" t="str">
        <v>Yes</v>
      </c>
      <c r="O228">
        <v>4.9400000000000004</v>
      </c>
      <c r="P228">
        <v>11.25</v>
      </c>
      <c r="Q228">
        <v>2.2773279352226719</v>
      </c>
      <c r="R228">
        <v>1</v>
      </c>
      <c r="S228">
        <v>0</v>
      </c>
      <c r="T228" t="str">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8" t="str">
        <v>https://www.artemis.bm/deal-directory/floodsmart-re-ltd-series-2018-1/</v>
      </c>
    </row>
    <row r="229" spans="1:21" x14ac:dyDescent="0.25">
      <c r="A229" t="str">
        <v>FloodSmart Re Ltd. (Series 2018-1) Class B</v>
      </c>
      <c r="B229" s="19">
        <v>43282</v>
      </c>
      <c r="C229" t="str">
        <v>FloodSmart Re Ltd. (Series 2018-1)</v>
      </c>
      <c r="D229" t="str">
        <v>FEMA / NFIP via Hannover Re</v>
      </c>
      <c r="E229" t="str">
        <v>GC Securities is sole structuring agent and joint bookrunner. Aon Securities is joint bookrunner.</v>
      </c>
      <c r="F229" t="str">
        <v>KatRisk LLC</v>
      </c>
      <c r="G229" t="str">
        <v>U.S. flood risk (from named storms)</v>
      </c>
      <c r="H229" s="18">
        <v>325000000</v>
      </c>
      <c r="I229" t="str">
        <v>Indemnity</v>
      </c>
      <c r="J229" t="str">
        <v>NR</v>
      </c>
      <c r="K229">
        <v>3</v>
      </c>
      <c r="L229">
        <v>9.68</v>
      </c>
      <c r="M229" t="str">
        <v>Unknown</v>
      </c>
      <c r="N229" t="str">
        <v>Yes</v>
      </c>
      <c r="O229">
        <v>6.32</v>
      </c>
      <c r="P229">
        <v>13.5</v>
      </c>
      <c r="Q229">
        <v>2.1360759493670884</v>
      </c>
      <c r="R229">
        <v>1</v>
      </c>
      <c r="S229">
        <v>0</v>
      </c>
      <c r="T229" t="str">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9" t="str">
        <v>https://www.artemis.bm/deal-directory/floodsmart-re-ltd-series-2018-1/</v>
      </c>
    </row>
    <row r="230" spans="1:21" x14ac:dyDescent="0.25">
      <c r="A230" t="str">
        <v>Cal Phoenix Re Ltd. (Series 2018-1)</v>
      </c>
      <c r="B230" s="19">
        <v>43313</v>
      </c>
      <c r="C230" t="str">
        <v>Cal Phoenix Re Ltd. (Series 2018-1)</v>
      </c>
      <c r="D230" t="str">
        <v>PG&amp;E Corporation</v>
      </c>
      <c r="E230" t="str">
        <v>GC Securities is sole structuring agent and lead bookrunner</v>
      </c>
      <c r="F230" t="str">
        <v>AIR Worldwide</v>
      </c>
      <c r="G230" t="str">
        <v>California wildfire</v>
      </c>
      <c r="H230" s="18">
        <v>200000000</v>
      </c>
      <c r="I230" t="str">
        <v>Indemnity</v>
      </c>
      <c r="J230" t="str">
        <v>NR</v>
      </c>
      <c r="K230" t="str">
        <v>Unknown</v>
      </c>
      <c r="L230">
        <v>1.35</v>
      </c>
      <c r="M230" t="str">
        <v>Unknown</v>
      </c>
      <c r="N230" t="str">
        <v>No</v>
      </c>
      <c r="O230">
        <v>1.01</v>
      </c>
      <c r="P230">
        <v>6</v>
      </c>
      <c r="Q230">
        <v>5.9405940594059405</v>
      </c>
      <c r="R230">
        <v>1</v>
      </c>
      <c r="S230">
        <v>0</v>
      </c>
      <c r="T230" t="str">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0" t="str">
        <v>https://www.artemis.bm/deal-directory/cal-phoenix-re-ltd-series-2018-1/</v>
      </c>
    </row>
    <row r="231" spans="1:21" x14ac:dyDescent="0.25">
      <c r="A231" t="str">
        <v>SD Re Ltd. (Series 2018-1)</v>
      </c>
      <c r="B231" s="19">
        <v>43374</v>
      </c>
      <c r="C231" t="str">
        <v>SD Re Ltd. (Series 2018-1)</v>
      </c>
      <c r="D231" t="str">
        <v>Sempra Energy</v>
      </c>
      <c r="E231" t="str">
        <v>GC Securities is sole structuring agent and lead bookrunner</v>
      </c>
      <c r="F231" t="str">
        <v>AIR Worldwide</v>
      </c>
      <c r="G231" t="str">
        <v>California wildfire</v>
      </c>
      <c r="H231" s="18">
        <v>125000000</v>
      </c>
      <c r="I231" t="str">
        <v>Indemnity</v>
      </c>
      <c r="J231" t="str">
        <v>NR</v>
      </c>
      <c r="K231" t="str">
        <v>Unknown</v>
      </c>
      <c r="L231">
        <v>0.21</v>
      </c>
      <c r="M231" t="str">
        <v>Unknown</v>
      </c>
      <c r="N231" t="str">
        <v>No</v>
      </c>
      <c r="O231">
        <v>0.21</v>
      </c>
      <c r="P231">
        <v>4</v>
      </c>
      <c r="Q231">
        <v>19.047619047619047</v>
      </c>
      <c r="R231">
        <v>1</v>
      </c>
      <c r="S231">
        <v>0</v>
      </c>
      <c r="T231" t="str">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1" t="str">
        <v>https://www.artemis.bm/deal-directory/sd-re-ltd-series-2018-1/</v>
      </c>
    </row>
    <row r="232" spans="1:21" x14ac:dyDescent="0.25">
      <c r="A232" t="str">
        <v>Residential Reinsurance 2018 Limited (Series 2018-2) Class 1</v>
      </c>
      <c r="B232" s="19">
        <v>43405</v>
      </c>
      <c r="C232" t="str">
        <v>Residential Reinsurance 2018 Limited (Series 2018-2)</v>
      </c>
      <c r="D232" t="str">
        <v>USAA</v>
      </c>
      <c r="E232" t="str">
        <v>Goldman Sachs and Swiss Re Capital Markets are joint structuring agents and bookrunners</v>
      </c>
      <c r="F232" t="str">
        <v>AIR Worldwide</v>
      </c>
      <c r="G232" t="str">
        <v>U.S. tropical cyclones, earthquakes (plus fire following), severe thunderstorm, winter storm, wildfire, volcanic eruption, meteorite impact, other perils (all including auto &amp; renter policy flood losses)</v>
      </c>
      <c r="H232" s="18">
        <v>50000000</v>
      </c>
      <c r="I232" t="str">
        <v>Indemnity</v>
      </c>
      <c r="J232" t="str">
        <v>?</v>
      </c>
      <c r="K232">
        <v>4</v>
      </c>
      <c r="L232">
        <v>20.5</v>
      </c>
      <c r="M232" t="str">
        <v>Unknown</v>
      </c>
      <c r="N232" t="str">
        <v>Yes</v>
      </c>
      <c r="O232">
        <v>4.07</v>
      </c>
      <c r="P232">
        <v>20.25</v>
      </c>
      <c r="Q232">
        <v>4.9754299754299751</v>
      </c>
      <c r="R232">
        <v>1</v>
      </c>
      <c r="S232">
        <v>0</v>
      </c>
      <c r="T232" t="str">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2" t="str">
        <v>https://www.artemis.bm/deal-directory/residential-reinsurance-2018-limited-series-2018-2/</v>
      </c>
    </row>
    <row r="233" spans="1:21" x14ac:dyDescent="0.25">
      <c r="A233" t="str">
        <v>Residential Reinsurance 2018 Limited (Series 2018-2) Class 2</v>
      </c>
      <c r="B233" s="19">
        <v>43405</v>
      </c>
      <c r="C233" t="str">
        <v>Residential Reinsurance 2018 Limited (Series 2018-2)</v>
      </c>
      <c r="D233" t="str">
        <v>USAA</v>
      </c>
      <c r="E233" t="str">
        <v>Goldman Sachs and Swiss Re Capital Markets are joint structuring agents and bookrunners</v>
      </c>
      <c r="F233" t="str">
        <v>AIR Worldwide</v>
      </c>
      <c r="G233" t="str">
        <v>U.S. tropical cyclones, earthquakes (plus fire following), severe thunderstorm, winter storm, wildfire, volcanic eruption, meteorite impact, other perils (all including auto &amp; renter policy flood losses)</v>
      </c>
      <c r="H233" s="18">
        <v>150000000</v>
      </c>
      <c r="I233" t="str">
        <v>Indemnity</v>
      </c>
      <c r="J233" t="str">
        <v>?</v>
      </c>
      <c r="K233">
        <v>4</v>
      </c>
      <c r="L233">
        <v>9.5299999999999994</v>
      </c>
      <c r="M233" t="str">
        <v>Unknown</v>
      </c>
      <c r="N233" t="str">
        <v>Yes</v>
      </c>
      <c r="O233">
        <v>6.45</v>
      </c>
      <c r="P233">
        <v>11.5</v>
      </c>
      <c r="Q233">
        <v>1.7829457364341086</v>
      </c>
      <c r="R233">
        <v>1</v>
      </c>
      <c r="S233">
        <v>0</v>
      </c>
      <c r="T233" t="str">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3" t="str">
        <v>https://www.artemis.bm/deal-directory/residential-reinsurance-2018-limited-series-2018-2/</v>
      </c>
    </row>
    <row r="234" spans="1:21" x14ac:dyDescent="0.25">
      <c r="A234" t="str">
        <v>Golden State Re II Ltd. (Series 2018-1)</v>
      </c>
      <c r="B234" s="19">
        <v>43405</v>
      </c>
      <c r="C234" t="str">
        <v>Golden State Re II Ltd. (Series 2018-1)</v>
      </c>
      <c r="D234" t="str">
        <v>California State Compensation Insurance Fund</v>
      </c>
      <c r="E234" t="str">
        <v>Willis Towers Watson Securities are sole structuring agent and bookrunner</v>
      </c>
      <c r="F234" t="str">
        <v>RMS</v>
      </c>
      <c r="G234" t="str">
        <v>Workers compensation claims resulting from California earthquakes</v>
      </c>
      <c r="H234" s="18">
        <v>210000000</v>
      </c>
      <c r="I234" t="str">
        <v>Modelled loss</v>
      </c>
      <c r="J234" t="str">
        <v>?</v>
      </c>
      <c r="K234">
        <v>4</v>
      </c>
      <c r="L234" t="str">
        <v>None</v>
      </c>
      <c r="M234" t="str">
        <v>Unknown</v>
      </c>
      <c r="N234" t="str">
        <v>No</v>
      </c>
      <c r="O234">
        <v>0.14000000000000001</v>
      </c>
      <c r="P234">
        <v>2.2000000000000002</v>
      </c>
      <c r="Q234">
        <v>15.714285714285714</v>
      </c>
      <c r="R234">
        <v>1</v>
      </c>
      <c r="S234">
        <v>0</v>
      </c>
      <c r="T234" t="str">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4" t="str">
        <v>https://www.artemis.bm/deal-directory/golden-state-re-ii-ltd-series-2018-1/</v>
      </c>
    </row>
    <row r="235" spans="1:21" x14ac:dyDescent="0.25">
      <c r="A235" t="str">
        <v>Vitality Re X Ltd. (Series 2019) Class A</v>
      </c>
      <c r="B235" s="19">
        <v>43466</v>
      </c>
      <c r="C235" t="str">
        <v>Vitality Re X Ltd. (Series 2019)</v>
      </c>
      <c r="D235" t="str">
        <v>Aetna</v>
      </c>
      <c r="E235" t="str">
        <v>Goldman Sachs is sole bookrunner and co-structuring agent. Munich Re is co-manager and co-structuring agent</v>
      </c>
      <c r="F235" t="str">
        <v>Milliman Inc.</v>
      </c>
      <c r="G235" t="str">
        <v>Medical benefit claims levels</v>
      </c>
      <c r="H235" s="18">
        <v>140000000</v>
      </c>
      <c r="I235" t="str">
        <v>Medical benefit ratio (indemnity)</v>
      </c>
      <c r="J235" t="str">
        <v>S&amp;P: Class A - 'BBB+sf', Class B - 'BB+sf'</v>
      </c>
      <c r="K235" t="str">
        <v>Unknown</v>
      </c>
      <c r="L235" t="str">
        <v>None</v>
      </c>
      <c r="M235" t="str">
        <v>Unknown</v>
      </c>
      <c r="N235" t="str">
        <v>Yes</v>
      </c>
      <c r="O235">
        <v>0.01</v>
      </c>
      <c r="P235">
        <v>1.75</v>
      </c>
      <c r="Q235">
        <v>175</v>
      </c>
      <c r="R235">
        <v>1</v>
      </c>
      <c r="S235">
        <v>0</v>
      </c>
      <c r="T235" t="str">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5" t="str">
        <v>https://www.artemis.bm/deal-directory/vitality-re-x-ltd-series-2019/</v>
      </c>
    </row>
    <row r="236" spans="1:21" x14ac:dyDescent="0.25">
      <c r="A236" t="str">
        <v>Atmos Re DAC Class A</v>
      </c>
      <c r="B236" s="19">
        <v>43497</v>
      </c>
      <c r="C236" t="str">
        <v>Atmos Re DAC</v>
      </c>
      <c r="D236" t="str">
        <v>UnipolSai Assicurazioni S.p.A.</v>
      </c>
      <c r="E236" t="str">
        <v>Willis Capital Markets &amp; Advisory is lead structuring agent and sole bookrunner. Munich Re is co-manager</v>
      </c>
      <c r="F236" t="str">
        <v>Towers Watson (Bermuda)</v>
      </c>
      <c r="G236" t="str">
        <v>Atmospheric perils, snow pressure, flood</v>
      </c>
      <c r="H236" s="18" t="str">
        <v>ERROR</v>
      </c>
      <c r="I236" t="str">
        <v>Indemnity</v>
      </c>
      <c r="J236" t="str">
        <v>NR</v>
      </c>
      <c r="K236">
        <v>3</v>
      </c>
      <c r="L236">
        <v>1.31</v>
      </c>
      <c r="M236" t="str">
        <v>Unknown</v>
      </c>
      <c r="N236" t="str">
        <v>Yes</v>
      </c>
      <c r="O236">
        <v>0.45</v>
      </c>
      <c r="P236">
        <v>4.5</v>
      </c>
      <c r="Q236">
        <v>10</v>
      </c>
      <c r="R236">
        <v>1</v>
      </c>
      <c r="S236">
        <v>0</v>
      </c>
      <c r="T236" t="str">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6" t="str">
        <v>https://www.artemis.bm/deal-directory/atmos-re-dac/</v>
      </c>
    </row>
    <row r="237" spans="1:21" x14ac:dyDescent="0.25">
      <c r="A237" t="str">
        <v>Baltic PCC Limited (Series 2019)</v>
      </c>
      <c r="B237" s="19">
        <v>43497</v>
      </c>
      <c r="C237" t="str">
        <v>Baltic PCC Limited (Series 2019)</v>
      </c>
      <c r="D237" t="str">
        <v>Pool Re</v>
      </c>
      <c r="E237" t="str">
        <v>GC Securities was sole structuring agent and bookrunner</v>
      </c>
      <c r="F237" t="str">
        <v>N/A</v>
      </c>
      <c r="G237" t="str">
        <v>Terrorism risk</v>
      </c>
      <c r="H237" s="18">
        <v>97000000</v>
      </c>
      <c r="I237" t="str">
        <v>Indemnity</v>
      </c>
      <c r="J237" t="str">
        <v>NR</v>
      </c>
      <c r="K237">
        <v>3</v>
      </c>
      <c r="L237">
        <v>3.05</v>
      </c>
      <c r="M237" t="str">
        <v>£700,000,000.00</v>
      </c>
      <c r="N237" t="str">
        <v>No</v>
      </c>
      <c r="O237">
        <v>2.71</v>
      </c>
      <c r="P237">
        <v>5.9</v>
      </c>
      <c r="Q237">
        <v>2.1771217712177124</v>
      </c>
      <c r="R237">
        <v>1</v>
      </c>
      <c r="S237">
        <v>0</v>
      </c>
      <c r="T237" t="str">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7" t="str">
        <v>https://www.artemis.bm/deal-directory/baltic-pcc-limited-series-2019/</v>
      </c>
    </row>
    <row r="238" spans="1:21" x14ac:dyDescent="0.25">
      <c r="A238" t="str">
        <v>Cape Lookout Re Ltd. (Series 2019-1)</v>
      </c>
      <c r="B238" s="19">
        <v>43497</v>
      </c>
      <c r="C238" t="str">
        <v>Cape Lookout Re Ltd. (Series 2019-1)</v>
      </c>
      <c r="D238" t="str">
        <v>North Carolina Insurance Underwriting Association</v>
      </c>
      <c r="E238" t="str">
        <v>GC Securities is sole structuring agent and sole bookrunner</v>
      </c>
      <c r="F238" t="str">
        <v>RMS</v>
      </c>
      <c r="G238" t="str">
        <v>North Carolina named storm &amp; severe thunderstorm</v>
      </c>
      <c r="H238" s="18">
        <v>450000000</v>
      </c>
      <c r="I238" t="str">
        <v>Indemnity</v>
      </c>
      <c r="J238" t="str">
        <v>NR</v>
      </c>
      <c r="K238" t="str">
        <v>Unknown</v>
      </c>
      <c r="L238">
        <v>1.95</v>
      </c>
      <c r="M238" t="str">
        <v>Unknown</v>
      </c>
      <c r="N238" t="str">
        <v>No</v>
      </c>
      <c r="O238">
        <v>1.61</v>
      </c>
      <c r="P238">
        <v>4.25</v>
      </c>
      <c r="Q238">
        <v>2.639751552795031</v>
      </c>
      <c r="R238">
        <v>1</v>
      </c>
      <c r="S238">
        <v>0</v>
      </c>
      <c r="T238" t="str">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8" t="str">
        <v>https://www.artemis.bm/deal-directory/cape-lookout-re-ltd-series-2019-1/</v>
      </c>
    </row>
    <row r="239" spans="1:21" x14ac:dyDescent="0.25">
      <c r="A239" t="str">
        <v>Bowline Re Ltd. (Series 2019-1) Class A</v>
      </c>
      <c r="B239" s="19">
        <v>43525</v>
      </c>
      <c r="C239" t="str">
        <v>Bowline Re Ltd. (Series 2019-1)</v>
      </c>
      <c r="D239" t="str">
        <v>Transatlantic Reinsurance Co.</v>
      </c>
      <c r="E239" t="str">
        <v>Aon Securities is sole structuring agent and bookrunner</v>
      </c>
      <c r="F239" t="str">
        <v>AIR Worldwide</v>
      </c>
      <c r="G239" t="str">
        <v>U.S., Puerto Rico, U.S. Virgin Islands, D.C., Canada named storm, earthquake and severe thunderstorm</v>
      </c>
      <c r="H239" s="18">
        <v>100000000</v>
      </c>
      <c r="I239" t="str">
        <v>Industry loss index</v>
      </c>
      <c r="J239" t="str">
        <v>NR</v>
      </c>
      <c r="K239">
        <v>4</v>
      </c>
      <c r="L239">
        <v>1.6</v>
      </c>
      <c r="M239" t="str">
        <v>Unknown</v>
      </c>
      <c r="N239" t="str">
        <v>Yes</v>
      </c>
      <c r="O239">
        <v>1.36</v>
      </c>
      <c r="P239">
        <v>4.75</v>
      </c>
      <c r="Q239">
        <v>3.492647058823529</v>
      </c>
      <c r="R239">
        <v>1</v>
      </c>
      <c r="S239">
        <v>0</v>
      </c>
      <c r="T239" t="str">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9" t="str">
        <v>https://www.artemis.bm/deal-directory/bowline-re-ltd-series-2019-1/</v>
      </c>
    </row>
    <row r="240" spans="1:21" x14ac:dyDescent="0.25">
      <c r="A240" t="str">
        <v>Bowline Re Ltd. (Series 2019-1) Class B</v>
      </c>
      <c r="B240" s="19">
        <v>43525</v>
      </c>
      <c r="C240" t="str">
        <v>Bowline Re Ltd. (Series 2019-1)</v>
      </c>
      <c r="D240" t="str">
        <v>Transatlantic Reinsurance Co.</v>
      </c>
      <c r="E240" t="str">
        <v>Aon Securities is sole structuring agent and bookrunner</v>
      </c>
      <c r="F240" t="str">
        <v>AIR Worldwide</v>
      </c>
      <c r="G240" t="str">
        <v>U.S., Puerto Rico, U.S. Virgin Islands, D.C., Canada named storm, earthquake and severe thunderstorm</v>
      </c>
      <c r="H240" s="18">
        <v>150000000</v>
      </c>
      <c r="I240" t="str">
        <v>Industry loss index</v>
      </c>
      <c r="J240" t="str">
        <v>NR</v>
      </c>
      <c r="K240">
        <v>4</v>
      </c>
      <c r="L240">
        <v>6.08</v>
      </c>
      <c r="M240" t="str">
        <v>Unknown</v>
      </c>
      <c r="N240" t="str">
        <v>Yes</v>
      </c>
      <c r="O240">
        <v>3.69</v>
      </c>
      <c r="P240">
        <v>8.5</v>
      </c>
      <c r="Q240">
        <v>2.3035230352303522</v>
      </c>
      <c r="R240">
        <v>1</v>
      </c>
      <c r="S240">
        <v>0</v>
      </c>
      <c r="T240" t="str">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0" t="str">
        <v>https://www.artemis.bm/deal-directory/bowline-re-ltd-series-2019-1/</v>
      </c>
    </row>
    <row r="241" spans="1:21" x14ac:dyDescent="0.25">
      <c r="A241" t="str">
        <v>Sanders Re II Ltd. (Series 2019-1) Class B</v>
      </c>
      <c r="B241" s="19">
        <v>43525</v>
      </c>
      <c r="C241" t="str">
        <v>Sanders Re II Ltd. (Series 2019-1)</v>
      </c>
      <c r="D241" t="str">
        <v>Allstate</v>
      </c>
      <c r="E241" t="str">
        <v>Aon Securities is sole structuring agent and joint bookrunner. Goldman Sachs is joint bookrunner.</v>
      </c>
      <c r="F241" t="str">
        <v>AIR Worldwide</v>
      </c>
      <c r="G241" t="str">
        <v>U.S. (ex Florida) named storm, earthquake, severe weather, fire, other perils</v>
      </c>
      <c r="H241" s="18">
        <v>47000000</v>
      </c>
      <c r="I241" t="str">
        <v>Indemnity</v>
      </c>
      <c r="J241" t="str">
        <v>NR</v>
      </c>
      <c r="K241" t="str">
        <v>Unknown</v>
      </c>
      <c r="L241" t="str">
        <v>None</v>
      </c>
      <c r="M241" t="str">
        <v>Unknown</v>
      </c>
      <c r="N241" t="str">
        <v>Yes</v>
      </c>
      <c r="O241">
        <v>1.57</v>
      </c>
      <c r="P241">
        <v>12.25</v>
      </c>
      <c r="Q241">
        <v>7.8025477707006363</v>
      </c>
      <c r="R241">
        <v>1</v>
      </c>
      <c r="S241">
        <v>0</v>
      </c>
      <c r="T241" t="str">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1" t="str">
        <v>https://www.artemis.bm/deal-directory/sanders-re-ii-ltd-series-2019-1/</v>
      </c>
    </row>
    <row r="242" spans="1:21" x14ac:dyDescent="0.25">
      <c r="A242" t="str">
        <v>FloodSmart Re Ltd. (Series 2019-1) Class A</v>
      </c>
      <c r="B242" s="19">
        <v>43556</v>
      </c>
      <c r="C242" t="str">
        <v>FloodSmart Re Ltd. (Series 2019-1)</v>
      </c>
      <c r="D242" t="str">
        <v>FEMA / NFIP via Hannover Re</v>
      </c>
      <c r="E242" t="str">
        <v>Aon Securities is sole structuring agent and bookrunner.</v>
      </c>
      <c r="F242" t="str">
        <v>KatRisk LLC</v>
      </c>
      <c r="G242" t="str">
        <v>U.S. flood risk (from named storms)</v>
      </c>
      <c r="H242" s="18">
        <v>250000000</v>
      </c>
      <c r="I242" t="str">
        <v>Indemnity</v>
      </c>
      <c r="J242" t="str">
        <v>NR</v>
      </c>
      <c r="K242" t="str">
        <v>Unknown</v>
      </c>
      <c r="L242">
        <v>4.93</v>
      </c>
      <c r="M242" t="str">
        <v>Unknown</v>
      </c>
      <c r="N242" t="str">
        <v>Yes</v>
      </c>
      <c r="O242">
        <v>4.1500000000000004</v>
      </c>
      <c r="P242">
        <v>11.25</v>
      </c>
      <c r="Q242">
        <v>2.7108433734939759</v>
      </c>
      <c r="R242">
        <v>1</v>
      </c>
      <c r="S242">
        <v>0</v>
      </c>
      <c r="T242" t="str">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2" t="str">
        <v>https://www.artemis.bm/deal-directory/floodsmart-re-ltd-series-2019-1/</v>
      </c>
    </row>
    <row r="243" spans="1:21" x14ac:dyDescent="0.25">
      <c r="A243" t="str">
        <v>FloodSmart Re Ltd. (Series 2019-1) Class B</v>
      </c>
      <c r="B243" s="19">
        <v>43556</v>
      </c>
      <c r="C243" t="str">
        <v>FloodSmart Re Ltd. (Series 2019-1)</v>
      </c>
      <c r="D243" t="str">
        <v>FEMA / NFIP via Hannover Re</v>
      </c>
      <c r="E243" t="str">
        <v>Aon Securities is sole structuring agent and bookrunner.</v>
      </c>
      <c r="F243" t="str">
        <v>KatRisk LLC</v>
      </c>
      <c r="G243" t="str">
        <v>U.S. flood risk (from named storms)</v>
      </c>
      <c r="H243" s="18">
        <v>50000000</v>
      </c>
      <c r="I243" t="str">
        <v>Indemnity</v>
      </c>
      <c r="J243" t="str">
        <v>NR</v>
      </c>
      <c r="K243" t="str">
        <v>Unknown</v>
      </c>
      <c r="L243">
        <v>7.31</v>
      </c>
      <c r="M243" t="str">
        <v>Unknown</v>
      </c>
      <c r="N243" t="str">
        <v>Yes</v>
      </c>
      <c r="O243">
        <v>6.01</v>
      </c>
      <c r="P243">
        <v>14.5</v>
      </c>
      <c r="Q243">
        <v>2.4126455906821964</v>
      </c>
      <c r="R243">
        <v>1</v>
      </c>
      <c r="S243">
        <v>0</v>
      </c>
      <c r="T243" t="str">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3" t="str">
        <v>https://www.artemis.bm/deal-directory/floodsmart-re-ltd-series-2019-1/</v>
      </c>
    </row>
    <row r="244" spans="1:21" x14ac:dyDescent="0.25">
      <c r="A244" t="str">
        <v>Armor Re II Ltd. (Series 2019-1) Class A</v>
      </c>
      <c r="B244" s="19">
        <v>43586</v>
      </c>
      <c r="C244" t="str">
        <v>Armor Re II Ltd. (Series 2019-1)</v>
      </c>
      <c r="D244" t="str">
        <v>United Property &amp; Casualty Insurance Co., Family Security Insurance Co., Interboro Insurance Co., American Coastal Insurance</v>
      </c>
      <c r="E244" t="str">
        <v>Willis Towers Watson Securities is sole structuring agent and bookrunner</v>
      </c>
      <c r="F244" t="str">
        <v>AIR Worldwide</v>
      </c>
      <c r="G244" t="str">
        <v>U.S. named storm, U.S. earthquake</v>
      </c>
      <c r="H244" s="18" t="str">
        <v>ERROR</v>
      </c>
      <c r="I244" t="str">
        <v>Indemnity</v>
      </c>
      <c r="J244" t="str">
        <v>NR</v>
      </c>
      <c r="K244" t="str">
        <v>Unknown</v>
      </c>
      <c r="L244" t="str">
        <v>None</v>
      </c>
      <c r="M244" t="str">
        <v>Unknown</v>
      </c>
      <c r="N244" t="str">
        <v>Yes</v>
      </c>
      <c r="O244">
        <v>1.64</v>
      </c>
      <c r="P244">
        <v>5.9</v>
      </c>
      <c r="Q244">
        <v>3.5975609756097566</v>
      </c>
      <c r="R244">
        <v>1</v>
      </c>
      <c r="S244">
        <v>0</v>
      </c>
      <c r="T244" t="str">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4" t="str">
        <v>https://www.artemis.bm/deal-directory/armor-re-ii-ltd-series-2019-1/</v>
      </c>
    </row>
    <row r="245" spans="1:21" x14ac:dyDescent="0.25">
      <c r="A245" t="str">
        <v>Residential Reinsurance 2019 Limited (Series 2019-1) Class 12</v>
      </c>
      <c r="B245" s="19">
        <v>43586</v>
      </c>
      <c r="C245" t="str">
        <v>Residential Reinsurance 2019 Limited (Series 2019-1)</v>
      </c>
      <c r="D245" t="str">
        <v>USAA</v>
      </c>
      <c r="E245" t="str">
        <v>Goldman Sachs and Swiss Re Capital Markets are joint structuring agents and bookrunners</v>
      </c>
      <c r="F245" t="str">
        <v>AIR Worldwide</v>
      </c>
      <c r="G245" t="str">
        <v>U.S. tropical cyclones, earthquakes (plus fire following), severe thunderstorm, winter storm, wildfire, volcanic eruption, meteorite impact, other perils (all including auto &amp; renter policy flood losses)</v>
      </c>
      <c r="H245" s="18">
        <v>60000000</v>
      </c>
      <c r="I245" t="str">
        <v>Indemnity</v>
      </c>
      <c r="J245" t="str">
        <v>?</v>
      </c>
      <c r="K245">
        <v>0.25</v>
      </c>
      <c r="L245" t="str">
        <v>None</v>
      </c>
      <c r="M245" t="str">
        <v>Unknown</v>
      </c>
      <c r="N245" t="str">
        <v>Yes</v>
      </c>
      <c r="O245">
        <v>3.61</v>
      </c>
      <c r="P245">
        <v>8.25</v>
      </c>
      <c r="Q245">
        <v>2.2853185595567869</v>
      </c>
      <c r="R245">
        <v>1</v>
      </c>
      <c r="S245">
        <v>0</v>
      </c>
      <c r="T245" t="str">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5" t="str">
        <v>https://www.artemis.bm/deal-directory/residential-reinsurance-2019-limited-series-2019-1/</v>
      </c>
    </row>
    <row r="246" spans="1:21" x14ac:dyDescent="0.25">
      <c r="A246" t="str">
        <v>Residential Reinsurance 2019 Limited (Series 2019-1) Class 13</v>
      </c>
      <c r="B246" s="19">
        <v>43586</v>
      </c>
      <c r="C246" t="str">
        <v>Residential Reinsurance 2019 Limited (Series 2019-1)</v>
      </c>
      <c r="D246" t="str">
        <v>USAA</v>
      </c>
      <c r="E246" t="str">
        <v>Goldman Sachs and Swiss Re Capital Markets are joint structuring agents and bookrunners</v>
      </c>
      <c r="F246" t="str">
        <v>AIR Worldwide</v>
      </c>
      <c r="G246" t="str">
        <v>U.S. tropical cyclones, earthquakes (plus fire following), severe thunderstorm, winter storm, wildfire, volcanic eruption, meteorite impact, other perils (all including auto &amp; renter policy flood losses)</v>
      </c>
      <c r="H246" s="18">
        <v>75000000</v>
      </c>
      <c r="I246" t="str">
        <v>Indemnity</v>
      </c>
      <c r="J246" t="str">
        <v>?</v>
      </c>
      <c r="K246">
        <v>0.25</v>
      </c>
      <c r="L246" t="str">
        <v>None</v>
      </c>
      <c r="M246" t="str">
        <v>Unknown</v>
      </c>
      <c r="N246" t="str">
        <v>Yes</v>
      </c>
      <c r="O246">
        <v>0.98</v>
      </c>
      <c r="P246">
        <v>3.25</v>
      </c>
      <c r="Q246">
        <v>3.3163265306122449</v>
      </c>
      <c r="R246">
        <v>1</v>
      </c>
      <c r="S246">
        <v>0</v>
      </c>
      <c r="T246" t="str">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6" t="str">
        <v>https://www.artemis.bm/deal-directory/residential-reinsurance-2019-limited-series-2019-1/</v>
      </c>
    </row>
    <row r="247" spans="1:21" x14ac:dyDescent="0.25">
      <c r="A247" t="str">
        <v>Manatee Re III Pte. Ltd. (Series 2019-1) Class A</v>
      </c>
      <c r="B247" s="19">
        <v>43586</v>
      </c>
      <c r="C247" t="str">
        <v>Manatee Re III Pte. Ltd.</v>
      </c>
      <c r="D247" t="str">
        <v>SafePoint Insurance Company</v>
      </c>
      <c r="E247" t="str">
        <v>GC Securities is sole structuring agent and joint bookrunner. Swiss Re Capital Markets is joint bookrunner.</v>
      </c>
      <c r="F247" t="str">
        <v>AIR Worldwide</v>
      </c>
      <c r="G247" t="str">
        <v>U.S. named storm, U.S. severe thunderstorm (Florida, Louisiana, New Jersey &amp; Texas initially)</v>
      </c>
      <c r="H247" s="18">
        <v>20000000</v>
      </c>
      <c r="I247" t="str">
        <v>Indemnity</v>
      </c>
      <c r="J247" t="str">
        <v>NR</v>
      </c>
      <c r="K247" t="str">
        <v>Unknown</v>
      </c>
      <c r="L247" t="str">
        <v>None</v>
      </c>
      <c r="M247" t="str">
        <v>Unknown</v>
      </c>
      <c r="N247" t="str">
        <v>Yes</v>
      </c>
      <c r="O247">
        <v>1.1499999999999999</v>
      </c>
      <c r="P247">
        <v>8.75</v>
      </c>
      <c r="Q247">
        <v>7.608695652173914</v>
      </c>
      <c r="R247">
        <v>1</v>
      </c>
      <c r="S247">
        <v>0</v>
      </c>
      <c r="T247" t="str">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7" t="str">
        <v>https://www.artemis.bm/deal-directory/manatee-re-iii-pte-ltd-series-2019-1/</v>
      </c>
    </row>
    <row r="248" spans="1:21" x14ac:dyDescent="0.25">
      <c r="A248" t="str">
        <v>Alamo Re Ltd. (Series 2019-1)</v>
      </c>
      <c r="B248" s="19">
        <v>43586</v>
      </c>
      <c r="C248" t="str">
        <v>Alamo Re Ltd. (Series 2019-1)</v>
      </c>
      <c r="D248" t="str">
        <v>Texas Windstorm Insurance Association (TWIA)</v>
      </c>
      <c r="E248" t="str">
        <v>GC Securities is sole structuring agent and bookrunner</v>
      </c>
      <c r="F248" t="str">
        <v>AIR Worldwide</v>
      </c>
      <c r="G248" t="str">
        <v>Texas named storms and severe thunderstorms</v>
      </c>
      <c r="H248" s="18">
        <v>200000000</v>
      </c>
      <c r="I248" t="str">
        <v>Indemnity</v>
      </c>
      <c r="J248" t="str">
        <v>NR</v>
      </c>
      <c r="K248" t="str">
        <v>Unknown</v>
      </c>
      <c r="L248" t="str">
        <v>None</v>
      </c>
      <c r="M248" t="str">
        <v>Unknown</v>
      </c>
      <c r="N248" t="str">
        <v>No</v>
      </c>
      <c r="O248">
        <v>1.8</v>
      </c>
      <c r="P248">
        <v>4.5</v>
      </c>
      <c r="Q248">
        <v>2.5</v>
      </c>
      <c r="R248">
        <v>1</v>
      </c>
      <c r="S248">
        <v>0</v>
      </c>
      <c r="T248" t="str">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8" t="str">
        <v>https://www.artemis.bm/deal-directory/alamo-re-ltd-series-2019-1/</v>
      </c>
    </row>
    <row r="249" spans="1:21" x14ac:dyDescent="0.25">
      <c r="A249" t="str">
        <v>Integrity Re Ltd. (Series 2019-1)</v>
      </c>
      <c r="B249" s="19">
        <v>43586</v>
      </c>
      <c r="C249" t="str">
        <v>Integrity Re Ltd. (Series 2019-1)</v>
      </c>
      <c r="D249" t="str">
        <v>American Integrity Insurance Company of Florida, Inc. via Hannover Rück SE</v>
      </c>
      <c r="E249" t="str">
        <v>GC Securities is sole structuring agent and bookrunner</v>
      </c>
      <c r="F249" t="str">
        <v>AIR Worldwide</v>
      </c>
      <c r="G249" t="str">
        <v>Florida named storms &amp; severe thunderstorms</v>
      </c>
      <c r="H249" s="18">
        <v>50000000</v>
      </c>
      <c r="I249" t="str">
        <v>Indemnity</v>
      </c>
      <c r="J249" t="str">
        <v>NR</v>
      </c>
      <c r="K249">
        <v>5</v>
      </c>
      <c r="L249" t="str">
        <v>None</v>
      </c>
      <c r="M249" t="str">
        <v>Unknown</v>
      </c>
      <c r="N249" t="str">
        <v>No</v>
      </c>
      <c r="O249">
        <v>1.1399999999999999</v>
      </c>
      <c r="P249">
        <v>4.75</v>
      </c>
      <c r="Q249">
        <v>4.166666666666667</v>
      </c>
      <c r="R249">
        <v>1</v>
      </c>
      <c r="S249">
        <v>0</v>
      </c>
      <c r="T249" t="str">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9" t="str">
        <v>https://www.artemis.bm/deal-directory/integrity-re-ltd-series-2019-1/</v>
      </c>
    </row>
    <row r="250" spans="1:21" x14ac:dyDescent="0.25">
      <c r="A250" t="str">
        <v>Atlas Capital UK 2019 PLC (Series 2019-1)</v>
      </c>
      <c r="B250" s="19">
        <v>43586</v>
      </c>
      <c r="C250" t="str">
        <v>Atlas Capital UK 2019 PLC (Series 2019-1)</v>
      </c>
      <c r="D250" t="str">
        <v>SCOR Global P&amp;C SE</v>
      </c>
      <c r="E250" t="str">
        <v>GC Securities is sole structuring agent and joint-bookrunner. Aon Securities is joint-bookrunner.</v>
      </c>
      <c r="F250" t="str">
        <v>AIR Worldwide</v>
      </c>
      <c r="G250" t="str">
        <v>U.S. named storm, U.S. and Canada earthquake, European windstorm</v>
      </c>
      <c r="H250" s="18">
        <v>250000000</v>
      </c>
      <c r="I250" t="str">
        <v>Industry loss index</v>
      </c>
      <c r="J250" t="str">
        <v>NR</v>
      </c>
      <c r="K250" t="str">
        <v>Unknown</v>
      </c>
      <c r="L250" t="str">
        <v>None</v>
      </c>
      <c r="M250" t="str">
        <v>Unknown</v>
      </c>
      <c r="N250" t="str">
        <v>No</v>
      </c>
      <c r="O250">
        <v>5.46</v>
      </c>
      <c r="P250">
        <v>11.25</v>
      </c>
      <c r="Q250">
        <v>2.0604395604395607</v>
      </c>
      <c r="R250">
        <v>1</v>
      </c>
      <c r="S250">
        <v>0</v>
      </c>
      <c r="T250" t="str">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0" t="str">
        <v>https://www.artemis.bm/deal-directory/atlas-capital-uk-2019-plc-series-2019-1/</v>
      </c>
    </row>
    <row r="251" spans="1:21" x14ac:dyDescent="0.25">
      <c r="A251" t="str">
        <v>Cape Lookout Re Ltd. (Series 2019-2)</v>
      </c>
      <c r="B251" s="19">
        <v>43617</v>
      </c>
      <c r="C251" t="str">
        <v>Cape Lookout Re Ltd. (Series 2019-2)</v>
      </c>
      <c r="D251" t="str">
        <v>North Carolina Insurance Underwriting Association</v>
      </c>
      <c r="E251" t="str">
        <v>GC Securities is sole structuring agent and sole bookrunner</v>
      </c>
      <c r="F251" t="str">
        <v>RMS</v>
      </c>
      <c r="G251" t="str">
        <v>North Carolina named storm &amp; severe thunderstorm</v>
      </c>
      <c r="H251" s="18">
        <v>100000000</v>
      </c>
      <c r="I251" t="str">
        <v>Indemnity</v>
      </c>
      <c r="J251" t="str">
        <v>NR</v>
      </c>
      <c r="K251" t="str">
        <v>Unknown</v>
      </c>
      <c r="L251" t="str">
        <v>None</v>
      </c>
      <c r="M251" t="str">
        <v>Unknown</v>
      </c>
      <c r="N251" t="str">
        <v>No</v>
      </c>
      <c r="O251">
        <v>1.61</v>
      </c>
      <c r="P251">
        <v>6.75</v>
      </c>
      <c r="Q251">
        <v>4.1925465838509313</v>
      </c>
      <c r="R251">
        <v>1</v>
      </c>
      <c r="S251">
        <v>0</v>
      </c>
      <c r="T251" t="str">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1" t="str">
        <v>https://www.artemis.bm/deal-directory/cape-lookout-re-ltd-series-2019-2/</v>
      </c>
    </row>
    <row r="252" spans="1:21" x14ac:dyDescent="0.25">
      <c r="A252" t="str">
        <v>Matterhorn Re Ltd. (Series 2019-1)</v>
      </c>
      <c r="B252" s="19">
        <v>43617</v>
      </c>
      <c r="C252" t="str">
        <v>Matterhorn Re Ltd. (Series 2019-1)</v>
      </c>
      <c r="D252" t="str">
        <v>Swiss Re</v>
      </c>
      <c r="E252" t="str">
        <v>Swiss Re Capital Markets is sole structuring agent and bookrunner</v>
      </c>
      <c r="F252" t="str">
        <v>AIR Worldwide</v>
      </c>
      <c r="G252" t="str">
        <v>Northeast U.S. named storm</v>
      </c>
      <c r="H252" s="18">
        <v>250000000</v>
      </c>
      <c r="I252" t="str">
        <v>Industry loss index</v>
      </c>
      <c r="J252" t="str">
        <v>NR</v>
      </c>
      <c r="K252">
        <v>1.5</v>
      </c>
      <c r="L252">
        <v>2.38</v>
      </c>
      <c r="M252" t="str">
        <v>Unknown</v>
      </c>
      <c r="N252" t="str">
        <v>No</v>
      </c>
      <c r="O252">
        <v>1.92</v>
      </c>
      <c r="P252">
        <v>8.5</v>
      </c>
      <c r="Q252">
        <v>4.4270833333333339</v>
      </c>
      <c r="R252">
        <v>1</v>
      </c>
      <c r="S252">
        <v>0</v>
      </c>
      <c r="T252" t="str">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2" t="str">
        <v>https://www.artemis.bm/deal-directory/matterhorn-re-ltd-series-2019-1/</v>
      </c>
    </row>
    <row r="253" spans="1:21" x14ac:dyDescent="0.25">
      <c r="A253" t="str">
        <v>Northshore Re II Ltd. (Series 2019-1)</v>
      </c>
      <c r="B253" s="19">
        <v>43617</v>
      </c>
      <c r="C253" t="str">
        <v>Northshore Re II Ltd. (Series 2019-1)</v>
      </c>
      <c r="D253" t="str">
        <v>AXIS Capital Holdings Ltd. subsidiaries</v>
      </c>
      <c r="E253" t="str">
        <v>GC Securities is structuring agent and bookrunner</v>
      </c>
      <c r="F253" t="str">
        <v>AIR Worldwide</v>
      </c>
      <c r="G253" t="str">
        <v>U.S. named storms (inc. Puerto Rico &amp; Virgin Islands), U.S. &amp; Canada earthquake, European windstorm</v>
      </c>
      <c r="H253" s="18">
        <v>165000000</v>
      </c>
      <c r="I253" t="str">
        <v>Industry loss index</v>
      </c>
      <c r="J253" t="str">
        <v>NR</v>
      </c>
      <c r="K253">
        <v>4</v>
      </c>
      <c r="L253">
        <v>3.3</v>
      </c>
      <c r="M253" t="str">
        <v>Unknown</v>
      </c>
      <c r="N253" t="str">
        <v>No</v>
      </c>
      <c r="O253">
        <v>2.84</v>
      </c>
      <c r="P253">
        <v>7.5</v>
      </c>
      <c r="Q253">
        <v>2.6408450704225355</v>
      </c>
      <c r="R253">
        <v>1</v>
      </c>
      <c r="S253">
        <v>0</v>
      </c>
      <c r="T253" t="str">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3" t="str">
        <v>https://www.artemis.bm/deal-directory/northshore-re-ii-ltd-series-2019-1/</v>
      </c>
    </row>
    <row r="254" spans="1:21" x14ac:dyDescent="0.25">
      <c r="A254" t="str">
        <v>Hexagon II Reinsurance DAC (Series 2019-1)</v>
      </c>
      <c r="B254" s="19">
        <v>43770</v>
      </c>
      <c r="C254" t="str">
        <v>Hexagon II Reinsurance DAC</v>
      </c>
      <c r="D254" t="str">
        <v>Covéa Group</v>
      </c>
      <c r="E254" t="str">
        <v>Willis Re Securities is lead structuring agent &amp; joint bookrunner. Natixis is co-structuring agent &amp; joint bookrunner.</v>
      </c>
      <c r="F254" t="str">
        <v>AIR Worldwide</v>
      </c>
      <c r="G254" t="str">
        <v>France windstorms &amp; natural perils</v>
      </c>
      <c r="H254" s="18">
        <v>120000000</v>
      </c>
      <c r="I254" t="str">
        <v>Indemnity</v>
      </c>
      <c r="J254" t="str">
        <v>NR</v>
      </c>
      <c r="K254" t="str">
        <v>Unknown</v>
      </c>
      <c r="L254" t="str">
        <v>None</v>
      </c>
      <c r="M254" t="str">
        <v>Unknown</v>
      </c>
      <c r="N254" t="str">
        <v>No</v>
      </c>
      <c r="O254">
        <v>3.65</v>
      </c>
      <c r="P254">
        <v>5.15</v>
      </c>
      <c r="Q254">
        <v>1.4109589041095891</v>
      </c>
      <c r="R254">
        <v>1</v>
      </c>
      <c r="S254">
        <v>0</v>
      </c>
      <c r="T254" t="str">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4" t="str">
        <v>https://www.artemis.bm/deal-directory/hexagon-ii-reinsurance-dac-series-2019-1/</v>
      </c>
    </row>
    <row r="255" spans="1:21" x14ac:dyDescent="0.25">
      <c r="A255" t="str">
        <v>IBRD CAR 123-124 Class A</v>
      </c>
      <c r="B255" s="19">
        <v>43770</v>
      </c>
      <c r="C255" t="str">
        <v>World Bank IBRD CAR 123-124</v>
      </c>
      <c r="D255" t="str">
        <v>Republic of the Philippines</v>
      </c>
      <c r="E255" t="str">
        <v>GC Securities and Swiss Re Capital Markets are joint structuring agents, joint bookrunners and joint managers. Munich Re Capital Markets are a joint structuring agent, placement agent and joint manager.</v>
      </c>
      <c r="F255" t="str">
        <v>AIR Worldwide</v>
      </c>
      <c r="G255" t="str">
        <v>Philippine earthquakes &amp; tropical cyclones</v>
      </c>
      <c r="H255" s="18">
        <v>75000000</v>
      </c>
      <c r="I255" t="str">
        <v>Modelled loss</v>
      </c>
      <c r="J255" t="str">
        <v>NR</v>
      </c>
      <c r="K255">
        <v>3</v>
      </c>
      <c r="L255">
        <v>5.3</v>
      </c>
      <c r="M255" t="str">
        <v>Unknown</v>
      </c>
      <c r="N255" t="str">
        <v>Yes</v>
      </c>
      <c r="O255">
        <v>3</v>
      </c>
      <c r="P255">
        <v>5.5</v>
      </c>
      <c r="Q255">
        <v>1.8333333333333333</v>
      </c>
      <c r="R255">
        <v>1</v>
      </c>
      <c r="S255">
        <v>1</v>
      </c>
      <c r="T255" t="str">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5" t="str">
        <v>https://www.artemis.bm/deal-directory/ibrd-car-123-124/</v>
      </c>
    </row>
    <row r="256" spans="1:21" x14ac:dyDescent="0.25">
      <c r="A256" t="str">
        <v>IBRD CAR 123-124 Class B</v>
      </c>
      <c r="B256" s="19">
        <v>43770</v>
      </c>
      <c r="C256" t="str">
        <v>World Bank IBRD CAR 123-124</v>
      </c>
      <c r="D256" t="str">
        <v>Republic of the Philippines</v>
      </c>
      <c r="E256" t="str">
        <v>GC Securities and Swiss Re Capital Markets are joint structuring agents, joint bookrunners and joint managers. Munich Re Capital Markets are a joint structuring agent, placement agent and joint manager.</v>
      </c>
      <c r="F256" t="str">
        <v>AIR Worldwide</v>
      </c>
      <c r="G256" t="str">
        <v>Philippine earthquakes &amp; tropical cyclones</v>
      </c>
      <c r="H256" s="18">
        <v>150000000</v>
      </c>
      <c r="I256" t="str">
        <v>Modelled loss</v>
      </c>
      <c r="J256" t="str">
        <v>NR</v>
      </c>
      <c r="K256">
        <v>3</v>
      </c>
      <c r="L256">
        <v>5.3</v>
      </c>
      <c r="M256" t="str">
        <v>Unknown</v>
      </c>
      <c r="N256" t="str">
        <v>Yes</v>
      </c>
      <c r="O256">
        <v>3</v>
      </c>
      <c r="P256">
        <v>5.65</v>
      </c>
      <c r="Q256">
        <v>1.8833333333333335</v>
      </c>
      <c r="R256">
        <v>1</v>
      </c>
      <c r="S256">
        <v>1</v>
      </c>
      <c r="T256" t="str">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6" t="str">
        <v>https://www.artemis.bm/deal-directory/ibrd-car-123-124/</v>
      </c>
    </row>
    <row r="257" spans="1:21" x14ac:dyDescent="0.25">
      <c r="A257" t="str">
        <v>Residential Reinsurance 2019 Limited (Series 2019-2) Class 1</v>
      </c>
      <c r="B257" s="19">
        <v>43770</v>
      </c>
      <c r="C257" t="str">
        <v>Residential Reinsurance 2019 Limited</v>
      </c>
      <c r="D257" t="str">
        <v>USAA</v>
      </c>
      <c r="E257" t="str">
        <v>Goldman Sachs and Swiss Re Capital Markets are joint structuring agents and bookrunners</v>
      </c>
      <c r="F257" t="str">
        <v>AIR Worldwide</v>
      </c>
      <c r="G257" t="str">
        <v>U.S. tropical cyclones, earthquakes (plus fire following), severe thunderstorm, winter storm, wildfire, volcanic eruption, meteorite impact, other perils (all including auto &amp; renter policy flood losses)</v>
      </c>
      <c r="H257" s="18">
        <v>50000000</v>
      </c>
      <c r="I257" t="str">
        <v>Indemnity</v>
      </c>
      <c r="J257" t="str">
        <v>NR</v>
      </c>
      <c r="K257">
        <v>4</v>
      </c>
      <c r="L257" t="str">
        <v>None</v>
      </c>
      <c r="M257" t="str">
        <v>Unknown</v>
      </c>
      <c r="N257" t="str">
        <v>Yes</v>
      </c>
      <c r="O257">
        <v>4.3099999999999996</v>
      </c>
      <c r="P257">
        <v>22.75</v>
      </c>
      <c r="Q257">
        <v>5.2784222737819029</v>
      </c>
      <c r="R257">
        <v>1</v>
      </c>
      <c r="S257">
        <v>0</v>
      </c>
      <c r="T257" t="str">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7" t="str">
        <v>https://www.artemis.bm/deal-directory/residential-reinsurance-2019-limited-series-2019-2/</v>
      </c>
    </row>
    <row r="258" spans="1:21" x14ac:dyDescent="0.25">
      <c r="A258" t="str">
        <v>Residential Reinsurance 2019 Limited (Series 2019-2) Class 2</v>
      </c>
      <c r="B258" s="19">
        <v>43770</v>
      </c>
      <c r="C258" t="str">
        <v>Residential Reinsurance 2019 Limited</v>
      </c>
      <c r="D258" t="str">
        <v>USAA</v>
      </c>
      <c r="E258" t="str">
        <v>Goldman Sachs and Swiss Re Capital Markets are joint structuring agents and bookrunners</v>
      </c>
      <c r="F258" t="str">
        <v>AIR Worldwide</v>
      </c>
      <c r="G258" t="str">
        <v>U.S. tropical cyclones, earthquakes (plus fire following), severe thunderstorm, winter storm, wildfire, volcanic eruption, meteorite impact, other perils (all including auto &amp; renter policy flood losses)</v>
      </c>
      <c r="H258" s="18">
        <v>110000000</v>
      </c>
      <c r="I258" t="str">
        <v>Indemnity</v>
      </c>
      <c r="J258" t="str">
        <v>NR</v>
      </c>
      <c r="K258">
        <v>4</v>
      </c>
      <c r="L258">
        <v>9.7799999999999994</v>
      </c>
      <c r="M258" t="str">
        <v>Unknown</v>
      </c>
      <c r="N258" t="str">
        <v>Yes</v>
      </c>
      <c r="O258">
        <v>5.87</v>
      </c>
      <c r="P258">
        <v>11.5</v>
      </c>
      <c r="Q258">
        <v>1.959114139693356</v>
      </c>
      <c r="R258">
        <v>1</v>
      </c>
      <c r="S258">
        <v>0</v>
      </c>
      <c r="T258" t="str">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8" t="str">
        <v>https://www.artemis.bm/deal-directory/residential-reinsurance-2019-limited-series-2019-2/</v>
      </c>
    </row>
    <row r="259" spans="1:21" x14ac:dyDescent="0.25">
      <c r="A259" t="str">
        <v>Ursa Re Ltd. (Series 2019-1)</v>
      </c>
      <c r="B259" s="19">
        <v>43770</v>
      </c>
      <c r="C259" t="str">
        <v>Ursa Re Ltd.</v>
      </c>
      <c r="D259" t="str">
        <v>California Earthquake Authority</v>
      </c>
      <c r="E259" t="str">
        <v>Swiss Re Capital Markets is sole structuring agent and joint bookrunner. Aon Securities is joint bookrunner</v>
      </c>
      <c r="F259" t="str">
        <v>EQECAT</v>
      </c>
      <c r="G259" t="str">
        <v>California earthquake</v>
      </c>
      <c r="H259" s="18">
        <v>400000000</v>
      </c>
      <c r="I259" t="str">
        <v>Indemnity</v>
      </c>
      <c r="J259" t="str">
        <v>NR</v>
      </c>
      <c r="K259" t="str">
        <v>Unknown</v>
      </c>
      <c r="L259">
        <v>2.25</v>
      </c>
      <c r="M259" t="str">
        <v>Unknown</v>
      </c>
      <c r="N259" t="str">
        <v>No</v>
      </c>
      <c r="O259">
        <v>2.11</v>
      </c>
      <c r="P259">
        <v>5.25</v>
      </c>
      <c r="Q259">
        <v>2.4881516587677726</v>
      </c>
      <c r="R259">
        <v>1</v>
      </c>
      <c r="S259">
        <v>0</v>
      </c>
      <c r="T259" t="str">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9" t="str">
        <v>https://www.artemis.bm/deal-directory/ursa-re-ltd-series-2019-1/</v>
      </c>
    </row>
    <row r="260" spans="1:21" x14ac:dyDescent="0.25">
      <c r="A260" t="str">
        <v>Galileo Re Ltd. (Series 2019-1) Class A</v>
      </c>
      <c r="B260" s="19">
        <v>43800</v>
      </c>
      <c r="C260" t="str">
        <v>Galileo Re Ltd.</v>
      </c>
      <c r="D260" t="str">
        <v>XL Bermuda Ltd.</v>
      </c>
      <c r="E260" t="str">
        <v>GC Securities is sole structuring agent and joint bookrunner. Aon Securities is joint bookrunner.</v>
      </c>
      <c r="F260" t="str">
        <v>AIR Worldwide</v>
      </c>
      <c r="G260" t="str">
        <v>U.S., Puerto Rico, Virgin Islands named storm, U.S. earthquake, Canada earthquake, U.S. severe thunderstorm, European windstorm, Australian tropical cyclone, Australian earthquake</v>
      </c>
      <c r="H260" s="18" t="str">
        <v>ERROR</v>
      </c>
      <c r="I260" t="str">
        <v>Industry loss index</v>
      </c>
      <c r="J260" t="str">
        <v>NR</v>
      </c>
      <c r="K260" t="str">
        <v>Unknown</v>
      </c>
      <c r="L260" t="str">
        <v>None</v>
      </c>
      <c r="M260" t="str">
        <v>Unknown</v>
      </c>
      <c r="N260" t="str">
        <v>Yes</v>
      </c>
      <c r="O260">
        <v>7.74</v>
      </c>
      <c r="P260">
        <v>15.75</v>
      </c>
      <c r="Q260">
        <v>2.0348837209302326</v>
      </c>
      <c r="R260">
        <v>1</v>
      </c>
      <c r="S260">
        <v>0</v>
      </c>
      <c r="T260"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0" t="str">
        <v>https://www.artemis.bm/deal-directory/galileo-re-ltd-series-2019-1/</v>
      </c>
    </row>
    <row r="261" spans="1:21" x14ac:dyDescent="0.25">
      <c r="A261" t="str">
        <v>Galileo Re Ltd. (Series 2019-1) Class C</v>
      </c>
      <c r="B261" s="19">
        <v>43800</v>
      </c>
      <c r="C261" t="str">
        <v>Galileo Re Ltd.</v>
      </c>
      <c r="D261" t="str">
        <v>XL Bermuda Ltd.</v>
      </c>
      <c r="E261" t="str">
        <v>GC Securities is sole structuring agent and joint bookrunner. Aon Securities is joint bookrunner.</v>
      </c>
      <c r="F261" t="str">
        <v>AIR Worldwide</v>
      </c>
      <c r="G261" t="str">
        <v>U.S., Puerto Rico, Virgin Islands named storm, U.S. earthquake, Canada earthquake, U.S. severe thunderstorm, European windstorm, Australian tropical cyclone, Australian earthquake</v>
      </c>
      <c r="H261" s="18" t="str">
        <v>ERROR</v>
      </c>
      <c r="I261" t="str">
        <v>Industry loss index</v>
      </c>
      <c r="J261" t="str">
        <v>NR</v>
      </c>
      <c r="K261" t="str">
        <v>Unknown</v>
      </c>
      <c r="L261" t="str">
        <v>None</v>
      </c>
      <c r="M261" t="str">
        <v>Unknown</v>
      </c>
      <c r="N261" t="str">
        <v>Yes</v>
      </c>
      <c r="O261">
        <v>3.52</v>
      </c>
      <c r="P261">
        <v>9.25</v>
      </c>
      <c r="Q261">
        <v>2.6278409090909092</v>
      </c>
      <c r="R261">
        <v>1</v>
      </c>
      <c r="S261">
        <v>0</v>
      </c>
      <c r="T261"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1" t="str">
        <v>https://www.artemis.bm/deal-directory/galileo-re-ltd-series-2019-1/</v>
      </c>
    </row>
    <row r="262" spans="1:21" x14ac:dyDescent="0.25">
      <c r="A262" t="str">
        <v>Galileo Re Ltd. (Series 2019-1) Class D</v>
      </c>
      <c r="B262" s="19">
        <v>43800</v>
      </c>
      <c r="C262" t="str">
        <v>Galileo Re Ltd.</v>
      </c>
      <c r="D262" t="str">
        <v>XL Bermuda Ltd.</v>
      </c>
      <c r="E262" t="str">
        <v>GC Securities is sole structuring agent and joint bookrunner. Aon Securities is joint bookrunner.</v>
      </c>
      <c r="F262" t="str">
        <v>AIR Worldwide</v>
      </c>
      <c r="G262" t="str">
        <v>U.S., Puerto Rico, Virgin Islands named storm, U.S. earthquake, Canada earthquake, U.S. severe thunderstorm, European windstorm, Australian tropical cyclone, Australian earthquake</v>
      </c>
      <c r="H262" s="18" t="str">
        <v>ERROR</v>
      </c>
      <c r="I262" t="str">
        <v>Industry loss index</v>
      </c>
      <c r="J262" t="str">
        <v>NR</v>
      </c>
      <c r="K262" t="str">
        <v>Unknown</v>
      </c>
      <c r="L262" t="str">
        <v>None</v>
      </c>
      <c r="M262" t="str">
        <v>Unknown</v>
      </c>
      <c r="N262" t="str">
        <v>Yes</v>
      </c>
      <c r="O262">
        <v>2.54</v>
      </c>
      <c r="P262">
        <v>2.54</v>
      </c>
      <c r="Q262">
        <v>1</v>
      </c>
      <c r="R262">
        <v>1</v>
      </c>
      <c r="S262">
        <v>0</v>
      </c>
      <c r="T262"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2" t="str">
        <v>https://www.artemis.bm/deal-directory/galileo-re-ltd-series-2019-1/</v>
      </c>
    </row>
    <row r="263" spans="1:21" x14ac:dyDescent="0.25">
      <c r="A263" t="str">
        <v>Kilimanjaro III Re Ltd. (Series 2019-1) Class B-2</v>
      </c>
      <c r="B263" s="19">
        <v>43800</v>
      </c>
      <c r="C263" t="str">
        <v>Kilimanjaro III Re Ltd.</v>
      </c>
      <c r="D263" t="str">
        <v>Everest Re</v>
      </c>
      <c r="E263" t="str">
        <v>Aon Securities is sole structuring agent and bookrunner</v>
      </c>
      <c r="F263" t="str">
        <v>AIR Worldwide</v>
      </c>
      <c r="G263" t="str">
        <v>U.S., Puerto Rico, U.S. Virgin Islands, D.C., Canada named storm and earthquake</v>
      </c>
      <c r="H263" s="18" t="str">
        <v>ERROR</v>
      </c>
      <c r="I263" t="str">
        <v>Industry loss index</v>
      </c>
      <c r="J263" t="str">
        <v>NR</v>
      </c>
      <c r="K263" t="str">
        <v>Unknown</v>
      </c>
      <c r="L263" t="str">
        <v>None</v>
      </c>
      <c r="M263" t="str">
        <v>Unknown</v>
      </c>
      <c r="N263" t="str">
        <v>Yes</v>
      </c>
      <c r="O263">
        <v>8.4700000000000006</v>
      </c>
      <c r="P263">
        <v>9.5</v>
      </c>
      <c r="Q263">
        <v>1.1216056670602124</v>
      </c>
      <c r="R263">
        <v>1</v>
      </c>
      <c r="S263">
        <v>0</v>
      </c>
      <c r="T263" t="str">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3" t="str">
        <v>https://www.artemis.bm/deal-directory/kilimanjaro-iii-re-ltd-series-2019-1/</v>
      </c>
    </row>
    <row r="264" spans="1:21" x14ac:dyDescent="0.25">
      <c r="A264" t="str">
        <v>Kilimanjaro III Re Ltd. (Series 2019-2) Class B-2</v>
      </c>
      <c r="B264" s="19">
        <v>43800</v>
      </c>
      <c r="C264" t="str">
        <v>Kilimanjaro III Re Ltd.</v>
      </c>
      <c r="D264" t="str">
        <v>Everest Re</v>
      </c>
      <c r="E264" t="str">
        <v>Aon Securities is sole structuring agent and bookrunner</v>
      </c>
      <c r="F264" t="str">
        <v>AIR Worldwide</v>
      </c>
      <c r="G264" t="str">
        <v>U.S., Puerto Rico, U.S. Virgin Islands, D.C., Canada named storm and earthquake</v>
      </c>
      <c r="H264" s="18" t="str">
        <v>ERROR</v>
      </c>
      <c r="I264" t="str">
        <v>Industry loss index</v>
      </c>
      <c r="J264" t="str">
        <v>NR</v>
      </c>
      <c r="K264" t="str">
        <v>Unknown</v>
      </c>
      <c r="L264" t="str">
        <v>None</v>
      </c>
      <c r="M264" t="str">
        <v>Unknown</v>
      </c>
      <c r="N264" t="str">
        <v>Yes</v>
      </c>
      <c r="O264">
        <v>8.4700000000000006</v>
      </c>
      <c r="P264">
        <v>9.5</v>
      </c>
      <c r="Q264">
        <v>1.1216056670602124</v>
      </c>
      <c r="R264">
        <v>1</v>
      </c>
      <c r="S264">
        <v>0</v>
      </c>
      <c r="T264" t="str">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4" t="str">
        <v>https://www.artemis.bm/deal-directory/kilimanjaro-iii-re-ltd-series-2019-2/</v>
      </c>
    </row>
    <row r="265" spans="1:21" x14ac:dyDescent="0.25">
      <c r="A265" t="str">
        <v>Sierra Ltd. (Series 2019-1) Class A</v>
      </c>
      <c r="B265" s="19">
        <v>43831</v>
      </c>
      <c r="C265" t="str">
        <v>Sierra Ltd.</v>
      </c>
      <c r="D265" t="str">
        <v>Funds managed by Bayview Asset Management, LLC</v>
      </c>
      <c r="E265" t="str">
        <v>Swiss Re Capital Markets is sole structuring agent and joint bookrunner. Goldman Sachs is joint bookrunner</v>
      </c>
      <c r="F265" t="str">
        <v>RMS</v>
      </c>
      <c r="G265" t="str">
        <v>U.S. earthquake</v>
      </c>
      <c r="H265" s="18">
        <v>150000000</v>
      </c>
      <c r="I265" t="str">
        <v>Parametric</v>
      </c>
      <c r="J265" t="str">
        <v>NR</v>
      </c>
      <c r="K265">
        <v>3</v>
      </c>
      <c r="L265">
        <v>1.77</v>
      </c>
      <c r="M265" t="str">
        <v>Unknown</v>
      </c>
      <c r="N265" t="str">
        <v>Yes</v>
      </c>
      <c r="O265">
        <v>0.79</v>
      </c>
      <c r="P265">
        <v>3.25</v>
      </c>
      <c r="Q265">
        <v>4.1139240506329111</v>
      </c>
      <c r="R265">
        <v>1</v>
      </c>
      <c r="S265">
        <v>0</v>
      </c>
      <c r="T265" t="str">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5" t="str">
        <v>https://www.artemis.bm/deal-directory/sierra-ltd-series-2019-1/</v>
      </c>
    </row>
    <row r="266" spans="1:21" x14ac:dyDescent="0.25">
      <c r="A266" t="str">
        <v>Sierra Ltd. (Series 2019-1) Class B</v>
      </c>
      <c r="B266" s="19">
        <v>43831</v>
      </c>
      <c r="C266" t="str">
        <v>Sierra Ltd.</v>
      </c>
      <c r="D266" t="str">
        <v>Funds managed by Bayview Asset Management, LLC</v>
      </c>
      <c r="E266" t="str">
        <v>Swiss Re Capital Markets is sole structuring agent and joint bookrunner. Goldman Sachs is joint bookrunner</v>
      </c>
      <c r="F266" t="str">
        <v>RMS</v>
      </c>
      <c r="G266" t="str">
        <v>U.S. earthquake</v>
      </c>
      <c r="H266" s="18">
        <v>75000000</v>
      </c>
      <c r="I266" t="str">
        <v>Parametric</v>
      </c>
      <c r="J266" t="str">
        <v>NR</v>
      </c>
      <c r="K266">
        <v>3</v>
      </c>
      <c r="L266">
        <v>4.13</v>
      </c>
      <c r="M266" t="str">
        <v>Unknown</v>
      </c>
      <c r="N266" t="str">
        <v>Yes</v>
      </c>
      <c r="O266">
        <v>2.71</v>
      </c>
      <c r="P266">
        <v>5.75</v>
      </c>
      <c r="Q266">
        <v>2.121771217712177</v>
      </c>
      <c r="R266">
        <v>1</v>
      </c>
      <c r="S266">
        <v>0</v>
      </c>
      <c r="T266" t="str">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6" t="str">
        <v>https://www.artemis.bm/deal-directory/sierra-ltd-series-2019-1/</v>
      </c>
    </row>
    <row r="267" spans="1:21" x14ac:dyDescent="0.25">
      <c r="A267" t="str">
        <v>Matterhorn Re Ltd. (Series 2020-1) Class A</v>
      </c>
      <c r="B267" s="19">
        <v>43831</v>
      </c>
      <c r="C267" t="str">
        <v>Matterhorn Re Ltd.</v>
      </c>
      <c r="D267" t="str">
        <v>Swiss Re</v>
      </c>
      <c r="E267" t="str">
        <v>Swiss Re Capital Markets is sole structuring agent and bookrunner</v>
      </c>
      <c r="F267" t="str">
        <v>AIR Worldwide</v>
      </c>
      <c r="G267" t="str">
        <v>U.S. named storm</v>
      </c>
      <c r="H267" s="18">
        <v>175000000</v>
      </c>
      <c r="I267" t="str">
        <v>Industry loss index</v>
      </c>
      <c r="J267" t="str">
        <v>NR</v>
      </c>
      <c r="K267">
        <v>2</v>
      </c>
      <c r="L267" t="str">
        <v>None</v>
      </c>
      <c r="M267" t="str">
        <v>Unknown</v>
      </c>
      <c r="N267" t="str">
        <v>Yes</v>
      </c>
      <c r="O267">
        <v>2.82</v>
      </c>
      <c r="P267">
        <v>5.25</v>
      </c>
      <c r="Q267">
        <v>1.8617021276595747</v>
      </c>
      <c r="R267">
        <v>1</v>
      </c>
      <c r="S267">
        <v>0</v>
      </c>
      <c r="T267" t="str">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7" t="str">
        <v>https://www.artemis.bm/deal-directory/matterhorn-re-ltd-series-2020-1/</v>
      </c>
    </row>
    <row r="268" spans="1:21" x14ac:dyDescent="0.25">
      <c r="A268" t="str">
        <v>Matterhorn Re Ltd. (Series 2020-1) Class B</v>
      </c>
      <c r="B268" s="19">
        <v>43831</v>
      </c>
      <c r="C268" t="str">
        <v>Matterhorn Re Ltd.</v>
      </c>
      <c r="D268" t="str">
        <v>Swiss Re</v>
      </c>
      <c r="E268" t="str">
        <v>Swiss Re Capital Markets is sole structuring agent and bookrunner</v>
      </c>
      <c r="F268" t="str">
        <v>AIR Worldwide</v>
      </c>
      <c r="G268" t="str">
        <v>U.S. named storm</v>
      </c>
      <c r="H268" s="18">
        <v>175000000</v>
      </c>
      <c r="I268" t="str">
        <v>Industry loss index</v>
      </c>
      <c r="J268" t="str">
        <v>NR</v>
      </c>
      <c r="K268">
        <v>2</v>
      </c>
      <c r="L268" t="str">
        <v>None</v>
      </c>
      <c r="M268" t="str">
        <v>Unknown</v>
      </c>
      <c r="N268" t="str">
        <v>Yes</v>
      </c>
      <c r="O268">
        <v>3.6</v>
      </c>
      <c r="P268">
        <v>7.5</v>
      </c>
      <c r="Q268">
        <v>2.0833333333333335</v>
      </c>
      <c r="R268">
        <v>1</v>
      </c>
      <c r="S268">
        <v>0</v>
      </c>
      <c r="T268" t="str">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8" t="str">
        <v>https://www.artemis.bm/deal-directory/matterhorn-re-ltd-series-2020-1/</v>
      </c>
    </row>
    <row r="269" spans="1:21" x14ac:dyDescent="0.25">
      <c r="A269" t="str">
        <v>Mona Lisa Re Ltd. (Series 2020-1) Class A</v>
      </c>
      <c r="B269" s="19">
        <v>43831</v>
      </c>
      <c r="C269" t="str">
        <v>Mona Lisa Re Ltd.</v>
      </c>
      <c r="D269" t="str">
        <v>Renaissance Re and DaVinci Re</v>
      </c>
      <c r="E269" t="str">
        <v>Aon Securities and GC Securities are joint structuring agents &amp; bookrunners. Willis Securities is co-manager</v>
      </c>
      <c r="F269" t="str">
        <v>AIR Worldwide</v>
      </c>
      <c r="G269" t="str">
        <v>U.S., Puerto Rico, U.S. Virgin Islands, D.C. named storm and earthquakes, Canada earthquakes</v>
      </c>
      <c r="H269" s="18">
        <v>200000000</v>
      </c>
      <c r="I269" t="str">
        <v>Industry loss index</v>
      </c>
      <c r="J269" t="str">
        <v>NR</v>
      </c>
      <c r="K269" t="str">
        <v>Unknown</v>
      </c>
      <c r="L269" t="str">
        <v>None</v>
      </c>
      <c r="M269" t="str">
        <v>Unknown</v>
      </c>
      <c r="N269" t="str">
        <v>Yes</v>
      </c>
      <c r="O269">
        <v>2.52</v>
      </c>
      <c r="P269">
        <v>7.5</v>
      </c>
      <c r="Q269">
        <v>2.9761904761904763</v>
      </c>
      <c r="R269">
        <v>1</v>
      </c>
      <c r="S269">
        <v>0</v>
      </c>
      <c r="T269" t="str">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9" t="str">
        <v>https://www.artemis.bm/deal-directory/mona-lisa-re-ltd-series-2020-1/</v>
      </c>
    </row>
    <row r="270" spans="1:21" x14ac:dyDescent="0.25">
      <c r="A270" t="str">
        <v>Mona Lisa Re Ltd. (Series 2020-1) Class B</v>
      </c>
      <c r="B270" s="19">
        <v>43831</v>
      </c>
      <c r="C270" t="str">
        <v>Mona Lisa Re Ltd.</v>
      </c>
      <c r="D270" t="str">
        <v>Renaissance Re and DaVinci Re</v>
      </c>
      <c r="E270" t="str">
        <v>Aon Securities and GC Securities are joint structuring agents &amp; bookrunners. Willis Securities is co-manager</v>
      </c>
      <c r="F270" t="str">
        <v>AIR Worldwide</v>
      </c>
      <c r="G270" t="str">
        <v>U.S., Puerto Rico, U.S. Virgin Islands, D.C. named storm and earthquakes, Canada earthquakes</v>
      </c>
      <c r="H270" s="18">
        <v>200000000</v>
      </c>
      <c r="I270" t="str">
        <v>Industry loss index</v>
      </c>
      <c r="J270" t="str">
        <v>NR</v>
      </c>
      <c r="K270" t="str">
        <v>Unknown</v>
      </c>
      <c r="L270" t="str">
        <v>None</v>
      </c>
      <c r="M270" t="str">
        <v>Unknown</v>
      </c>
      <c r="N270" t="str">
        <v>Yes</v>
      </c>
      <c r="O270">
        <v>3.46</v>
      </c>
      <c r="P270">
        <v>8</v>
      </c>
      <c r="Q270">
        <v>2.3121387283236996</v>
      </c>
      <c r="R270">
        <v>1</v>
      </c>
      <c r="S270">
        <v>0</v>
      </c>
      <c r="T270" t="str">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0" t="str">
        <v>https://www.artemis.bm/deal-directory/mona-lisa-re-ltd-series-2020-1/</v>
      </c>
    </row>
    <row r="271" spans="1:21" x14ac:dyDescent="0.25">
      <c r="A271" t="str">
        <v>Stratosphere Re Ltd. (Series 2020-1)</v>
      </c>
      <c r="B271" s="19">
        <v>43831</v>
      </c>
      <c r="C271" t="str">
        <v>Stratosphere Re Ltd.</v>
      </c>
      <c r="D271" t="str">
        <v>Markel Bermuda Limited (covering State National's tail risk from Nephila program)</v>
      </c>
      <c r="E271" t="str">
        <v>Goldman Sachs is sole structuring agent and bookrunner.</v>
      </c>
      <c r="F271" t="str">
        <v>AIR Worldwide</v>
      </c>
      <c r="G271" t="str">
        <v>U.S. named storm, earthquake, winter storm, severe thunderstorm</v>
      </c>
      <c r="H271" s="18">
        <v>100000000</v>
      </c>
      <c r="I271" t="str">
        <v>Indemnity</v>
      </c>
      <c r="J271" t="str">
        <v>Fitch</v>
      </c>
      <c r="K271" t="str">
        <v>Unknown</v>
      </c>
      <c r="L271" t="str">
        <v>None</v>
      </c>
      <c r="M271" t="str">
        <v>Unknown</v>
      </c>
      <c r="N271" t="str">
        <v>No</v>
      </c>
      <c r="O271">
        <v>0.115</v>
      </c>
      <c r="P271">
        <v>2.75</v>
      </c>
      <c r="Q271">
        <v>23.913043478260867</v>
      </c>
      <c r="R271">
        <v>1</v>
      </c>
      <c r="S271">
        <v>0</v>
      </c>
      <c r="T271" t="str">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1" t="str">
        <v>https://www.artemis.bm/deal-directory/stratosphere-re-ltd-series-2020-1/</v>
      </c>
    </row>
    <row r="272" spans="1:21" x14ac:dyDescent="0.25">
      <c r="A272" t="str">
        <v>3264 Re Ltd. (Series 2020-1)</v>
      </c>
      <c r="B272" s="19">
        <v>43831</v>
      </c>
      <c r="C272" t="str">
        <v>3264 Re Ltd.</v>
      </c>
      <c r="D272" t="str">
        <v>Hannover Re</v>
      </c>
      <c r="E272" t="str">
        <v>GC Securities is sole structuring agent and bookrunner</v>
      </c>
      <c r="F272" t="str">
        <v>AIR Worldwide</v>
      </c>
      <c r="G272" t="str">
        <v>U.S. named storm, U.S. &amp; Canada earthquake, European windstorm</v>
      </c>
      <c r="H272" s="18">
        <v>150000000</v>
      </c>
      <c r="I272" t="str">
        <v>Industry loss index</v>
      </c>
      <c r="J272" t="str">
        <v>NR</v>
      </c>
      <c r="K272">
        <v>3</v>
      </c>
      <c r="L272">
        <v>5.46</v>
      </c>
      <c r="M272" t="str">
        <v>Unknown</v>
      </c>
      <c r="N272" t="str">
        <v>No</v>
      </c>
      <c r="O272">
        <v>4.04</v>
      </c>
      <c r="P272">
        <v>9.75</v>
      </c>
      <c r="Q272">
        <v>2.4133663366336635</v>
      </c>
      <c r="R272">
        <v>1</v>
      </c>
      <c r="S272">
        <v>0</v>
      </c>
      <c r="T272" t="str">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2" t="str">
        <v>https://www.artemis.bm/deal-directory/3264-re-ltd-series-2020-1/</v>
      </c>
    </row>
    <row r="273" spans="1:21" x14ac:dyDescent="0.25">
      <c r="A273" t="str">
        <v>Vitality Re XI Ltd. (Series 2020) Class A</v>
      </c>
      <c r="B273" s="19">
        <v>43831</v>
      </c>
      <c r="C273" t="str">
        <v>Vitality Re XI Ltd.</v>
      </c>
      <c r="D273" t="str">
        <v>Aetna</v>
      </c>
      <c r="E273" t="str">
        <v>Goldman Sachs is sole bookrunner and co-structuring agent. Munich Re is co-manager and co-structuring agent</v>
      </c>
      <c r="F273" t="str">
        <v>Milliman Inc.</v>
      </c>
      <c r="G273" t="str">
        <v>Medical benefit claims levels</v>
      </c>
      <c r="H273" s="18">
        <v>140000000</v>
      </c>
      <c r="I273" t="str">
        <v>Medical benefit ratio (indemnity)</v>
      </c>
      <c r="J273" t="str">
        <v>S&amp;P: Class A - 'BBB+sf', Class B - 'BB+sf'</v>
      </c>
      <c r="K273" t="str">
        <v>Unknown</v>
      </c>
      <c r="L273" t="str">
        <v>None</v>
      </c>
      <c r="M273" t="str">
        <v>Unknown</v>
      </c>
      <c r="N273" t="str">
        <v>Yes</v>
      </c>
      <c r="O273">
        <v>0.01</v>
      </c>
      <c r="P273">
        <v>1.5</v>
      </c>
      <c r="Q273">
        <v>150</v>
      </c>
      <c r="R273">
        <v>1</v>
      </c>
      <c r="S273">
        <v>0</v>
      </c>
      <c r="T273" t="str">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3" t="str">
        <v>https://www.artemis.bm/deal-directory/vitality-re-xi-ltd-series-2020/</v>
      </c>
    </row>
    <row r="274" spans="1:21" x14ac:dyDescent="0.25">
      <c r="A274" t="str">
        <v>Vitality Re XI Ltd. (Series 2020) Class B</v>
      </c>
      <c r="B274" s="19">
        <v>43831</v>
      </c>
      <c r="C274" t="str">
        <v>Vitality Re XI Ltd.</v>
      </c>
      <c r="D274" t="str">
        <v>Aetna</v>
      </c>
      <c r="E274" t="str">
        <v>Goldman Sachs is sole bookrunner and co-structuring agent. Munich Re is co-manager and co-structuring agent</v>
      </c>
      <c r="F274" t="str">
        <v>Milliman Inc.</v>
      </c>
      <c r="G274" t="str">
        <v>Medical benefit claims levels</v>
      </c>
      <c r="H274" s="18">
        <v>60000000</v>
      </c>
      <c r="I274" t="str">
        <v>Medical benefit ratio (indemnity)</v>
      </c>
      <c r="J274" t="str">
        <v>S&amp;P: Class A - 'BBB+sf', Class B - 'BB+sf'</v>
      </c>
      <c r="K274" t="str">
        <v>Unknown</v>
      </c>
      <c r="L274" t="str">
        <v>None</v>
      </c>
      <c r="M274" t="str">
        <v>Unknown</v>
      </c>
      <c r="N274" t="str">
        <v>Yes</v>
      </c>
      <c r="O274">
        <v>0.04</v>
      </c>
      <c r="P274">
        <v>1.75</v>
      </c>
      <c r="Q274">
        <v>43.75</v>
      </c>
      <c r="R274">
        <v>1</v>
      </c>
      <c r="S274">
        <v>0</v>
      </c>
      <c r="T274" t="str">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4" t="str">
        <v>https://www.artemis.bm/deal-directory/vitality-re-xi-ltd-series-2020/</v>
      </c>
    </row>
    <row r="275" spans="1:21" x14ac:dyDescent="0.25">
      <c r="A275" t="str">
        <v>Matterhorn Re Ltd. (Series 2020-2) Class A</v>
      </c>
      <c r="B275" s="19">
        <v>43862</v>
      </c>
      <c r="C275" t="str">
        <v>Matterhorn Re Ltd.</v>
      </c>
      <c r="D275" t="str">
        <v>Swiss Re</v>
      </c>
      <c r="E275" t="str">
        <v>Swiss Re Capital Markets is sole structuring agent and bookrunner</v>
      </c>
      <c r="F275" t="str">
        <v>AIR Worldwide for named storm risk, RMS for mortality risk</v>
      </c>
      <c r="G275" t="str">
        <v>U.S. named storm, extreme mortality in Australia, Canada, UK</v>
      </c>
      <c r="H275" s="18">
        <v>175000000</v>
      </c>
      <c r="I275" t="str">
        <v>Industry loss &amp; mortality index triggers</v>
      </c>
      <c r="J275" t="str">
        <v>NR</v>
      </c>
      <c r="K275" t="str">
        <v>Invalid period value</v>
      </c>
      <c r="L275" t="str">
        <v>None</v>
      </c>
      <c r="M275" t="str">
        <v>Unknown</v>
      </c>
      <c r="N275" t="str">
        <v>Yes</v>
      </c>
      <c r="O275">
        <v>1.41</v>
      </c>
      <c r="P275">
        <v>5</v>
      </c>
      <c r="Q275">
        <v>3.5460992907801421</v>
      </c>
      <c r="R275">
        <v>1</v>
      </c>
      <c r="S275">
        <v>0</v>
      </c>
      <c r="T275" t="str">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5" t="str">
        <v>https://www.artemis.bm/deal-directory/matterhorn-re-ltd-series-2020-2/</v>
      </c>
    </row>
    <row r="276" spans="1:21" x14ac:dyDescent="0.25">
      <c r="A276" t="str">
        <v>Matterhorn Re Ltd. (Series 2020-2) Class B</v>
      </c>
      <c r="B276" s="19">
        <v>43862</v>
      </c>
      <c r="C276" t="str">
        <v>Matterhorn Re Ltd.</v>
      </c>
      <c r="D276" t="str">
        <v>Swiss Re</v>
      </c>
      <c r="E276" t="str">
        <v>Swiss Re Capital Markets is sole structuring agent and bookrunner</v>
      </c>
      <c r="F276" t="str">
        <v>AIR Worldwide for named storm risk, RMS for mortality risk</v>
      </c>
      <c r="G276" t="str">
        <v>U.S. named storm, extreme mortality in Australia, Canada, UK</v>
      </c>
      <c r="H276" s="18">
        <v>80000000</v>
      </c>
      <c r="I276" t="str">
        <v>Industry loss &amp; mortality index triggers</v>
      </c>
      <c r="J276" t="str">
        <v>NR</v>
      </c>
      <c r="K276" t="str">
        <v>Invalid period value</v>
      </c>
      <c r="L276" t="str">
        <v>None</v>
      </c>
      <c r="M276" t="str">
        <v>Unknown</v>
      </c>
      <c r="N276" t="str">
        <v>Yes</v>
      </c>
      <c r="O276">
        <v>2.76</v>
      </c>
      <c r="P276">
        <v>6.5</v>
      </c>
      <c r="Q276">
        <v>2.3550724637681162</v>
      </c>
      <c r="R276">
        <v>1</v>
      </c>
      <c r="S276">
        <v>0</v>
      </c>
      <c r="T276" t="str">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6" t="str">
        <v>https://www.artemis.bm/deal-directory/matterhorn-re-ltd-series-2020-2/</v>
      </c>
    </row>
    <row r="277" spans="1:21" x14ac:dyDescent="0.25">
      <c r="A277" t="str">
        <v>Nakama Re Ltd. (Series 2020-1)</v>
      </c>
      <c r="B277" s="19">
        <v>43862</v>
      </c>
      <c r="C277" t="str">
        <v>Nakama Re Ltd.</v>
      </c>
      <c r="D277" t="str">
        <v>Zenkyoren</v>
      </c>
      <c r="E277" t="str">
        <v>Aon Securities is sole structuring agent and bookrunner</v>
      </c>
      <c r="F277" t="str">
        <v>AIR Worldwide</v>
      </c>
      <c r="G277" t="str">
        <v>Japan earthquake</v>
      </c>
      <c r="H277" s="18">
        <v>200000000</v>
      </c>
      <c r="I277" t="str">
        <v>Indemnity</v>
      </c>
      <c r="J277" t="str">
        <v>NR</v>
      </c>
      <c r="K277" t="str">
        <v>Invalid period value</v>
      </c>
      <c r="L277" t="str">
        <v>None</v>
      </c>
      <c r="M277" t="str">
        <v>Unknown</v>
      </c>
      <c r="N277" t="str">
        <v>No</v>
      </c>
      <c r="O277">
        <v>1.43</v>
      </c>
      <c r="P277">
        <v>2.2000000000000002</v>
      </c>
      <c r="Q277">
        <v>1.5384615384615385</v>
      </c>
      <c r="R277">
        <v>1</v>
      </c>
      <c r="S277">
        <v>0</v>
      </c>
      <c r="T277" t="str">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7" t="str">
        <v>https://www.artemis.bm/deal-directory/nakama-re-ltd-series-2020-1/</v>
      </c>
    </row>
    <row r="278" spans="1:21" x14ac:dyDescent="0.25">
      <c r="A278" t="str">
        <v>Bonanza Re Ltd. (Series 2020-1)</v>
      </c>
      <c r="B278" s="19">
        <v>43862</v>
      </c>
      <c r="C278" t="str">
        <v>Bonanza Re Ltd.</v>
      </c>
      <c r="D278" t="str">
        <v>American Strategic Insurance Group</v>
      </c>
      <c r="E278" t="str">
        <v>Willis Re Securities is sole structuring agent &amp; bookrunner</v>
      </c>
      <c r="F278" t="str">
        <v>AIR Worldwide</v>
      </c>
      <c r="G278" t="str">
        <v>U.S. named storms, severe thunderstorms, winter storms, wildfires, earthquakes</v>
      </c>
      <c r="H278" s="18">
        <v>200000000</v>
      </c>
      <c r="I278" t="str">
        <v>Indemnity</v>
      </c>
      <c r="J278" t="str">
        <v>NR</v>
      </c>
      <c r="K278" t="str">
        <v>Invalid period value</v>
      </c>
      <c r="L278">
        <v>1.1499999999999999</v>
      </c>
      <c r="M278" t="str">
        <v>Unknown</v>
      </c>
      <c r="N278" t="str">
        <v>No</v>
      </c>
      <c r="O278">
        <v>1.03</v>
      </c>
      <c r="P278">
        <v>4.75</v>
      </c>
      <c r="Q278">
        <v>4.6116504854368934</v>
      </c>
      <c r="R278">
        <v>1</v>
      </c>
      <c r="S278">
        <v>0</v>
      </c>
      <c r="T278" t="str">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8" t="str">
        <v>https://www.artemis.bm/deal-directory/bonanza-re-ltd-series-2020-1/</v>
      </c>
    </row>
    <row r="279" spans="1:21" x14ac:dyDescent="0.25">
      <c r="A279" t="str">
        <v>FloodSmart Re Ltd. (Series 2020-1) Class A</v>
      </c>
      <c r="B279" s="19">
        <v>43862</v>
      </c>
      <c r="C279" t="str">
        <v>FloodSmart Re Ltd.</v>
      </c>
      <c r="D279" t="str">
        <v>FEMA / NFIP via Hannover Re</v>
      </c>
      <c r="E279" t="str">
        <v>GC Securities is sole structuring agent and bookrunner.</v>
      </c>
      <c r="F279" t="str">
        <v>KatRisk LLC</v>
      </c>
      <c r="G279" t="str">
        <v>U.S. flood risk (from named storms)</v>
      </c>
      <c r="H279" s="18">
        <v>300000000</v>
      </c>
      <c r="I279" t="str">
        <v>Indemnity</v>
      </c>
      <c r="J279" t="str">
        <v>NR</v>
      </c>
      <c r="K279" t="str">
        <v>Unknown</v>
      </c>
      <c r="L279" t="str">
        <v>None</v>
      </c>
      <c r="M279" t="str">
        <v>Unknown</v>
      </c>
      <c r="N279" t="str">
        <v>Yes</v>
      </c>
      <c r="O279">
        <v>3.91</v>
      </c>
      <c r="P279">
        <v>11</v>
      </c>
      <c r="Q279">
        <v>2.8132992327365729</v>
      </c>
      <c r="R279">
        <v>1</v>
      </c>
      <c r="S279">
        <v>0</v>
      </c>
      <c r="T279" t="str">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9" t="str">
        <v>https://www.artemis.bm/deal-directory/floodsmart-re-ltd-series-2020-1/</v>
      </c>
    </row>
    <row r="280" spans="1:21" x14ac:dyDescent="0.25">
      <c r="A280" t="str">
        <v>FloodSmart Re Ltd. (Series 2020-1) Class B</v>
      </c>
      <c r="B280" s="19">
        <v>43862</v>
      </c>
      <c r="C280" t="str">
        <v>FloodSmart Re Ltd.</v>
      </c>
      <c r="D280" t="str">
        <v>FEMA / NFIP via Hannover Re</v>
      </c>
      <c r="E280" t="str">
        <v>GC Securities is sole structuring agent and bookrunner.</v>
      </c>
      <c r="F280" t="str">
        <v>KatRisk LLC</v>
      </c>
      <c r="G280" t="str">
        <v>U.S. flood risk (from named storms)</v>
      </c>
      <c r="H280" s="18">
        <v>100000000</v>
      </c>
      <c r="I280" t="str">
        <v>Indemnity</v>
      </c>
      <c r="J280" t="str">
        <v>NR</v>
      </c>
      <c r="K280" t="str">
        <v>Unknown</v>
      </c>
      <c r="L280" t="str">
        <v>None</v>
      </c>
      <c r="M280" t="str">
        <v>$6,000,000,000.00</v>
      </c>
      <c r="N280" t="str">
        <v>Yes</v>
      </c>
      <c r="O280">
        <v>5.68</v>
      </c>
      <c r="P280">
        <v>14.5</v>
      </c>
      <c r="Q280">
        <v>2.552816901408451</v>
      </c>
      <c r="R280">
        <v>1</v>
      </c>
      <c r="S280">
        <v>0</v>
      </c>
      <c r="T280" t="str">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0" t="str">
        <v>https://www.artemis.bm/deal-directory/floodsmart-re-ltd-series-2020-1/</v>
      </c>
    </row>
    <row r="281" spans="1:21" x14ac:dyDescent="0.25">
      <c r="A281" t="str">
        <v>Caelus Re VI Ltd. (Series 2020-1 &amp; 2020-2) Class A-1</v>
      </c>
      <c r="B281" s="19">
        <v>43862</v>
      </c>
      <c r="C281" t="str">
        <v>Caelus Re VI Limited</v>
      </c>
      <c r="D281" t="str">
        <v>Nationwide Mutual Insurance Co.</v>
      </c>
      <c r="E281" t="str">
        <v>Aon Securities is sole structuring agent and joint bookrunner. Goldman Sachs is joint bookrunner.</v>
      </c>
      <c r="F281" t="str">
        <v>AIR Worldwide</v>
      </c>
      <c r="G281" t="str">
        <v>U.S. named storm, earthquake, severe thunderstorm, winter storm, wildfire, meteorite impact, volcanic eruption, other perils</v>
      </c>
      <c r="H281" s="18">
        <v>150000000</v>
      </c>
      <c r="I281" t="str">
        <v>Indemnity</v>
      </c>
      <c r="J281" t="str">
        <v>NR</v>
      </c>
      <c r="K281">
        <v>3</v>
      </c>
      <c r="L281" t="str">
        <v>None</v>
      </c>
      <c r="M281" t="str">
        <v>Unknown</v>
      </c>
      <c r="N281" t="str">
        <v>Yes</v>
      </c>
      <c r="O281">
        <v>1.3</v>
      </c>
      <c r="P281">
        <v>5.5</v>
      </c>
      <c r="Q281">
        <v>4.2307692307692308</v>
      </c>
      <c r="R281">
        <v>1</v>
      </c>
      <c r="S281">
        <v>0</v>
      </c>
      <c r="T281"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1" t="str">
        <v>https://www.artemis.bm/deal-directory/caelus-re-vi-ltd-series-2020-1-2020-2/</v>
      </c>
    </row>
    <row r="282" spans="1:21" x14ac:dyDescent="0.25">
      <c r="A282" t="str">
        <v>Caelus Re VI Ltd. (Series 2020-1 &amp; 2020-2) Class B-1</v>
      </c>
      <c r="B282" s="19">
        <v>43862</v>
      </c>
      <c r="C282" t="str">
        <v>Caelus Re VI Limited</v>
      </c>
      <c r="D282" t="str">
        <v>Nationwide Mutual Insurance Co.</v>
      </c>
      <c r="E282" t="str">
        <v>Aon Securities is sole structuring agent and joint bookrunner. Goldman Sachs is joint bookrunner.</v>
      </c>
      <c r="F282" t="str">
        <v>AIR Worldwide</v>
      </c>
      <c r="G282" t="str">
        <v>U.S. named storm, earthquake, severe thunderstorm, winter storm, wildfire, meteorite impact, volcanic eruption, other perils</v>
      </c>
      <c r="H282" s="18">
        <v>150000000</v>
      </c>
      <c r="I282" t="str">
        <v>Indemnity</v>
      </c>
      <c r="J282" t="str">
        <v>NR</v>
      </c>
      <c r="K282">
        <v>3</v>
      </c>
      <c r="L282" t="str">
        <v>None</v>
      </c>
      <c r="M282" t="str">
        <v>Unknown</v>
      </c>
      <c r="N282" t="str">
        <v>Yes</v>
      </c>
      <c r="O282">
        <v>1.3</v>
      </c>
      <c r="P282">
        <v>5.5</v>
      </c>
      <c r="Q282">
        <v>4.2307692307692308</v>
      </c>
      <c r="R282">
        <v>1</v>
      </c>
      <c r="S282">
        <v>0</v>
      </c>
      <c r="T282"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2" t="str">
        <v>https://www.artemis.bm/deal-directory/caelus-re-vi-ltd-series-2020-1-2020-2/</v>
      </c>
    </row>
    <row r="283" spans="1:21" x14ac:dyDescent="0.25">
      <c r="A283" t="str">
        <v>Caelus Re VI Ltd. (Series 2020-1 &amp; 2020-2) Class A-2</v>
      </c>
      <c r="B283" s="19">
        <v>43862</v>
      </c>
      <c r="C283" t="str">
        <v>Caelus Re VI Limited</v>
      </c>
      <c r="D283" t="str">
        <v>Nationwide Mutual Insurance Co.</v>
      </c>
      <c r="E283" t="str">
        <v>Aon Securities is sole structuring agent and joint bookrunner. Goldman Sachs is joint bookrunner.</v>
      </c>
      <c r="F283" t="str">
        <v>AIR Worldwide</v>
      </c>
      <c r="G283" t="str">
        <v>U.S. named storm, earthquake, severe thunderstorm, winter storm, wildfire, meteorite impact, volcanic eruption, other perils</v>
      </c>
      <c r="H283" s="18">
        <v>40000000</v>
      </c>
      <c r="I283" t="str">
        <v>Indemnity</v>
      </c>
      <c r="J283" t="str">
        <v>NR</v>
      </c>
      <c r="K283">
        <v>3</v>
      </c>
      <c r="L283" t="str">
        <v>None</v>
      </c>
      <c r="M283" t="str">
        <v>Unknown</v>
      </c>
      <c r="N283" t="str">
        <v>Yes</v>
      </c>
      <c r="O283">
        <v>0.97</v>
      </c>
      <c r="P283">
        <v>5.5</v>
      </c>
      <c r="Q283">
        <v>5.6701030927835054</v>
      </c>
      <c r="R283">
        <v>1</v>
      </c>
      <c r="S283">
        <v>0</v>
      </c>
      <c r="T283"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3" t="str">
        <v>https://www.artemis.bm/deal-directory/caelus-re-vi-ltd-series-2020-1-2020-2/</v>
      </c>
    </row>
    <row r="284" spans="1:21" x14ac:dyDescent="0.25">
      <c r="A284" t="str">
        <v>Caelus Re VI Ltd. (Series 2020-1 &amp; 2020-2) Class B-2</v>
      </c>
      <c r="B284" s="19">
        <v>43862</v>
      </c>
      <c r="C284" t="str">
        <v>Caelus Re VI Limited</v>
      </c>
      <c r="D284" t="str">
        <v>Nationwide Mutual Insurance Co.</v>
      </c>
      <c r="E284" t="str">
        <v>Aon Securities is sole structuring agent and joint bookrunner. Goldman Sachs is joint bookrunner.</v>
      </c>
      <c r="F284" t="str">
        <v>AIR Worldwide</v>
      </c>
      <c r="G284" t="str">
        <v>U.S. named storm, earthquake, severe thunderstorm, winter storm, wildfire, meteorite impact, volcanic eruption, other perils</v>
      </c>
      <c r="H284" s="18">
        <v>75000000</v>
      </c>
      <c r="I284" t="str">
        <v>Indemnity</v>
      </c>
      <c r="J284" t="str">
        <v>NR</v>
      </c>
      <c r="K284">
        <v>3</v>
      </c>
      <c r="L284" t="str">
        <v>None</v>
      </c>
      <c r="M284" t="str">
        <v>Unknown</v>
      </c>
      <c r="N284" t="str">
        <v>Yes</v>
      </c>
      <c r="O284">
        <v>1.7</v>
      </c>
      <c r="P284">
        <v>7.75</v>
      </c>
      <c r="Q284">
        <v>4.5588235294117645</v>
      </c>
      <c r="R284">
        <v>1</v>
      </c>
      <c r="S284">
        <v>0</v>
      </c>
      <c r="T284"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4" t="str">
        <v>https://www.artemis.bm/deal-directory/caelus-re-vi-ltd-series-2020-1-2020-2/</v>
      </c>
    </row>
    <row r="285" spans="1:21" x14ac:dyDescent="0.25">
      <c r="A285" t="str">
        <v>Caelus Re VI Ltd. (Series 2020-1 &amp; 2020-2) Class C-2</v>
      </c>
      <c r="B285" s="19">
        <v>43862</v>
      </c>
      <c r="C285" t="str">
        <v>Caelus Re VI Limited</v>
      </c>
      <c r="D285" t="str">
        <v>Nationwide Mutual Insurance Co.</v>
      </c>
      <c r="E285" t="str">
        <v>Aon Securities is sole structuring agent and joint bookrunner. Goldman Sachs is joint bookrunner.</v>
      </c>
      <c r="F285" t="str">
        <v>AIR Worldwide</v>
      </c>
      <c r="G285" t="str">
        <v>U.S. named storm, earthquake, severe thunderstorm, winter storm, wildfire, meteorite impact, volcanic eruption, other perils</v>
      </c>
      <c r="H285" s="18">
        <v>75000000</v>
      </c>
      <c r="I285" t="str">
        <v>Indemnity</v>
      </c>
      <c r="J285" t="str">
        <v>NR</v>
      </c>
      <c r="K285">
        <v>3</v>
      </c>
      <c r="L285" t="str">
        <v>None</v>
      </c>
      <c r="M285" t="str">
        <v>Unknown</v>
      </c>
      <c r="N285" t="str">
        <v>Yes</v>
      </c>
      <c r="O285">
        <v>4.0999999999999996</v>
      </c>
      <c r="P285">
        <v>90</v>
      </c>
      <c r="Q285">
        <v>21.951219512195124</v>
      </c>
      <c r="R285">
        <v>1</v>
      </c>
      <c r="S285">
        <v>0</v>
      </c>
      <c r="T285"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5" t="str">
        <v>https://www.artemis.bm/deal-directory/caelus-re-vi-ltd-series-2020-1-2020-2/</v>
      </c>
    </row>
    <row r="286" spans="1:21" x14ac:dyDescent="0.25">
      <c r="A286" t="str">
        <v>IBRD / FONDEN 2020 Class A</v>
      </c>
      <c r="B286" s="19">
        <v>43891</v>
      </c>
      <c r="C286" t="str">
        <v>International Bank for Reconstruction and Development (IBRD)</v>
      </c>
      <c r="D286" t="str">
        <v>FONDEN / AGROASEMEX S.A.</v>
      </c>
      <c r="E286" t="str">
        <v>GC Securities, Goldman Sachs &amp; Swiss Re Capital Markets are joint structuring agents and joint bookrunners</v>
      </c>
      <c r="F286" t="str">
        <v>AIR Worldwide</v>
      </c>
      <c r="G286" t="str">
        <v>Mexico earthquakes, Mexico named storms</v>
      </c>
      <c r="H286" s="18">
        <v>175000000</v>
      </c>
      <c r="I286" t="str">
        <v>Parametric</v>
      </c>
      <c r="J286" t="str">
        <v>NR</v>
      </c>
      <c r="K286">
        <v>4</v>
      </c>
      <c r="L286" t="str">
        <v>None</v>
      </c>
      <c r="M286" t="str">
        <v>Unknown</v>
      </c>
      <c r="N286" t="str">
        <v>Yes</v>
      </c>
      <c r="O286">
        <v>0.9</v>
      </c>
      <c r="P286">
        <v>3.5</v>
      </c>
      <c r="Q286">
        <v>3.8888888888888888</v>
      </c>
      <c r="R286">
        <v>1</v>
      </c>
      <c r="S286">
        <v>1</v>
      </c>
      <c r="T286" t="str">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6" t="str">
        <v>https://www.artemis.bm/deal-directory/ibrd-fonden-2020/</v>
      </c>
    </row>
    <row r="287" spans="1:21" x14ac:dyDescent="0.25">
      <c r="A287" t="str">
        <v>IBRD / FONDEN 2020 Class B</v>
      </c>
      <c r="B287" s="19">
        <v>43891</v>
      </c>
      <c r="C287" t="str">
        <v>International Bank for Reconstruction and Development (IBRD)</v>
      </c>
      <c r="D287" t="str">
        <v>FONDEN / AGROASEMEX S.A.</v>
      </c>
      <c r="E287" t="str">
        <v>GC Securities, Goldman Sachs &amp; Swiss Re Capital Markets are joint structuring agents and joint bookrunners</v>
      </c>
      <c r="F287" t="str">
        <v>AIR Worldwide</v>
      </c>
      <c r="G287" t="str">
        <v>Mexico earthquakes, Mexico named storms</v>
      </c>
      <c r="H287" s="18">
        <v>125000000</v>
      </c>
      <c r="I287" t="str">
        <v>Parametric</v>
      </c>
      <c r="J287" t="str">
        <v>NR</v>
      </c>
      <c r="K287">
        <v>4</v>
      </c>
      <c r="L287" t="str">
        <v>None</v>
      </c>
      <c r="M287" t="str">
        <v>Unknown</v>
      </c>
      <c r="N287" t="str">
        <v>Yes</v>
      </c>
      <c r="O287">
        <v>5.78</v>
      </c>
      <c r="P287">
        <v>9</v>
      </c>
      <c r="Q287">
        <v>1.5570934256055362</v>
      </c>
      <c r="R287">
        <v>1</v>
      </c>
      <c r="S287">
        <v>1</v>
      </c>
      <c r="T287" t="str">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7" t="str">
        <v>https://www.artemis.bm/deal-directory/ibrd-fonden-2020/</v>
      </c>
    </row>
    <row r="288" spans="1:21" x14ac:dyDescent="0.25">
      <c r="A288" t="str">
        <v>IBRD / FONDEN 2020 Class C</v>
      </c>
      <c r="B288" s="19">
        <v>43891</v>
      </c>
      <c r="C288" t="str">
        <v>International Bank for Reconstruction and Development (IBRD)</v>
      </c>
      <c r="D288" t="str">
        <v>FONDEN / AGROASEMEX S.A.</v>
      </c>
      <c r="E288" t="str">
        <v>GC Securities, Goldman Sachs &amp; Swiss Re Capital Markets are joint structuring agents and joint bookrunners</v>
      </c>
      <c r="F288" t="str">
        <v>AIR Worldwide</v>
      </c>
      <c r="G288" t="str">
        <v>Mexico earthquakes, Mexico named storms</v>
      </c>
      <c r="H288" s="18">
        <v>125000000</v>
      </c>
      <c r="I288" t="str">
        <v>Parametric</v>
      </c>
      <c r="J288" t="str">
        <v>NR</v>
      </c>
      <c r="K288">
        <v>4</v>
      </c>
      <c r="L288" t="str">
        <v>None</v>
      </c>
      <c r="M288" t="str">
        <v>Unknown</v>
      </c>
      <c r="N288" t="str">
        <v>Yes</v>
      </c>
      <c r="O288">
        <v>5.61</v>
      </c>
      <c r="P288">
        <v>10</v>
      </c>
      <c r="Q288">
        <v>1.7825311942959001</v>
      </c>
      <c r="R288">
        <v>1</v>
      </c>
      <c r="S288">
        <v>1</v>
      </c>
      <c r="T288" t="str">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8" t="str">
        <v>https://www.artemis.bm/deal-directory/ibrd-fonden-2020/</v>
      </c>
    </row>
    <row r="289" spans="1:21" x14ac:dyDescent="0.25">
      <c r="A289" t="str">
        <v>IBRD / FONDEN 2020 Class D</v>
      </c>
      <c r="B289" s="19">
        <v>43891</v>
      </c>
      <c r="C289" t="str">
        <v>International Bank for Reconstruction and Development (IBRD)</v>
      </c>
      <c r="D289" t="str">
        <v>FONDEN / AGROASEMEX S.A.</v>
      </c>
      <c r="E289" t="str">
        <v>GC Securities, Goldman Sachs &amp; Swiss Re Capital Markets are joint structuring agents and joint bookrunners</v>
      </c>
      <c r="F289" t="str">
        <v>AIR Worldwide</v>
      </c>
      <c r="G289" t="str">
        <v>Mexico earthquakes, Mexico named storms</v>
      </c>
      <c r="H289" s="18">
        <v>60000000</v>
      </c>
      <c r="I289" t="str">
        <v>Parametric</v>
      </c>
      <c r="J289" t="str">
        <v>NR</v>
      </c>
      <c r="K289">
        <v>4</v>
      </c>
      <c r="L289" t="str">
        <v>None</v>
      </c>
      <c r="M289" t="str">
        <v>Unknown</v>
      </c>
      <c r="N289" t="str">
        <v>Yes</v>
      </c>
      <c r="O289">
        <v>4.0599999999999996</v>
      </c>
      <c r="P289">
        <v>6.5</v>
      </c>
      <c r="Q289">
        <v>1.600985221674877</v>
      </c>
      <c r="R289">
        <v>1</v>
      </c>
      <c r="S289">
        <v>1</v>
      </c>
      <c r="T289" t="str">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9" t="str">
        <v>https://www.artemis.bm/deal-directory/ibrd-fonden-2020/</v>
      </c>
    </row>
    <row r="290" spans="1:21" x14ac:dyDescent="0.25">
      <c r="A290" t="str">
        <v>Sanders Re II Ltd. (Series 2020-1) Class A</v>
      </c>
      <c r="B290" s="19">
        <v>43891</v>
      </c>
      <c r="C290" t="str">
        <v>Sanders Re II Ltd.</v>
      </c>
      <c r="D290" t="str">
        <v>Allstate</v>
      </c>
      <c r="E290" t="str">
        <v>Aon Securities is sole structuring agent and joint bookrunner. Goldman Sachs is joint bookrunner.</v>
      </c>
      <c r="F290" t="str">
        <v>AIR Worldwide</v>
      </c>
      <c r="G290" t="str">
        <v>U.S. (ex Florida) named storm, earthquake, severe weather, fire, other perils</v>
      </c>
      <c r="H290" s="18">
        <v>150000000</v>
      </c>
      <c r="I290" t="str">
        <v>Indemnity</v>
      </c>
      <c r="J290" t="str">
        <v>NR</v>
      </c>
      <c r="K290" t="str">
        <v>Unknown</v>
      </c>
      <c r="L290" t="str">
        <v>None</v>
      </c>
      <c r="M290" t="str">
        <v>Unknown</v>
      </c>
      <c r="N290" t="str">
        <v>Yes</v>
      </c>
      <c r="O290">
        <v>0.95</v>
      </c>
      <c r="P290">
        <v>4.5</v>
      </c>
      <c r="Q290">
        <v>4.7368421052631584</v>
      </c>
      <c r="R290">
        <v>1</v>
      </c>
      <c r="S290">
        <v>0</v>
      </c>
      <c r="T290" t="str">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0" t="str">
        <v>https://www.artemis.bm/deal-directory/sanders-re-ii-ltd-series-2020-1/</v>
      </c>
    </row>
    <row r="291" spans="1:21" x14ac:dyDescent="0.25">
      <c r="A291" t="str">
        <v>Sanders Re II Ltd. (Series 2020-1) Class B</v>
      </c>
      <c r="B291" s="19">
        <v>43891</v>
      </c>
      <c r="C291" t="str">
        <v>Sanders Re II Ltd.</v>
      </c>
      <c r="D291" t="str">
        <v>Allstate</v>
      </c>
      <c r="E291" t="str">
        <v>Aon Securities is sole structuring agent and joint bookrunner. Goldman Sachs is joint bookrunner.</v>
      </c>
      <c r="F291" t="str">
        <v>AIR Worldwide</v>
      </c>
      <c r="G291" t="str">
        <v>U.S. (ex Florida) named storm, earthquake, severe weather, fire, other perils</v>
      </c>
      <c r="H291" s="18">
        <v>100000000</v>
      </c>
      <c r="I291" t="str">
        <v>Indemnity</v>
      </c>
      <c r="J291" t="str">
        <v>NR</v>
      </c>
      <c r="K291" t="str">
        <v>Unknown</v>
      </c>
      <c r="L291" t="str">
        <v>None</v>
      </c>
      <c r="M291" t="str">
        <v>Unknown</v>
      </c>
      <c r="N291" t="str">
        <v>Yes</v>
      </c>
      <c r="O291">
        <v>0.92</v>
      </c>
      <c r="P291">
        <v>12.75</v>
      </c>
      <c r="Q291">
        <v>13.858695652173912</v>
      </c>
      <c r="R291">
        <v>1</v>
      </c>
      <c r="S291">
        <v>0</v>
      </c>
      <c r="T291" t="str">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1" t="str">
        <v>https://www.artemis.bm/deal-directory/sanders-re-ii-ltd-series-2020-1/</v>
      </c>
    </row>
    <row r="292" spans="1:21" x14ac:dyDescent="0.25">
      <c r="A292" t="str">
        <v>Integrity Re II Pte. Ltd. (Series 2020-1)</v>
      </c>
      <c r="B292" s="19">
        <v>43891</v>
      </c>
      <c r="C292" t="str">
        <v>Integrity Re II Pte. Ltd.</v>
      </c>
      <c r="D292" t="str">
        <v>American Integrity Insurance Company of Florida, Inc. via Hannover Rück SE</v>
      </c>
      <c r="E292" t="str">
        <v>GC Securities is sole structuring agent and bookrunner.</v>
      </c>
      <c r="F292" t="str">
        <v>AIR Worldwide</v>
      </c>
      <c r="G292" t="str">
        <v>Florida named storms</v>
      </c>
      <c r="H292" s="18">
        <v>150000000</v>
      </c>
      <c r="I292" t="str">
        <v>Indemnity</v>
      </c>
      <c r="J292" t="str">
        <v>NR</v>
      </c>
      <c r="K292">
        <v>5</v>
      </c>
      <c r="L292" t="str">
        <v>None</v>
      </c>
      <c r="M292" t="str">
        <v>Unknown</v>
      </c>
      <c r="N292" t="str">
        <v>No</v>
      </c>
      <c r="O292">
        <v>1.98</v>
      </c>
      <c r="P292">
        <v>7.25</v>
      </c>
      <c r="Q292">
        <v>3.6616161616161618</v>
      </c>
      <c r="R292">
        <v>1</v>
      </c>
      <c r="S292">
        <v>0</v>
      </c>
      <c r="T292" t="str">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2" t="str">
        <v>https://www.artemis.bm/deal-directory/integrity-re-ii-pte-ltd-series-2020-1/</v>
      </c>
    </row>
    <row r="293" spans="1:21" x14ac:dyDescent="0.25">
      <c r="A293" t="str">
        <v>Akibare Re Pte. Ltd. (Series 2020-1)</v>
      </c>
      <c r="B293" s="19">
        <v>43891</v>
      </c>
      <c r="C293" t="str">
        <v>Akibare Re Pte. Ltd.</v>
      </c>
      <c r="D293" t="str">
        <v>Mitsui Sumitomo Insurance Co. Ltd.</v>
      </c>
      <c r="E293" t="str">
        <v>Aon Securities is sole structuring agent and bookrunner</v>
      </c>
      <c r="F293" t="str">
        <v>AIR Worldwide</v>
      </c>
      <c r="G293" t="str">
        <v>Japan typhoon, Japan flood</v>
      </c>
      <c r="H293" s="18">
        <v>100000000</v>
      </c>
      <c r="I293" t="str">
        <v>Indemnity</v>
      </c>
      <c r="J293" t="str">
        <v>NR</v>
      </c>
      <c r="K293" t="str">
        <v>Unknown</v>
      </c>
      <c r="L293" t="str">
        <v>None</v>
      </c>
      <c r="M293" t="str">
        <v>Unknown</v>
      </c>
      <c r="N293" t="str">
        <v>No</v>
      </c>
      <c r="O293">
        <v>0.81</v>
      </c>
      <c r="P293">
        <v>2.75</v>
      </c>
      <c r="Q293">
        <v>3.3950617283950617</v>
      </c>
      <c r="R293">
        <v>1</v>
      </c>
      <c r="S293">
        <v>0</v>
      </c>
      <c r="T293" t="str">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3" t="str">
        <v>https://www.artemis.bm/deal-directory/akibare-re-pte-ltd-series-2020-1/</v>
      </c>
    </row>
    <row r="294" spans="1:21" x14ac:dyDescent="0.25">
      <c r="A294" t="str">
        <v>Atlas Capital Reinsurance 2020 DAC (Series 2020-1)</v>
      </c>
      <c r="B294" s="19">
        <v>43922</v>
      </c>
      <c r="C294" t="str">
        <v>Atlas Capital Reinsurance 2020 DAC</v>
      </c>
      <c r="D294" t="str">
        <v>SCOR SE</v>
      </c>
      <c r="E294" t="str">
        <v>GC Securities is sole structuring agent and bookrunner</v>
      </c>
      <c r="F294" t="str">
        <v>AIR Worldwide</v>
      </c>
      <c r="G294" t="str">
        <v>U.S. named storm, U.S. &amp; Canada earthquake</v>
      </c>
      <c r="H294" s="18">
        <v>200000000</v>
      </c>
      <c r="I294" t="str">
        <v>Industry loss index</v>
      </c>
      <c r="J294" t="str">
        <v>NR</v>
      </c>
      <c r="K294" t="str">
        <v>Unknown</v>
      </c>
      <c r="L294">
        <v>3.4</v>
      </c>
      <c r="M294" t="str">
        <v>Unknown</v>
      </c>
      <c r="N294" t="str">
        <v>No</v>
      </c>
      <c r="O294">
        <v>2.84</v>
      </c>
      <c r="P294">
        <v>7.5</v>
      </c>
      <c r="Q294">
        <v>2.6408450704225355</v>
      </c>
      <c r="R294">
        <v>1</v>
      </c>
      <c r="S294">
        <v>0</v>
      </c>
      <c r="T294" t="str">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4" t="str">
        <v>https://www.artemis.bm/deal-directory/atlas-capital-reinsurance-2020-dac-series-2020-1/</v>
      </c>
    </row>
    <row r="295" spans="1:21" x14ac:dyDescent="0.25">
      <c r="A295" t="str">
        <v>Catahoula Re Pte. Ltd. (Series 2020-1)</v>
      </c>
      <c r="B295" s="19">
        <v>43952</v>
      </c>
      <c r="C295" t="str">
        <v>Catahoula Re Pte. Ltd.</v>
      </c>
      <c r="D295" t="str">
        <v>Louisiana Citizens Property Insurance Corporation</v>
      </c>
      <c r="E295" t="str">
        <v>GC Securities is sole structuring agent and bookrunner</v>
      </c>
      <c r="F295" t="str">
        <v>AIR Worldwide</v>
      </c>
      <c r="G295" t="str">
        <v>Louisiana named storm &amp; severe thunderstorm</v>
      </c>
      <c r="H295" s="18">
        <v>60000000</v>
      </c>
      <c r="I295" t="str">
        <v>Indemnity</v>
      </c>
      <c r="J295" t="str">
        <v>NR</v>
      </c>
      <c r="K295" t="str">
        <v>Unknown</v>
      </c>
      <c r="L295" t="str">
        <v>None</v>
      </c>
      <c r="M295" t="str">
        <v>Unknown</v>
      </c>
      <c r="N295" t="str">
        <v>No</v>
      </c>
      <c r="O295">
        <v>0.91</v>
      </c>
      <c r="P295">
        <v>3.5</v>
      </c>
      <c r="Q295">
        <v>3.8461538461538458</v>
      </c>
      <c r="R295">
        <v>1</v>
      </c>
      <c r="S295">
        <v>0</v>
      </c>
      <c r="T295" t="str">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5" t="str">
        <v>https://www.artemis.bm/deal-directory/catahoula-re-pte-ltd-series-2020-1/</v>
      </c>
    </row>
    <row r="296" spans="1:21" x14ac:dyDescent="0.25">
      <c r="A296" t="str">
        <v>Matterhorn Re Ltd. (Series 2020-3) Class A</v>
      </c>
      <c r="B296" s="19">
        <v>43952</v>
      </c>
      <c r="C296" t="str">
        <v>Matterhorn Re Ltd.</v>
      </c>
      <c r="D296" t="str">
        <v>Swiss Re</v>
      </c>
      <c r="E296" t="str">
        <v>Swiss Re Capital Markets is sole structuring agent and bookrunner</v>
      </c>
      <c r="F296" t="str">
        <v>AIR Worldwide</v>
      </c>
      <c r="G296" t="str">
        <v>U.S. named storm</v>
      </c>
      <c r="H296" s="18" t="str">
        <v>ERROR</v>
      </c>
      <c r="I296" t="str">
        <v>Industry loss index</v>
      </c>
      <c r="J296" t="str">
        <v>NR</v>
      </c>
      <c r="K296">
        <v>1</v>
      </c>
      <c r="L296" t="str">
        <v>None</v>
      </c>
      <c r="M296" t="str">
        <v>Unknown</v>
      </c>
      <c r="N296" t="str">
        <v>Yes</v>
      </c>
      <c r="O296">
        <v>1.9</v>
      </c>
      <c r="P296">
        <v>7</v>
      </c>
      <c r="Q296">
        <v>3.6842105263157898</v>
      </c>
      <c r="R296">
        <v>1</v>
      </c>
      <c r="S296">
        <v>0</v>
      </c>
      <c r="T296"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6" t="str">
        <v>https://www.artemis.bm/deal-directory/matterhorn-re-ltd-series-2020-3/</v>
      </c>
    </row>
    <row r="297" spans="1:21" x14ac:dyDescent="0.25">
      <c r="A297" t="str">
        <v>Matterhorn Re Ltd. (Series 2020-3) Class B</v>
      </c>
      <c r="B297" s="19">
        <v>43952</v>
      </c>
      <c r="C297" t="str">
        <v>Matterhorn Re Ltd.</v>
      </c>
      <c r="D297" t="str">
        <v>Swiss Re</v>
      </c>
      <c r="E297" t="str">
        <v>Swiss Re Capital Markets is sole structuring agent and bookrunner</v>
      </c>
      <c r="F297" t="str">
        <v>AIR Worldwide</v>
      </c>
      <c r="G297" t="str">
        <v>U.S. named storm</v>
      </c>
      <c r="H297" s="18" t="str">
        <v>ERROR</v>
      </c>
      <c r="I297" t="str">
        <v>Industry loss index</v>
      </c>
      <c r="J297" t="str">
        <v>NR</v>
      </c>
      <c r="K297">
        <v>1</v>
      </c>
      <c r="L297" t="str">
        <v>None</v>
      </c>
      <c r="M297" t="str">
        <v>Unknown</v>
      </c>
      <c r="N297" t="str">
        <v>Yes</v>
      </c>
      <c r="O297">
        <v>4.6500000000000004</v>
      </c>
      <c r="P297">
        <v>11.5</v>
      </c>
      <c r="Q297">
        <v>2.4731182795698925</v>
      </c>
      <c r="R297">
        <v>1</v>
      </c>
      <c r="S297">
        <v>0</v>
      </c>
      <c r="T297"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7" t="str">
        <v>https://www.artemis.bm/deal-directory/matterhorn-re-ltd-series-2020-3/</v>
      </c>
    </row>
    <row r="298" spans="1:21" x14ac:dyDescent="0.25">
      <c r="A298" t="str">
        <v>Matterhorn Re Ltd. (Series 2020-3) Class C</v>
      </c>
      <c r="B298" s="19">
        <v>43952</v>
      </c>
      <c r="C298" t="str">
        <v>Matterhorn Re Ltd.</v>
      </c>
      <c r="D298" t="str">
        <v>Swiss Re</v>
      </c>
      <c r="E298" t="str">
        <v>Swiss Re Capital Markets is sole structuring agent and bookrunner</v>
      </c>
      <c r="F298" t="str">
        <v>AIR Worldwide</v>
      </c>
      <c r="G298" t="str">
        <v>U.S. named storm</v>
      </c>
      <c r="H298" s="18" t="str">
        <v>ERROR</v>
      </c>
      <c r="I298" t="str">
        <v>Industry loss index</v>
      </c>
      <c r="J298" t="str">
        <v>NR</v>
      </c>
      <c r="K298">
        <v>1</v>
      </c>
      <c r="L298" t="str">
        <v>None</v>
      </c>
      <c r="M298" t="str">
        <v>Unknown</v>
      </c>
      <c r="N298" t="str">
        <v>Yes</v>
      </c>
      <c r="O298">
        <v>4.6500000000000004</v>
      </c>
      <c r="P298">
        <v>9.75</v>
      </c>
      <c r="Q298">
        <v>2.096774193548387</v>
      </c>
      <c r="R298">
        <v>1</v>
      </c>
      <c r="S298">
        <v>0</v>
      </c>
      <c r="T298"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8" t="str">
        <v>https://www.artemis.bm/deal-directory/matterhorn-re-ltd-series-2020-3/</v>
      </c>
    </row>
    <row r="299" spans="1:21" x14ac:dyDescent="0.25">
      <c r="A299" t="str">
        <v>MetroCat Re Ltd. (Series 2020-1)</v>
      </c>
      <c r="B299" s="19">
        <v>43952</v>
      </c>
      <c r="C299" t="str">
        <v>MetroCat Re Ltd.</v>
      </c>
      <c r="D299" t="str">
        <v>First Mutual Transportation Assurance Co. (NYC MTA)</v>
      </c>
      <c r="E299" t="str">
        <v>Aon Securities is sole structuring agent and bookrunner</v>
      </c>
      <c r="F299" t="str">
        <v>AIR Worldwide</v>
      </c>
      <c r="G299" t="str">
        <v>New York storm surge (named storm induced) and earthquake</v>
      </c>
      <c r="H299" s="18">
        <v>100000000</v>
      </c>
      <c r="I299" t="str">
        <v>Parametric</v>
      </c>
      <c r="J299" t="str">
        <v>NR</v>
      </c>
      <c r="K299" t="str">
        <v>Unknown</v>
      </c>
      <c r="L299" t="str">
        <v>None</v>
      </c>
      <c r="M299" t="str">
        <v>Unknown</v>
      </c>
      <c r="N299" t="str">
        <v>No</v>
      </c>
      <c r="O299">
        <v>0.88800000000000001</v>
      </c>
      <c r="P299">
        <v>5.5</v>
      </c>
      <c r="Q299">
        <v>6.1936936936936933</v>
      </c>
      <c r="R299">
        <v>1</v>
      </c>
      <c r="S299">
        <v>0</v>
      </c>
      <c r="T299" t="str">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9" t="str">
        <v>https://www.artemis.bm/deal-directory/metrocat-re-ltd-series-2020-1/</v>
      </c>
    </row>
    <row r="300" spans="1:21" x14ac:dyDescent="0.25">
      <c r="A300" t="str">
        <v>Everglades Re II Ltd. (Series 2020-2) Class A</v>
      </c>
      <c r="B300" s="19">
        <v>43952</v>
      </c>
      <c r="C300" t="str">
        <v>Everglades Re II Ltd.</v>
      </c>
      <c r="D300" t="str">
        <v>Citizens Property Insurance</v>
      </c>
      <c r="E300" t="str">
        <v>Citigroup is sole structuring agent and joint bookrunner. BofA Securities is joint bookrunner.</v>
      </c>
      <c r="F300" t="str">
        <v>AIR Worldwide</v>
      </c>
      <c r="G300" t="str">
        <v>Florida named storms</v>
      </c>
      <c r="H300" s="18">
        <v>110000000</v>
      </c>
      <c r="I300" t="str">
        <v>Indemnity</v>
      </c>
      <c r="J300" t="str">
        <v>NR</v>
      </c>
      <c r="K300" t="str">
        <v>Unknown</v>
      </c>
      <c r="L300" t="str">
        <v>None</v>
      </c>
      <c r="M300" t="str">
        <v>$1,446,000,000.00</v>
      </c>
      <c r="N300" t="str">
        <v>Yes</v>
      </c>
      <c r="O300">
        <v>1.93</v>
      </c>
      <c r="P300">
        <v>6.25</v>
      </c>
      <c r="Q300">
        <v>3.2383419689119171</v>
      </c>
      <c r="R300">
        <v>1</v>
      </c>
      <c r="S300">
        <v>0</v>
      </c>
      <c r="T300" t="str">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0" t="str">
        <v>https://www.artemis.bm/deal-directory/everglades-re-ii-ltd-series-2020-1-2020-2/</v>
      </c>
    </row>
    <row r="301" spans="1:21" x14ac:dyDescent="0.25">
      <c r="A301" t="str">
        <v>Sutter Re Ltd. (Series 2020-1 &amp; 2020-2) Class A</v>
      </c>
      <c r="B301" s="19">
        <v>43952</v>
      </c>
      <c r="C301" t="str">
        <v>Sutter Re Ltd.</v>
      </c>
      <c r="D301" t="str">
        <v>California Earthquake Authority</v>
      </c>
      <c r="E301" t="str">
        <v>Aon Securities is sole structuring agent and joint bookrunner. Swiss Re Capital Markets is joint bookrunner.</v>
      </c>
      <c r="F301" t="str">
        <v>EQECAT</v>
      </c>
      <c r="G301" t="str">
        <v>California earthquake</v>
      </c>
      <c r="H301" s="18">
        <v>335000000</v>
      </c>
      <c r="I301" t="str">
        <v>Indemnity</v>
      </c>
      <c r="J301" t="str">
        <v>NR</v>
      </c>
      <c r="K301">
        <v>3</v>
      </c>
      <c r="L301" t="str">
        <v>None</v>
      </c>
      <c r="M301" t="str">
        <v>Unknown</v>
      </c>
      <c r="N301" t="str">
        <v>Yes</v>
      </c>
      <c r="O301">
        <v>1.21</v>
      </c>
      <c r="P301">
        <v>5</v>
      </c>
      <c r="Q301">
        <v>4.1322314049586781</v>
      </c>
      <c r="R301">
        <v>1</v>
      </c>
      <c r="S301">
        <v>0</v>
      </c>
      <c r="T301" t="str">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1" t="str">
        <v>https://www.artemis.bm/deal-directory/sutter-re-ltd-series-2020-1-2020-2/</v>
      </c>
    </row>
    <row r="302" spans="1:21" x14ac:dyDescent="0.25">
      <c r="A302" t="str">
        <v>Sutter Re Ltd. (Series 2020-1 &amp; 2020-2) Class F</v>
      </c>
      <c r="B302" s="19">
        <v>43952</v>
      </c>
      <c r="C302" t="str">
        <v>Sutter Re Ltd.</v>
      </c>
      <c r="D302" t="str">
        <v>California Earthquake Authority</v>
      </c>
      <c r="E302" t="str">
        <v>Aon Securities is sole structuring agent and joint bookrunner. Swiss Re Capital Markets is joint bookrunner.</v>
      </c>
      <c r="F302" t="str">
        <v>EQECAT</v>
      </c>
      <c r="G302" t="str">
        <v>California earthquake</v>
      </c>
      <c r="H302" s="18">
        <v>365000000</v>
      </c>
      <c r="I302" t="str">
        <v>Indemnity</v>
      </c>
      <c r="J302" t="str">
        <v>NR</v>
      </c>
      <c r="K302">
        <v>3</v>
      </c>
      <c r="L302" t="str">
        <v>None</v>
      </c>
      <c r="M302" t="str">
        <v>Unknown</v>
      </c>
      <c r="N302" t="str">
        <v>Yes</v>
      </c>
      <c r="O302">
        <v>3.69</v>
      </c>
      <c r="P302">
        <v>8.5</v>
      </c>
      <c r="Q302">
        <v>2.3035230352303522</v>
      </c>
      <c r="R302">
        <v>1</v>
      </c>
      <c r="S302">
        <v>0</v>
      </c>
      <c r="T302" t="str">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2" t="str">
        <v>https://www.artemis.bm/deal-directory/sutter-re-ltd-series-2020-1-2020-2/</v>
      </c>
    </row>
    <row r="303" spans="1:21" x14ac:dyDescent="0.25">
      <c r="A303" t="str">
        <v>Sanders Re II Ltd. (Series 2020-2)</v>
      </c>
      <c r="B303" s="19">
        <v>43952</v>
      </c>
      <c r="C303" t="str">
        <v>Sanders Re II Ltd.</v>
      </c>
      <c r="D303" t="str">
        <v>Allstate</v>
      </c>
      <c r="E303" t="str">
        <v>Aon Securities is sole structuring agent and joint bookrunner. Goldman Sachs is joint bookrunner.</v>
      </c>
      <c r="F303" t="str">
        <v>AIR Worldwide</v>
      </c>
      <c r="G303" t="str">
        <v>Florida named storm, earthquake, severe thunderstorm, volcanic eruption, meteorite impact, wildfire</v>
      </c>
      <c r="H303" s="18">
        <v>200000000</v>
      </c>
      <c r="I303" t="str">
        <v>Indemnity</v>
      </c>
      <c r="J303" t="str">
        <v>NR</v>
      </c>
      <c r="K303">
        <v>3</v>
      </c>
      <c r="L303" t="str">
        <v>None</v>
      </c>
      <c r="M303" t="str">
        <v>Unknown</v>
      </c>
      <c r="N303" t="str">
        <v>No</v>
      </c>
      <c r="O303">
        <v>0.61</v>
      </c>
      <c r="P303">
        <v>3.25</v>
      </c>
      <c r="Q303">
        <v>5.3278688524590168</v>
      </c>
      <c r="R303">
        <v>1</v>
      </c>
      <c r="S303">
        <v>0</v>
      </c>
      <c r="T303" t="str">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3" t="str">
        <v>https://www.artemis.bm/deal-directory/sanders-re-ii-ltd-series-2020-2/</v>
      </c>
    </row>
    <row r="304" spans="1:21" x14ac:dyDescent="0.25">
      <c r="A304" t="str">
        <v>Residential Reinsurance 2020 Limited (Series 2020-1) Class 13</v>
      </c>
      <c r="B304" s="19">
        <v>43952</v>
      </c>
      <c r="C304" t="str">
        <v>Residential Reinsurance 2020 Limited</v>
      </c>
      <c r="D304" t="str">
        <v>USAA</v>
      </c>
      <c r="E304" t="str">
        <v>Goldman Sachs and Swiss Re Capital Markets are joint structuring agents and bookrunners</v>
      </c>
      <c r="F304" t="str">
        <v>AIR Worldwide</v>
      </c>
      <c r="G304" t="str">
        <v>U.S. tropical cyclones, earthquakes (plus fire following), severe thunderstorm, winter storm, wildfire, volcanic eruption, meteorite impact, other perils (all including auto &amp; renter policy flood losses)</v>
      </c>
      <c r="H304" s="18" t="str">
        <v>ERROR</v>
      </c>
      <c r="I304" t="str">
        <v>Indemnity</v>
      </c>
      <c r="J304" t="str">
        <v>S&amp;P: Class 13 - 'B-(sf)'</v>
      </c>
      <c r="K304" t="str">
        <v>Unknown</v>
      </c>
      <c r="L304" t="str">
        <v>None</v>
      </c>
      <c r="M304" t="str">
        <v>Unknown</v>
      </c>
      <c r="N304" t="str">
        <v>Yes</v>
      </c>
      <c r="O304">
        <v>1.08</v>
      </c>
      <c r="P304">
        <v>8.25</v>
      </c>
      <c r="Q304">
        <v>7.6388888888888884</v>
      </c>
      <c r="R304">
        <v>1</v>
      </c>
      <c r="S304">
        <v>0</v>
      </c>
      <c r="T304" t="str">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4" t="str">
        <v>https://www.artemis.bm/deal-directory/residential-reinsurance-2020-limited-series-2020-1/</v>
      </c>
    </row>
    <row r="305" spans="1:21" x14ac:dyDescent="0.25">
      <c r="A305" t="str">
        <v>Alamo Re II Pte. Ltd. (Series 2020-1)</v>
      </c>
      <c r="B305" s="19">
        <v>43983</v>
      </c>
      <c r="C305" t="str">
        <v>Alamo Re II Pte. Ltd.</v>
      </c>
      <c r="D305" t="str">
        <v>Texas Windstorm Insurance Association (TWIA)</v>
      </c>
      <c r="E305" t="str">
        <v>GC Securities is sole structuring agent and bookrunner</v>
      </c>
      <c r="F305" t="str">
        <v>AIR Worldwide</v>
      </c>
      <c r="G305" t="str">
        <v>Texas named storms and severe thunderstorms</v>
      </c>
      <c r="H305" s="18">
        <v>400000000</v>
      </c>
      <c r="I305" t="str">
        <v>Indemnity</v>
      </c>
      <c r="J305" t="str">
        <v>NR</v>
      </c>
      <c r="K305" t="str">
        <v>Unknown</v>
      </c>
      <c r="L305" t="str">
        <v>None</v>
      </c>
      <c r="M305" t="str">
        <v>Unknown</v>
      </c>
      <c r="N305" t="str">
        <v>No</v>
      </c>
      <c r="O305">
        <v>1.78</v>
      </c>
      <c r="P305">
        <v>5.75</v>
      </c>
      <c r="Q305">
        <v>3.2303370786516852</v>
      </c>
      <c r="R305">
        <v>1</v>
      </c>
      <c r="S305">
        <v>0</v>
      </c>
      <c r="T305" t="str">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5" t="str">
        <v>https://www.artemis.bm/deal-directory/alamo-re-ii-pte-ltd-series-2020-1/</v>
      </c>
    </row>
    <row r="306" spans="1:21" x14ac:dyDescent="0.25">
      <c r="A306" t="str">
        <v>Casablanca Re Pte. Ltd. (Series 2020-1) Class A</v>
      </c>
      <c r="B306" s="19">
        <v>43983</v>
      </c>
      <c r="C306" t="str">
        <v>Casablanca Re Pte. Ltd.</v>
      </c>
      <c r="D306" t="str">
        <v>Avatar Property and Casualty Insurance Company</v>
      </c>
      <c r="E306" t="str">
        <v>GC Securities and GC Securities, a division of MMC Securities LLC, and TigerRisk Capital Markets &amp; Advisory are joint structuring agents &amp; bookrunners</v>
      </c>
      <c r="F306" t="str">
        <v>AIR Worldwide</v>
      </c>
      <c r="G306" t="str">
        <v>Florida named storm</v>
      </c>
      <c r="H306" s="18">
        <v>40000000</v>
      </c>
      <c r="I306" t="str">
        <v>Indemnity</v>
      </c>
      <c r="J306" t="str">
        <v>NR</v>
      </c>
      <c r="K306">
        <v>1</v>
      </c>
      <c r="L306" t="str">
        <v>None</v>
      </c>
      <c r="M306" t="str">
        <v>Unknown</v>
      </c>
      <c r="N306" t="str">
        <v>Yes</v>
      </c>
      <c r="O306">
        <v>1.1200000000000001</v>
      </c>
      <c r="P306">
        <v>6</v>
      </c>
      <c r="Q306">
        <v>5.3571428571428568</v>
      </c>
      <c r="R306">
        <v>1</v>
      </c>
      <c r="S306">
        <v>0</v>
      </c>
      <c r="T306" t="str">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6" t="str">
        <v>https://www.artemis.bm/deal-directory/casablanca-re-pte-ltd-series-2020-1/</v>
      </c>
    </row>
    <row r="307" spans="1:21" x14ac:dyDescent="0.25">
      <c r="A307" t="str">
        <v>Casablanca Re Pte. Ltd. (Series 2020-1) Class B</v>
      </c>
      <c r="B307" s="19">
        <v>43983</v>
      </c>
      <c r="C307" t="str">
        <v>Casablanca Re Pte. Ltd.</v>
      </c>
      <c r="D307" t="str">
        <v>Avatar Property and Casualty Insurance Company</v>
      </c>
      <c r="E307" t="str">
        <v>GC Securities and GC Securities, a division of MMC Securities LLC, and TigerRisk Capital Markets &amp; Advisory are joint structuring agents &amp; bookrunners</v>
      </c>
      <c r="F307" t="str">
        <v>AIR Worldwide</v>
      </c>
      <c r="G307" t="str">
        <v>Florida named storm</v>
      </c>
      <c r="H307" s="18">
        <v>25000000</v>
      </c>
      <c r="I307" t="str">
        <v>Indemnity</v>
      </c>
      <c r="J307" t="str">
        <v>NR</v>
      </c>
      <c r="K307">
        <v>1</v>
      </c>
      <c r="L307" t="str">
        <v>None</v>
      </c>
      <c r="M307" t="str">
        <v>Unknown</v>
      </c>
      <c r="N307" t="str">
        <v>Yes</v>
      </c>
      <c r="O307">
        <v>2.35</v>
      </c>
      <c r="P307">
        <v>2.35</v>
      </c>
      <c r="Q307">
        <v>1</v>
      </c>
      <c r="R307">
        <v>1</v>
      </c>
      <c r="S307">
        <v>0</v>
      </c>
      <c r="T307" t="str">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7" t="str">
        <v>https://www.artemis.bm/deal-directory/casablanca-re-pte-ltd-series-2020-1/</v>
      </c>
    </row>
    <row r="308" spans="1:21" x14ac:dyDescent="0.25">
      <c r="A308" t="str">
        <v>Herbie Re Ltd. (Series 2020-1)</v>
      </c>
      <c r="B308" s="19">
        <v>43983</v>
      </c>
      <c r="C308" t="str">
        <v>Herbie Re Ltd.</v>
      </c>
      <c r="D308" t="str">
        <v>Fidelis Insurance</v>
      </c>
      <c r="E308" t="str">
        <v>Aon Securities is sole structuring agent and bookrunner</v>
      </c>
      <c r="F308" t="str">
        <v>AIR Worldwide</v>
      </c>
      <c r="G308" t="str">
        <v>U.S. named storm, U.S. earthquake</v>
      </c>
      <c r="H308" s="18">
        <v>125000000</v>
      </c>
      <c r="I308" t="str">
        <v>Industry loss index (second event)</v>
      </c>
      <c r="J308" t="str">
        <v>NR</v>
      </c>
      <c r="K308" t="str">
        <v>Unknown</v>
      </c>
      <c r="L308" t="str">
        <v>None</v>
      </c>
      <c r="M308" t="str">
        <v>Unknown</v>
      </c>
      <c r="N308" t="str">
        <v>No</v>
      </c>
      <c r="O308">
        <v>2.39</v>
      </c>
      <c r="P308">
        <v>9</v>
      </c>
      <c r="Q308">
        <v>3.7656903765690375</v>
      </c>
      <c r="R308">
        <v>1</v>
      </c>
      <c r="S308">
        <v>0</v>
      </c>
      <c r="T308" t="str">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8" t="str">
        <v>https://www.artemis.bm/deal-directory/herbie-re-ltd-series-2020-1/</v>
      </c>
    </row>
    <row r="309" spans="1:21" x14ac:dyDescent="0.25">
      <c r="A309" t="str">
        <v>Blue Halo Re Ltd. (Series 2020-1) Class A</v>
      </c>
      <c r="B309" s="19">
        <v>43983</v>
      </c>
      <c r="C309" t="str">
        <v>Blue Halo Re Ltd.</v>
      </c>
      <c r="D309" t="str">
        <v>Allianz Risk Transfer</v>
      </c>
      <c r="E309" t="str">
        <v>Aon Securities is sole structuring agent and bookrunner</v>
      </c>
      <c r="F309" t="str">
        <v>AIR Worldwide</v>
      </c>
      <c r="G309" t="str">
        <v>U.S. named storms</v>
      </c>
      <c r="H309" s="18">
        <v>150000000</v>
      </c>
      <c r="I309" t="str">
        <v>Industry loss index</v>
      </c>
      <c r="J309" t="str">
        <v>NR</v>
      </c>
      <c r="K309" t="str">
        <v>Invalid period value</v>
      </c>
      <c r="L309" t="str">
        <v>None</v>
      </c>
      <c r="M309" t="str">
        <v>Unknown</v>
      </c>
      <c r="N309" t="str">
        <v>Yes</v>
      </c>
      <c r="O309">
        <v>4.41</v>
      </c>
      <c r="P309">
        <v>13.25</v>
      </c>
      <c r="Q309">
        <v>3.0045351473922901</v>
      </c>
      <c r="R309">
        <v>1</v>
      </c>
      <c r="S309">
        <v>0</v>
      </c>
      <c r="T309" t="str">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9" t="str">
        <v>https://www.artemis.bm/deal-directory/blue-halo-re-ltd-series-2020-1/</v>
      </c>
    </row>
    <row r="310" spans="1:21" x14ac:dyDescent="0.25">
      <c r="A310" t="str">
        <v>Blue Halo Re Ltd. (Series 2020-1) Class B</v>
      </c>
      <c r="B310" s="19">
        <v>43983</v>
      </c>
      <c r="C310" t="str">
        <v>Blue Halo Re Ltd.</v>
      </c>
      <c r="D310" t="str">
        <v>Allianz Risk Transfer</v>
      </c>
      <c r="E310" t="str">
        <v>Aon Securities is sole structuring agent and bookrunner</v>
      </c>
      <c r="F310" t="str">
        <v>AIR Worldwide</v>
      </c>
      <c r="G310" t="str">
        <v>U.S. named storms</v>
      </c>
      <c r="H310" s="18">
        <v>25000000</v>
      </c>
      <c r="I310" t="str">
        <v>Industry loss index</v>
      </c>
      <c r="J310" t="str">
        <v>NR</v>
      </c>
      <c r="K310" t="str">
        <v>Invalid period value</v>
      </c>
      <c r="L310" t="str">
        <v>None</v>
      </c>
      <c r="M310" t="str">
        <v>Unknown</v>
      </c>
      <c r="N310" t="str">
        <v>Yes</v>
      </c>
      <c r="O310">
        <v>5.5</v>
      </c>
      <c r="P310">
        <v>16</v>
      </c>
      <c r="Q310">
        <v>2.9090909090909092</v>
      </c>
      <c r="R310">
        <v>1</v>
      </c>
      <c r="S310">
        <v>0</v>
      </c>
      <c r="T310" t="str">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0" t="str">
        <v>https://www.artemis.bm/deal-directory/blue-halo-re-ltd-series-2020-1/</v>
      </c>
    </row>
    <row r="311" spans="1:21" x14ac:dyDescent="0.25">
      <c r="A311" t="str">
        <v>Windmill II Re DAC (2020)</v>
      </c>
      <c r="B311" s="19">
        <v>43983</v>
      </c>
      <c r="C311" t="str">
        <v>Windmill II Re DAC</v>
      </c>
      <c r="D311" t="str">
        <v>Achmea Reinsurance Company N.V.</v>
      </c>
      <c r="E311" t="str">
        <v>Willis Re Securities is sole structuring agent and bookrunner</v>
      </c>
      <c r="F311" t="str">
        <v>RMS</v>
      </c>
      <c r="G311" t="str">
        <v>European windstorm</v>
      </c>
      <c r="H311" s="18">
        <v>100000000</v>
      </c>
      <c r="I311" t="str">
        <v>Indemnity</v>
      </c>
      <c r="J311" t="str">
        <v>NR</v>
      </c>
      <c r="K311" t="str">
        <v>Unknown</v>
      </c>
      <c r="L311" t="str">
        <v>None</v>
      </c>
      <c r="M311" t="str">
        <v>Unknown</v>
      </c>
      <c r="N311" t="str">
        <v>No</v>
      </c>
      <c r="O311">
        <v>2.56</v>
      </c>
      <c r="P311">
        <v>4.25</v>
      </c>
      <c r="Q311">
        <v>1.66015625</v>
      </c>
      <c r="R311">
        <v>1</v>
      </c>
      <c r="S311">
        <v>0</v>
      </c>
      <c r="T311" t="str">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1" t="str">
        <v>https://www.artemis.bm/deal-directory/windmill-ii-re-dac-2020/</v>
      </c>
    </row>
    <row r="312" spans="1:21" x14ac:dyDescent="0.25">
      <c r="A312" t="str">
        <v>Matterhorn Re Ltd. (Series 2020-4) Class B</v>
      </c>
      <c r="B312" s="19">
        <v>44013</v>
      </c>
      <c r="C312" t="str">
        <v>Matterhorn Re Ltd.</v>
      </c>
      <c r="D312" t="str">
        <v>Swiss Re</v>
      </c>
      <c r="E312" t="str">
        <v>Swiss Re Capital Markets is sole structuring agent and bookrunner</v>
      </c>
      <c r="F312" t="str">
        <v>AIR Worldwide</v>
      </c>
      <c r="G312" t="str">
        <v>U.S. named storm</v>
      </c>
      <c r="H312" s="18">
        <v>175000000</v>
      </c>
      <c r="I312" t="str">
        <v>Industry loss index</v>
      </c>
      <c r="J312" t="str">
        <v>NR</v>
      </c>
      <c r="K312" t="str">
        <v>Unknown</v>
      </c>
      <c r="L312" t="str">
        <v>None</v>
      </c>
      <c r="M312" t="str">
        <v>Unknown</v>
      </c>
      <c r="N312" t="str">
        <v>Yes</v>
      </c>
      <c r="O312">
        <v>3.24</v>
      </c>
      <c r="P312">
        <v>86.25</v>
      </c>
      <c r="Q312">
        <v>26.62037037037037</v>
      </c>
      <c r="R312">
        <v>1</v>
      </c>
      <c r="S312">
        <v>0</v>
      </c>
      <c r="T312" t="str">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2" t="str">
        <v>https://www.artemis.bm/deal-directory/matterhorn-re-ltd-series-2020-4/</v>
      </c>
    </row>
    <row r="313" spans="1:21" x14ac:dyDescent="0.25">
      <c r="A313" t="str">
        <v>SD Re Ltd. (Series 2020-1)</v>
      </c>
      <c r="B313" s="19">
        <v>44013</v>
      </c>
      <c r="C313" t="str">
        <v>SD Re Ltd.</v>
      </c>
      <c r="D313" t="str">
        <v>Sempra Energy</v>
      </c>
      <c r="E313" t="str">
        <v>GC Securities is sole structuring agent and lead bookrunner</v>
      </c>
      <c r="F313" t="str">
        <v>EQECAT Inc.</v>
      </c>
      <c r="G313" t="str">
        <v>California wildfire</v>
      </c>
      <c r="H313" s="18">
        <v>90000000</v>
      </c>
      <c r="I313" t="str">
        <v>Indemnity</v>
      </c>
      <c r="J313" t="str">
        <v>NR</v>
      </c>
      <c r="K313" t="str">
        <v>Unknown</v>
      </c>
      <c r="L313" t="str">
        <v>None</v>
      </c>
      <c r="M313" t="str">
        <v>Unknown</v>
      </c>
      <c r="N313" t="str">
        <v>No</v>
      </c>
      <c r="O313">
        <v>1.52</v>
      </c>
      <c r="P313">
        <v>9.75</v>
      </c>
      <c r="Q313">
        <v>6.4144736842105265</v>
      </c>
      <c r="R313">
        <v>1</v>
      </c>
      <c r="S313">
        <v>0</v>
      </c>
      <c r="T313" t="str">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3" t="str">
        <v>https://www.artemis.bm/deal-directory/sd-re-ltd-series-2020-1/</v>
      </c>
    </row>
    <row r="314" spans="1:21" x14ac:dyDescent="0.25">
      <c r="A314" t="str">
        <v>Azzurro Re II DAC (Series 2020-1)</v>
      </c>
      <c r="B314" s="19">
        <v>44013</v>
      </c>
      <c r="C314" t="str">
        <v>Azzurro Re II DAC</v>
      </c>
      <c r="D314" t="str">
        <v>UnipolSai Assicurazioni S.p.A.</v>
      </c>
      <c r="E314" t="str">
        <v>Willis Re Securities is sole structuring agent &amp; bookrunner. Munich Re and Swiss Re are co-managers.</v>
      </c>
      <c r="F314" t="str">
        <v>AIR Worldwide</v>
      </c>
      <c r="G314" t="str">
        <v>European earthquake (covers portfolio in Italy)</v>
      </c>
      <c r="H314" s="18">
        <v>100000000</v>
      </c>
      <c r="I314" t="str">
        <v>Indemnity</v>
      </c>
      <c r="J314" t="str">
        <v>NR</v>
      </c>
      <c r="K314" t="str">
        <v>Unknown</v>
      </c>
      <c r="L314" t="str">
        <v>None</v>
      </c>
      <c r="M314" t="str">
        <v>Unknown</v>
      </c>
      <c r="N314" t="str">
        <v>No</v>
      </c>
      <c r="O314">
        <v>2.64</v>
      </c>
      <c r="P314">
        <v>4.5</v>
      </c>
      <c r="Q314">
        <v>1.7045454545454544</v>
      </c>
      <c r="R314">
        <v>1</v>
      </c>
      <c r="S314">
        <v>0</v>
      </c>
      <c r="T314" t="str">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4" t="str">
        <v>https://www.artemis.bm/deal-directory/azzurro-re-ii-dac-series-2020-1/</v>
      </c>
    </row>
    <row r="315" spans="1:21" x14ac:dyDescent="0.25">
      <c r="A315" t="str">
        <v>Hypatia Ltd. (Series 2020-1) Class A</v>
      </c>
      <c r="B315" s="19">
        <v>44013</v>
      </c>
      <c r="C315" t="str">
        <v>Hypatia Ltd.</v>
      </c>
      <c r="D315" t="str">
        <v>Convex Re</v>
      </c>
      <c r="E315" t="str">
        <v>GC Securities is sole structuring agent and bookrunner</v>
      </c>
      <c r="F315" t="str">
        <v>AIR Worldwide</v>
      </c>
      <c r="G315" t="str">
        <v>U.S. named storm, U.S. &amp; Canada earthquake</v>
      </c>
      <c r="H315" s="18">
        <v>150000000</v>
      </c>
      <c r="I315" t="str">
        <v>Industry loss index</v>
      </c>
      <c r="J315" t="str">
        <v>NR</v>
      </c>
      <c r="K315" t="str">
        <v>Invalid period value</v>
      </c>
      <c r="L315" t="str">
        <v>None</v>
      </c>
      <c r="M315" t="str">
        <v>Unknown</v>
      </c>
      <c r="N315" t="str">
        <v>Yes</v>
      </c>
      <c r="O315">
        <v>1.71</v>
      </c>
      <c r="P315">
        <v>6.75</v>
      </c>
      <c r="Q315">
        <v>3.9473684210526319</v>
      </c>
      <c r="R315">
        <v>1</v>
      </c>
      <c r="S315">
        <v>0</v>
      </c>
      <c r="T315" t="str">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5" t="str">
        <v>https://www.artemis.bm/deal-directory/hypatia-ltd-series-2020-1/</v>
      </c>
    </row>
    <row r="316" spans="1:21" x14ac:dyDescent="0.25">
      <c r="A316" t="str">
        <v>Hypatia Ltd. (Series 2020-1) Class B</v>
      </c>
      <c r="B316" s="19">
        <v>44013</v>
      </c>
      <c r="C316" t="str">
        <v>Hypatia Ltd.</v>
      </c>
      <c r="D316" t="str">
        <v>Convex Re</v>
      </c>
      <c r="E316" t="str">
        <v>GC Securities is sole structuring agent and bookrunner</v>
      </c>
      <c r="F316" t="str">
        <v>AIR Worldwide</v>
      </c>
      <c r="G316" t="str">
        <v>U.S. named storm, U.S. &amp; Canada earthquake</v>
      </c>
      <c r="H316" s="18">
        <v>150000000</v>
      </c>
      <c r="I316" t="str">
        <v>Industry loss index</v>
      </c>
      <c r="J316" t="str">
        <v>NR</v>
      </c>
      <c r="K316" t="str">
        <v>Invalid period value</v>
      </c>
      <c r="L316" t="str">
        <v>None</v>
      </c>
      <c r="M316" t="str">
        <v>Unknown</v>
      </c>
      <c r="N316" t="str">
        <v>Yes</v>
      </c>
      <c r="O316">
        <v>3.06</v>
      </c>
      <c r="P316">
        <v>9.75</v>
      </c>
      <c r="Q316">
        <v>3.1862745098039214</v>
      </c>
      <c r="R316">
        <v>1</v>
      </c>
      <c r="S316">
        <v>0</v>
      </c>
      <c r="T316" t="str">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6" t="str">
        <v>https://www.artemis.bm/deal-directory/hypatia-ltd-series-2020-1/</v>
      </c>
    </row>
    <row r="317" spans="1:21" x14ac:dyDescent="0.25">
      <c r="A317" t="str">
        <v>Ursa Re II Ltd. (Series 2020-1) Class AA</v>
      </c>
      <c r="B317" s="19">
        <v>44105</v>
      </c>
      <c r="C317" t="str">
        <v>Ursa Re II Ltd.</v>
      </c>
      <c r="D317" t="str">
        <v>California Earthquake Authority</v>
      </c>
      <c r="E317" t="str">
        <v>Swiss Re Capital Markets is sole structuring agent and sole bookrunner</v>
      </c>
      <c r="F317" t="str">
        <v>EQECAT Inc.</v>
      </c>
      <c r="G317" t="str">
        <v>California earthquake</v>
      </c>
      <c r="H317" s="18">
        <v>425000000</v>
      </c>
      <c r="I317" t="str">
        <v>Indemnity</v>
      </c>
      <c r="J317" t="str">
        <v>NR</v>
      </c>
      <c r="K317" t="str">
        <v>Unknown</v>
      </c>
      <c r="L317" t="str">
        <v>None</v>
      </c>
      <c r="M317" t="str">
        <v>Unknown</v>
      </c>
      <c r="N317" t="str">
        <v>Yes</v>
      </c>
      <c r="O317">
        <v>0.9</v>
      </c>
      <c r="P317">
        <v>3.75</v>
      </c>
      <c r="Q317">
        <v>4.166666666666667</v>
      </c>
      <c r="R317">
        <v>1</v>
      </c>
      <c r="S317">
        <v>0</v>
      </c>
      <c r="T317" t="str">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7" t="str">
        <v>https://www.artemis.bm/deal-directory/ursa-re-ii-ltd-series-2020-1/</v>
      </c>
    </row>
    <row r="318" spans="1:21" x14ac:dyDescent="0.25">
      <c r="A318" t="str">
        <v>Ursa Re II Ltd. (Series 2020-1) Class D</v>
      </c>
      <c r="B318" s="19">
        <v>44105</v>
      </c>
      <c r="C318" t="str">
        <v>Ursa Re II Ltd.</v>
      </c>
      <c r="D318" t="str">
        <v>California Earthquake Authority</v>
      </c>
      <c r="E318" t="str">
        <v>Swiss Re Capital Markets is sole structuring agent and sole bookrunner</v>
      </c>
      <c r="F318" t="str">
        <v>EQECAT Inc.</v>
      </c>
      <c r="G318" t="str">
        <v>California earthquake</v>
      </c>
      <c r="H318" s="18">
        <v>350000000</v>
      </c>
      <c r="I318" t="str">
        <v>Indemnity</v>
      </c>
      <c r="J318" t="str">
        <v>NR</v>
      </c>
      <c r="K318" t="str">
        <v>Unknown</v>
      </c>
      <c r="L318" t="str">
        <v>None</v>
      </c>
      <c r="M318" t="str">
        <v>Unknown</v>
      </c>
      <c r="N318" t="str">
        <v>Yes</v>
      </c>
      <c r="O318">
        <v>2.5299999999999998</v>
      </c>
      <c r="P318">
        <v>6.25</v>
      </c>
      <c r="Q318">
        <v>2.4703557312252968</v>
      </c>
      <c r="R318">
        <v>1</v>
      </c>
      <c r="S318">
        <v>0</v>
      </c>
      <c r="T318" t="str">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8" t="str">
        <v>https://www.artemis.bm/deal-directory/ursa-re-ii-ltd-series-2020-1/</v>
      </c>
    </row>
    <row r="319" spans="1:21" x14ac:dyDescent="0.25">
      <c r="A319" t="str">
        <v>La Vie Re Limited (Series 2020-1)</v>
      </c>
      <c r="B319" s="19">
        <v>44105</v>
      </c>
      <c r="C319" t="str">
        <v>La Vie Re Limited</v>
      </c>
      <c r="D319" t="str">
        <v>Minnesota Life Insurance Company</v>
      </c>
      <c r="E319" t="str">
        <v>Willis Re Securities is sole structuring agent &amp; bookrunner</v>
      </c>
      <c r="F319" t="str">
        <v>RMS</v>
      </c>
      <c r="G319" t="str">
        <v>Extreme mortality</v>
      </c>
      <c r="H319" s="18">
        <v>100000000</v>
      </c>
      <c r="I319" t="str">
        <v>Indemnity</v>
      </c>
      <c r="J319" t="str">
        <v>NR</v>
      </c>
      <c r="K319" t="str">
        <v>Unknown</v>
      </c>
      <c r="L319" t="str">
        <v>None</v>
      </c>
      <c r="M319" t="str">
        <v>Unknown</v>
      </c>
      <c r="N319" t="str">
        <v>No</v>
      </c>
      <c r="O319">
        <v>0.17</v>
      </c>
      <c r="P319">
        <v>2.85</v>
      </c>
      <c r="Q319">
        <v>16.764705882352942</v>
      </c>
      <c r="R319">
        <v>1</v>
      </c>
      <c r="S319">
        <v>0</v>
      </c>
      <c r="T319" t="str">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9" t="str">
        <v>https://www.artemis.bm/deal-directory/la-vie-re-limited-series-2020-1/</v>
      </c>
    </row>
    <row r="320" spans="1:21" x14ac:dyDescent="0.25">
      <c r="A320" t="str">
        <v>Herbie Re Ltd. (Series 2020-2) Class A</v>
      </c>
      <c r="B320" s="19">
        <v>44105</v>
      </c>
      <c r="C320" t="str">
        <v>Herbie Re Ltd.</v>
      </c>
      <c r="D320" t="str">
        <v>Fidelis Insurance</v>
      </c>
      <c r="E320" t="str">
        <v>Aon Securities is sole structuring agent and bookrunner</v>
      </c>
      <c r="F320" t="str">
        <v>AIR Worldwide</v>
      </c>
      <c r="G320" t="str">
        <v>U.S. named storm, U.S. earthquake</v>
      </c>
      <c r="H320" s="18">
        <v>100000000</v>
      </c>
      <c r="I320" t="str">
        <v>Industry loss index</v>
      </c>
      <c r="J320" t="str">
        <v>NR</v>
      </c>
      <c r="K320">
        <v>4</v>
      </c>
      <c r="L320" t="str">
        <v>None</v>
      </c>
      <c r="M320" t="str">
        <v>Unknown</v>
      </c>
      <c r="N320" t="str">
        <v>Yes</v>
      </c>
      <c r="O320">
        <v>2.0699999999999998</v>
      </c>
      <c r="P320">
        <v>6.25</v>
      </c>
      <c r="Q320">
        <v>3.0193236714975846</v>
      </c>
      <c r="R320">
        <v>1</v>
      </c>
      <c r="S320">
        <v>0</v>
      </c>
      <c r="T320" t="str">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0" t="str">
        <v>https://www.artemis.bm/deal-directory/herbie-re-ltd-series-2020-2/</v>
      </c>
    </row>
    <row r="321" spans="1:21" x14ac:dyDescent="0.25">
      <c r="A321" t="str">
        <v>Herbie Re Ltd. (Series 2020-2) Class C</v>
      </c>
      <c r="B321" s="19">
        <v>44105</v>
      </c>
      <c r="C321" t="str">
        <v>Herbie Re Ltd.</v>
      </c>
      <c r="D321" t="str">
        <v>Fidelis Insurance</v>
      </c>
      <c r="E321" t="str">
        <v>Aon Securities is sole structuring agent and bookrunner</v>
      </c>
      <c r="F321" t="str">
        <v>AIR Worldwide</v>
      </c>
      <c r="G321" t="str">
        <v>U.S. named storm, U.S. earthquake</v>
      </c>
      <c r="H321" s="18">
        <v>150000000</v>
      </c>
      <c r="I321" t="str">
        <v>Industry loss index</v>
      </c>
      <c r="J321" t="str">
        <v>NR</v>
      </c>
      <c r="K321">
        <v>4</v>
      </c>
      <c r="L321" t="str">
        <v>None</v>
      </c>
      <c r="M321" t="str">
        <v>Unknown</v>
      </c>
      <c r="N321" t="str">
        <v>Yes</v>
      </c>
      <c r="O321">
        <v>7.59</v>
      </c>
      <c r="P321">
        <v>16</v>
      </c>
      <c r="Q321">
        <v>2.1080368906455864</v>
      </c>
      <c r="R321">
        <v>1</v>
      </c>
      <c r="S321">
        <v>0</v>
      </c>
      <c r="T321" t="str">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1" t="str">
        <v>https://www.artemis.bm/deal-directory/herbie-re-ltd-series-2020-2/</v>
      </c>
    </row>
    <row r="322" spans="1:21" x14ac:dyDescent="0.25">
      <c r="A322" t="str">
        <v>Residential Reinsurance 2020 Limited (Series 2020-2) Class 1</v>
      </c>
      <c r="B322" s="19">
        <v>44136</v>
      </c>
      <c r="C322" t="str">
        <v>Residential Reinsurance 2020 Limited</v>
      </c>
      <c r="D322" t="str">
        <v>USAA</v>
      </c>
      <c r="E322" t="str">
        <v>Goldman Sachs and Swiss Re Capital Markets are joint structuring agents and bookrunners</v>
      </c>
      <c r="F322" t="str">
        <v>AIR Worldwide</v>
      </c>
      <c r="G322" t="str">
        <v>U.S. tropical cyclones, earthquakes (plus fire following), severe thunderstorm, winter storm, wildfire, volcanic eruption, meteorite impact, other perils (all including auto &amp; renter policy flood losses)</v>
      </c>
      <c r="H322" s="18">
        <v>50000000</v>
      </c>
      <c r="I322" t="str">
        <v>Indemnity</v>
      </c>
      <c r="J322" t="str">
        <v>NR</v>
      </c>
      <c r="K322">
        <v>4</v>
      </c>
      <c r="L322" t="str">
        <v>None</v>
      </c>
      <c r="M322" t="str">
        <v>Unknown</v>
      </c>
      <c r="N322" t="str">
        <v>Yes</v>
      </c>
      <c r="O322">
        <v>4.84</v>
      </c>
      <c r="P322">
        <v>26</v>
      </c>
      <c r="Q322">
        <v>5.3719008264462813</v>
      </c>
      <c r="R322">
        <v>1</v>
      </c>
      <c r="S322">
        <v>0</v>
      </c>
      <c r="T322"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2" t="str">
        <v>https://www.artemis.bm/deal-directory/residential-reinsurance-2020-limited-series-2020-2/</v>
      </c>
    </row>
    <row r="323" spans="1:21" x14ac:dyDescent="0.25">
      <c r="A323" t="str">
        <v>Residential Reinsurance 2020 Limited (Series 2020-2) Class 3</v>
      </c>
      <c r="B323" s="19">
        <v>44136</v>
      </c>
      <c r="C323" t="str">
        <v>Residential Reinsurance 2020 Limited</v>
      </c>
      <c r="D323" t="str">
        <v>USAA</v>
      </c>
      <c r="E323" t="str">
        <v>Goldman Sachs and Swiss Re Capital Markets are joint structuring agents and bookrunners</v>
      </c>
      <c r="F323" t="str">
        <v>AIR Worldwide</v>
      </c>
      <c r="G323" t="str">
        <v>U.S. tropical cyclones, earthquakes (plus fire following), severe thunderstorm, winter storm, wildfire, volcanic eruption, meteorite impact, other perils (all including auto &amp; renter policy flood losses)</v>
      </c>
      <c r="H323" s="18">
        <v>150000000</v>
      </c>
      <c r="I323" t="str">
        <v>Indemnity</v>
      </c>
      <c r="J323" t="str">
        <v>NR</v>
      </c>
      <c r="K323">
        <v>4</v>
      </c>
      <c r="L323" t="str">
        <v>None</v>
      </c>
      <c r="M323" t="str">
        <v>Unknown</v>
      </c>
      <c r="N323" t="str">
        <v>Yes</v>
      </c>
      <c r="O323">
        <v>3.53</v>
      </c>
      <c r="P323">
        <v>8.25</v>
      </c>
      <c r="Q323">
        <v>2.3371104815864023</v>
      </c>
      <c r="R323">
        <v>1</v>
      </c>
      <c r="S323">
        <v>0</v>
      </c>
      <c r="T323"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3" t="str">
        <v>https://www.artemis.bm/deal-directory/residential-reinsurance-2020-limited-series-2020-2/</v>
      </c>
    </row>
    <row r="324" spans="1:21" x14ac:dyDescent="0.25">
      <c r="A324" t="str">
        <v>Residential Reinsurance 2020 Limited (Series 2020-2) Class 4</v>
      </c>
      <c r="B324" s="19">
        <v>44136</v>
      </c>
      <c r="C324" t="str">
        <v>Residential Reinsurance 2020 Limited</v>
      </c>
      <c r="D324" t="str">
        <v>USAA</v>
      </c>
      <c r="E324" t="str">
        <v>Goldman Sachs and Swiss Re Capital Markets are joint structuring agents and bookrunners</v>
      </c>
      <c r="F324" t="str">
        <v>AIR Worldwide</v>
      </c>
      <c r="G324" t="str">
        <v>U.S. tropical cyclones, earthquakes (plus fire following), severe thunderstorm, winter storm, wildfire, volcanic eruption, meteorite impact, other perils (all including auto &amp; renter policy flood losses)</v>
      </c>
      <c r="H324" s="18">
        <v>200000000</v>
      </c>
      <c r="I324" t="str">
        <v>Indemnity</v>
      </c>
      <c r="J324" t="str">
        <v>NR</v>
      </c>
      <c r="K324">
        <v>4</v>
      </c>
      <c r="L324" t="str">
        <v>None</v>
      </c>
      <c r="M324" t="str">
        <v>Unknown</v>
      </c>
      <c r="N324" t="str">
        <v>Yes</v>
      </c>
      <c r="O324">
        <v>2.3199999999999998</v>
      </c>
      <c r="P324">
        <v>6.25</v>
      </c>
      <c r="Q324">
        <v>2.6939655172413794</v>
      </c>
      <c r="R324">
        <v>1</v>
      </c>
      <c r="S324">
        <v>0</v>
      </c>
      <c r="T324"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4" t="str">
        <v>https://www.artemis.bm/deal-directory/residential-reinsurance-2020-limited-series-2020-2/</v>
      </c>
    </row>
    <row r="325" spans="1:21" x14ac:dyDescent="0.25">
      <c r="A325" t="str">
        <v>Four Lakes Re Ltd. (Series 2020-1) Class A</v>
      </c>
      <c r="B325" s="19">
        <v>44136</v>
      </c>
      <c r="C325" t="str">
        <v>Four Lakes Re Ltd.</v>
      </c>
      <c r="D325" t="str">
        <v>American Family Mutual Insurance Co.</v>
      </c>
      <c r="E325" t="str">
        <v>Aon Securities is sole structuring agent and bookrunner</v>
      </c>
      <c r="F325" t="str">
        <v>AIR Worldwide</v>
      </c>
      <c r="G325" t="str">
        <v>U.S named storm, earthquake, severe thunderstorm, wildfire, winter storm, volcanic eruption, meteorite impact</v>
      </c>
      <c r="H325" s="18">
        <v>100000000</v>
      </c>
      <c r="I325" t="str">
        <v>Indemnity</v>
      </c>
      <c r="J325" t="str">
        <v>NR</v>
      </c>
      <c r="K325" t="str">
        <v>Unknown</v>
      </c>
      <c r="L325" t="str">
        <v>None</v>
      </c>
      <c r="M325" t="str">
        <v>Unknown</v>
      </c>
      <c r="N325" t="str">
        <v>Yes</v>
      </c>
      <c r="O325">
        <v>2.2799999999999998</v>
      </c>
      <c r="P325">
        <v>7</v>
      </c>
      <c r="Q325">
        <v>3.0701754385964914</v>
      </c>
      <c r="R325">
        <v>1</v>
      </c>
      <c r="S325">
        <v>0</v>
      </c>
      <c r="T325" t="str">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5" t="str">
        <v>https://www.artemis.bm/deal-directory/four-lakes-re-ltd-series-2020-1/</v>
      </c>
    </row>
    <row r="326" spans="1:21" x14ac:dyDescent="0.25">
      <c r="A326" t="str">
        <v>Four Lakes Re Ltd. (Series 2020-1) Class B</v>
      </c>
      <c r="B326" s="19">
        <v>44136</v>
      </c>
      <c r="C326" t="str">
        <v>Four Lakes Re Ltd.</v>
      </c>
      <c r="D326" t="str">
        <v>American Family Mutual Insurance Co.</v>
      </c>
      <c r="E326" t="str">
        <v>Aon Securities is sole structuring agent and bookrunner</v>
      </c>
      <c r="F326" t="str">
        <v>AIR Worldwide</v>
      </c>
      <c r="G326" t="str">
        <v>U.S named storm, earthquake, severe thunderstorm, wildfire, winter storm, volcanic eruption, meteorite impact</v>
      </c>
      <c r="H326" s="18">
        <v>75000000</v>
      </c>
      <c r="I326" t="str">
        <v>Indemnity</v>
      </c>
      <c r="J326" t="str">
        <v>NR</v>
      </c>
      <c r="K326" t="str">
        <v>Unknown</v>
      </c>
      <c r="L326" t="str">
        <v>None</v>
      </c>
      <c r="M326" t="str">
        <v>Unknown</v>
      </c>
      <c r="N326" t="str">
        <v>Yes</v>
      </c>
      <c r="O326">
        <v>3.71</v>
      </c>
      <c r="P326">
        <v>9.5</v>
      </c>
      <c r="Q326">
        <v>2.5606469002695418</v>
      </c>
      <c r="R326">
        <v>1</v>
      </c>
      <c r="S326">
        <v>0</v>
      </c>
      <c r="T326" t="str">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6" t="str">
        <v>https://www.artemis.bm/deal-directory/four-lakes-re-ltd-series-2020-1/</v>
      </c>
    </row>
    <row r="327" spans="1:21" x14ac:dyDescent="0.25">
      <c r="A327" t="str">
        <v>Matterhorn Re Ltd. (Series 2020-5) Class A</v>
      </c>
      <c r="B327" s="19">
        <v>44166</v>
      </c>
      <c r="C327" t="str">
        <v>Matterhorn Re Ltd. (Series 2020-5)</v>
      </c>
      <c r="D327" t="str">
        <v>Swiss Re</v>
      </c>
      <c r="E327" t="str">
        <v>Swiss Re Capital Markets is sole structuring agent and sole bookrunner</v>
      </c>
      <c r="F327" t="str">
        <v>AIR Worldwide</v>
      </c>
      <c r="G327" t="str">
        <v>U.S. named storm</v>
      </c>
      <c r="H327" s="18">
        <v>150000000</v>
      </c>
      <c r="I327" t="str">
        <v>Industry loss index</v>
      </c>
      <c r="J327" t="str">
        <v>NR</v>
      </c>
      <c r="K327">
        <v>1.92</v>
      </c>
      <c r="L327" t="str">
        <v>None</v>
      </c>
      <c r="M327" t="str">
        <v>Unknown</v>
      </c>
      <c r="N327" t="str">
        <v>Yes</v>
      </c>
      <c r="O327">
        <v>2.4</v>
      </c>
      <c r="P327">
        <v>4.25</v>
      </c>
      <c r="Q327">
        <v>1.7708333333333335</v>
      </c>
      <c r="R327">
        <v>1</v>
      </c>
      <c r="S327">
        <v>0</v>
      </c>
      <c r="T327" t="str">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7" t="str">
        <v>https://www.artemis.bm/deal-directory/matterhorn-re-ltd-series-2020-5/</v>
      </c>
    </row>
    <row r="328" spans="1:21" x14ac:dyDescent="0.25">
      <c r="A328" t="str">
        <v>Matterhorn Re Ltd. (Series 2020-5) Class B</v>
      </c>
      <c r="B328" s="19">
        <v>44166</v>
      </c>
      <c r="C328" t="str">
        <v>Matterhorn Re Ltd. (Series 2020-5)</v>
      </c>
      <c r="D328" t="str">
        <v>Swiss Re</v>
      </c>
      <c r="E328" t="str">
        <v>Swiss Re Capital Markets is sole structuring agent and sole bookrunner</v>
      </c>
      <c r="F328" t="str">
        <v>AIR Worldwide</v>
      </c>
      <c r="G328" t="str">
        <v>U.S. named storm</v>
      </c>
      <c r="H328" s="18">
        <v>150000000</v>
      </c>
      <c r="I328" t="str">
        <v>Industry loss index</v>
      </c>
      <c r="J328" t="str">
        <v>NR</v>
      </c>
      <c r="K328">
        <v>1.92</v>
      </c>
      <c r="L328" t="str">
        <v>None</v>
      </c>
      <c r="M328" t="str">
        <v>Unknown</v>
      </c>
      <c r="N328" t="str">
        <v>Yes</v>
      </c>
      <c r="O328">
        <v>2.4</v>
      </c>
      <c r="P328">
        <v>5.5</v>
      </c>
      <c r="Q328">
        <v>2.291666666666667</v>
      </c>
      <c r="R328">
        <v>1</v>
      </c>
      <c r="S328">
        <v>0</v>
      </c>
      <c r="T328" t="str">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8" t="str">
        <v>https://www.artemis.bm/deal-directory/matterhorn-re-ltd-series-2020-5/</v>
      </c>
    </row>
    <row r="329" spans="1:21" x14ac:dyDescent="0.25">
      <c r="A329" t="str">
        <v>Phoenician Re Ltd. (Series 2020-1)</v>
      </c>
      <c r="B329" s="19">
        <v>44166</v>
      </c>
      <c r="C329" t="str">
        <v>Phoenician Re Ltd.</v>
      </c>
      <c r="D329" t="str">
        <v>Alphabet Inc.</v>
      </c>
      <c r="E329" t="str">
        <v>Aon Securities is sole structuring agent and bookrunner</v>
      </c>
      <c r="F329" t="str">
        <v>AIR Worldwide</v>
      </c>
      <c r="G329" t="str">
        <v>California earthquake</v>
      </c>
      <c r="H329" s="18">
        <v>237500000</v>
      </c>
      <c r="I329" t="str">
        <v>Indemnity</v>
      </c>
      <c r="J329" t="str">
        <v>NR</v>
      </c>
      <c r="K329" t="str">
        <v>Unknown</v>
      </c>
      <c r="L329" t="str">
        <v>None</v>
      </c>
      <c r="M329" t="str">
        <v>$1,500,000,000.00</v>
      </c>
      <c r="N329" t="str">
        <v>No</v>
      </c>
      <c r="O329">
        <v>0.33300000000000002</v>
      </c>
      <c r="P329">
        <v>3</v>
      </c>
      <c r="Q329">
        <v>9.0090090090090094</v>
      </c>
      <c r="R329">
        <v>1</v>
      </c>
      <c r="S329">
        <v>0</v>
      </c>
      <c r="T329" t="str">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9" t="str">
        <v>https://www.artemis.bm/deal-directory/phoenician-re-ltd-series-2020-1/</v>
      </c>
    </row>
    <row r="330" spans="1:21" x14ac:dyDescent="0.25">
      <c r="A330" t="str">
        <v>Northshore Re II Ltd. (Series 2021-1)</v>
      </c>
      <c r="B330" s="19">
        <v>44166</v>
      </c>
      <c r="C330" t="str">
        <v>Northshore Re II Ltd.</v>
      </c>
      <c r="D330" t="str">
        <v>AXIS Capital Holdings Ltd. subsidiaries</v>
      </c>
      <c r="E330" t="str">
        <v>GC Securities is structuring agent and bookrunner</v>
      </c>
      <c r="F330" t="str">
        <v>AIR Worldwide</v>
      </c>
      <c r="G330" t="str">
        <v>U.S. named storms (inc. Puerto Rico &amp; Virgin Islands), U.S. &amp; Canada earthquake, European windstorm</v>
      </c>
      <c r="H330" s="18">
        <v>150000000</v>
      </c>
      <c r="I330" t="str">
        <v>Industry loss index</v>
      </c>
      <c r="J330" t="str">
        <v>NR</v>
      </c>
      <c r="K330" t="str">
        <v>Unknown</v>
      </c>
      <c r="L330" t="str">
        <v>None</v>
      </c>
      <c r="M330" t="str">
        <v>Unknown</v>
      </c>
      <c r="N330" t="str">
        <v>No</v>
      </c>
      <c r="O330">
        <v>1.9</v>
      </c>
      <c r="P330">
        <v>5.75</v>
      </c>
      <c r="Q330">
        <v>3.0263157894736845</v>
      </c>
      <c r="R330">
        <v>1</v>
      </c>
      <c r="S330">
        <v>0</v>
      </c>
      <c r="T330" t="str">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0" t="str">
        <v>https://www.artemis.bm/deal-directory/northshore-re-ii-ltd-series-2021-1/</v>
      </c>
    </row>
    <row r="331" spans="1:21" x14ac:dyDescent="0.25">
      <c r="A331" t="str">
        <v>Phoenician Re Ltd. (Series 2020-2)</v>
      </c>
      <c r="B331" s="19">
        <v>44166</v>
      </c>
      <c r="C331" t="str">
        <v>Phoenician Re Ltd.</v>
      </c>
      <c r="D331" t="str">
        <v>Alphabet Inc.</v>
      </c>
      <c r="E331" t="str">
        <v>Aon Securities is sole structuring agent and bookrunner</v>
      </c>
      <c r="F331" t="str">
        <v>AIR Worldwide</v>
      </c>
      <c r="G331" t="str">
        <v>California earthquake</v>
      </c>
      <c r="H331" s="18">
        <v>95000000</v>
      </c>
      <c r="I331" t="str">
        <v>Indemnity</v>
      </c>
      <c r="J331" t="str">
        <v>NR</v>
      </c>
      <c r="K331" t="str">
        <v>Unknown</v>
      </c>
      <c r="L331" t="str">
        <v>None</v>
      </c>
      <c r="M331" t="str">
        <v>Unknown</v>
      </c>
      <c r="N331" t="str">
        <v>No</v>
      </c>
      <c r="O331">
        <v>0.247</v>
      </c>
      <c r="P331">
        <v>3</v>
      </c>
      <c r="Q331">
        <v>12.145748987854251</v>
      </c>
      <c r="R331">
        <v>1</v>
      </c>
      <c r="S331">
        <v>0</v>
      </c>
      <c r="T331" t="str">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1" t="str">
        <v>https://www.artemis.bm/deal-directory/phoenician-re-ltd-series-2020-2/</v>
      </c>
    </row>
    <row r="332" spans="1:21" x14ac:dyDescent="0.25">
      <c r="A332" t="str">
        <v>Sussex Capital UK PCC Limited (Series 2020-1)</v>
      </c>
      <c r="B332" s="19">
        <v>44166</v>
      </c>
      <c r="C332" t="str">
        <v>Sussex Capital UK PCC Limited</v>
      </c>
      <c r="D332" t="str">
        <v>Brit Syndicates Ltd.</v>
      </c>
      <c r="E332" t="str">
        <v>GC Securities is sole structuring agent and bookrunner</v>
      </c>
      <c r="F332" t="str">
        <v>AIR Worldwide</v>
      </c>
      <c r="G332" t="str">
        <v>U.S. named storm, U.S. earthquake</v>
      </c>
      <c r="H332" s="18">
        <v>300000000</v>
      </c>
      <c r="I332" t="str">
        <v>Industry loss index</v>
      </c>
      <c r="J332" t="str">
        <v>NR</v>
      </c>
      <c r="K332">
        <v>4</v>
      </c>
      <c r="L332" t="str">
        <v>None</v>
      </c>
      <c r="M332" t="str">
        <v>Unknown</v>
      </c>
      <c r="N332" t="str">
        <v>No</v>
      </c>
      <c r="O332">
        <v>3.08</v>
      </c>
      <c r="P332">
        <v>7.75</v>
      </c>
      <c r="Q332">
        <v>2.5162337662337664</v>
      </c>
      <c r="R332">
        <v>1</v>
      </c>
      <c r="S332">
        <v>0</v>
      </c>
      <c r="T332" t="str">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2" t="str">
        <v>https://www.artemis.bm/deal-directory/sussex-capital-uk-pcc-limited-series-2020-1/</v>
      </c>
    </row>
    <row r="333" spans="1:21" x14ac:dyDescent="0.25">
      <c r="A333" t="str">
        <v>Mystic Re IV Ltd. (Series 2021-1)</v>
      </c>
      <c r="B333" s="19">
        <v>44166</v>
      </c>
      <c r="C333" t="str">
        <v>Mystic Re IV Ltd.</v>
      </c>
      <c r="D333" t="str">
        <v>Liberty Mutual</v>
      </c>
      <c r="E333" t="str">
        <v>GC Securities is sole structuring agent and bookrunner</v>
      </c>
      <c r="F333" t="str">
        <v>AIR Worldwide</v>
      </c>
      <c r="G333" t="str">
        <v>U.S. named storm, U.S. earthquake</v>
      </c>
      <c r="H333" s="18">
        <v>300000000</v>
      </c>
      <c r="I333" t="str">
        <v>Industry loss index</v>
      </c>
      <c r="J333" t="str">
        <v>NR</v>
      </c>
      <c r="K333">
        <v>8</v>
      </c>
      <c r="L333" t="str">
        <v>None</v>
      </c>
      <c r="M333" t="str">
        <v>Unknown</v>
      </c>
      <c r="N333" t="str">
        <v>No</v>
      </c>
      <c r="O333">
        <v>4.55</v>
      </c>
      <c r="P333">
        <v>9</v>
      </c>
      <c r="Q333">
        <v>1.9780219780219781</v>
      </c>
      <c r="R333">
        <v>1</v>
      </c>
      <c r="S333">
        <v>0</v>
      </c>
      <c r="T333" t="str">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3" t="str">
        <v>https://www.artemis.bm/deal-directory/mystic-re-iv-ltd-series-2021-1/</v>
      </c>
    </row>
    <row r="334" spans="1:21" x14ac:dyDescent="0.25">
      <c r="A334" t="str">
        <v>Bonanza Re Ltd. (Series 2020-2) Class A</v>
      </c>
      <c r="B334" s="19">
        <v>44166</v>
      </c>
      <c r="C334" t="str">
        <v>Bonanza Re Ltd.</v>
      </c>
      <c r="D334" t="str">
        <v>American Strategic Insurance Group</v>
      </c>
      <c r="E334" t="str">
        <v>Willis Re Securities is sole structuring agent &amp; bookrunner</v>
      </c>
      <c r="F334" t="str">
        <v>AIR Worldwide</v>
      </c>
      <c r="G334" t="str">
        <v>U.S. named storms, severe thunderstorms, winter storms, wildfires, earthquakes</v>
      </c>
      <c r="H334" s="18">
        <v>100000000</v>
      </c>
      <c r="I334" t="str">
        <v>Indemnity</v>
      </c>
      <c r="J334" t="str">
        <v>NR</v>
      </c>
      <c r="K334">
        <v>1</v>
      </c>
      <c r="L334" t="str">
        <v>None</v>
      </c>
      <c r="M334" t="str">
        <v>Unknown</v>
      </c>
      <c r="N334" t="str">
        <v>Yes</v>
      </c>
      <c r="O334">
        <v>1.04</v>
      </c>
      <c r="P334">
        <v>4.75</v>
      </c>
      <c r="Q334">
        <v>4.5673076923076925</v>
      </c>
      <c r="R334">
        <v>1</v>
      </c>
      <c r="S334">
        <v>0</v>
      </c>
      <c r="T334"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4" t="str">
        <v>https://www.artemis.bm/deal-directory/bonanza-re-ltd-series-2020-2/</v>
      </c>
    </row>
    <row r="335" spans="1:21" x14ac:dyDescent="0.25">
      <c r="A335" t="str">
        <v>Bonanza Re Ltd. (Series 2020-2) Class B</v>
      </c>
      <c r="B335" s="19">
        <v>44166</v>
      </c>
      <c r="C335" t="str">
        <v>Bonanza Re Ltd.</v>
      </c>
      <c r="D335" t="str">
        <v>American Strategic Insurance Group</v>
      </c>
      <c r="E335" t="str">
        <v>Willis Re Securities is sole structuring agent &amp; bookrunner</v>
      </c>
      <c r="F335" t="str">
        <v>AIR Worldwide</v>
      </c>
      <c r="G335" t="str">
        <v>U.S. named storms, severe thunderstorms, winter storms, wildfires, earthquakes</v>
      </c>
      <c r="H335" s="18">
        <v>100000000</v>
      </c>
      <c r="I335" t="str">
        <v>Indemnity</v>
      </c>
      <c r="J335" t="str">
        <v>NR</v>
      </c>
      <c r="K335">
        <v>1</v>
      </c>
      <c r="L335" t="str">
        <v>None</v>
      </c>
      <c r="M335" t="str">
        <v>Unknown</v>
      </c>
      <c r="N335" t="str">
        <v>Yes</v>
      </c>
      <c r="O335">
        <v>0.36</v>
      </c>
      <c r="P335">
        <v>12</v>
      </c>
      <c r="Q335">
        <v>33.333333333333336</v>
      </c>
      <c r="R335">
        <v>1</v>
      </c>
      <c r="S335">
        <v>0</v>
      </c>
      <c r="T335"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5" t="str">
        <v>https://www.artemis.bm/deal-directory/bonanza-re-ltd-series-2020-2/</v>
      </c>
    </row>
    <row r="336" spans="1:21" x14ac:dyDescent="0.25">
      <c r="A336" t="str">
        <v>Bonanza Re Ltd. (Series 2020-2) Class C</v>
      </c>
      <c r="B336" s="19">
        <v>44166</v>
      </c>
      <c r="C336" t="str">
        <v>Bonanza Re Ltd.</v>
      </c>
      <c r="D336" t="str">
        <v>American Strategic Insurance Group</v>
      </c>
      <c r="E336" t="str">
        <v>Willis Re Securities is sole structuring agent &amp; bookrunner</v>
      </c>
      <c r="F336" t="str">
        <v>AIR Worldwide</v>
      </c>
      <c r="G336" t="str">
        <v>U.S. named storms, severe thunderstorms, winter storms, wildfires, earthquakes</v>
      </c>
      <c r="H336" s="18">
        <v>95000000</v>
      </c>
      <c r="I336" t="str">
        <v>Indemnity</v>
      </c>
      <c r="J336" t="str">
        <v>NR</v>
      </c>
      <c r="K336">
        <v>1</v>
      </c>
      <c r="L336" t="str">
        <v>None</v>
      </c>
      <c r="M336" t="str">
        <v>Unknown</v>
      </c>
      <c r="N336" t="str">
        <v>Yes</v>
      </c>
      <c r="O336">
        <v>1.1299999999999999</v>
      </c>
      <c r="P336">
        <v>14</v>
      </c>
      <c r="Q336">
        <v>12.389380530973453</v>
      </c>
      <c r="R336">
        <v>1</v>
      </c>
      <c r="S336">
        <v>0</v>
      </c>
      <c r="T336"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6" t="str">
        <v>https://www.artemis.bm/deal-directory/bonanza-re-ltd-series-2020-2/</v>
      </c>
    </row>
    <row r="337" spans="1:21" x14ac:dyDescent="0.25">
      <c r="A337" t="str">
        <v>Easton Re Pte. Ltd. (Series 2020-1)</v>
      </c>
      <c r="B337" s="19">
        <v>44166</v>
      </c>
      <c r="C337" t="str">
        <v>Easton Re Pte. Ltd.</v>
      </c>
      <c r="D337" t="str">
        <v>Hamilton Re</v>
      </c>
      <c r="E337" t="str">
        <v>GC Securities is sole structuring agent and bookrunner</v>
      </c>
      <c r="F337" t="str">
        <v>AIR Worldwide</v>
      </c>
      <c r="G337" t="str">
        <v>U.S. named storm, U.S. earthquake</v>
      </c>
      <c r="H337" s="18">
        <v>150000000</v>
      </c>
      <c r="I337" t="str">
        <v>Industry loss index</v>
      </c>
      <c r="J337" t="str">
        <v>NR</v>
      </c>
      <c r="K337">
        <v>3</v>
      </c>
      <c r="L337" t="str">
        <v>None</v>
      </c>
      <c r="M337" t="str">
        <v>Unknown</v>
      </c>
      <c r="N337" t="str">
        <v>No</v>
      </c>
      <c r="O337">
        <v>1.48</v>
      </c>
      <c r="P337">
        <v>4</v>
      </c>
      <c r="Q337">
        <v>2.7027027027027026</v>
      </c>
      <c r="R337">
        <v>1</v>
      </c>
      <c r="S337">
        <v>0</v>
      </c>
      <c r="T337" t="str">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7" t="str">
        <v>https://www.artemis.bm/deal-directory/easton-re-pte-ltd-series-2020-1/</v>
      </c>
    </row>
    <row r="338" spans="1:21" x14ac:dyDescent="0.25">
      <c r="A338" t="str">
        <v>Sierra Ltd. (Series 2021-1)</v>
      </c>
      <c r="B338" s="19">
        <v>44197</v>
      </c>
      <c r="C338" t="str">
        <v>Sierra Ltd.</v>
      </c>
      <c r="D338" t="str">
        <v>Funds managed by Bayview Asset Management, LLC</v>
      </c>
      <c r="E338" t="str">
        <v>Goldman Sachs is sole structuring agent and joint bookrunner. Swiss Re Capital Markets is joint bookrunner</v>
      </c>
      <c r="F338" t="str">
        <v>RMS</v>
      </c>
      <c r="G338" t="str">
        <v>U.S. earthquake</v>
      </c>
      <c r="H338" s="18">
        <v>200000000</v>
      </c>
      <c r="I338" t="str">
        <v>Parametric</v>
      </c>
      <c r="J338" t="str">
        <v>NR</v>
      </c>
      <c r="K338">
        <v>3</v>
      </c>
      <c r="L338" t="str">
        <v>None</v>
      </c>
      <c r="M338" t="str">
        <v>Unknown</v>
      </c>
      <c r="N338" t="str">
        <v>No</v>
      </c>
      <c r="O338">
        <v>0.79</v>
      </c>
      <c r="P338">
        <v>4.75</v>
      </c>
      <c r="Q338">
        <v>6.0126582278481013</v>
      </c>
      <c r="R338">
        <v>1</v>
      </c>
      <c r="S338">
        <v>0</v>
      </c>
      <c r="T338" t="str">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8" t="str">
        <v>https://www.artemis.bm/deal-directory/sierra-ltd-series-2021-1/</v>
      </c>
    </row>
    <row r="339" spans="1:21" x14ac:dyDescent="0.25">
      <c r="A339" t="str">
        <v>Vitality Re XII Ltd (Series 2021) Class A</v>
      </c>
      <c r="B339" s="19">
        <v>44228</v>
      </c>
      <c r="C339" t="str">
        <v>Vitality Re XII Ltd</v>
      </c>
      <c r="D339" t="str">
        <v>Aetna</v>
      </c>
      <c r="E339" t="str">
        <v>Goldman Sachs is structuring agent and bookrunner</v>
      </c>
      <c r="F339" t="str">
        <v>Milliman Inc.</v>
      </c>
      <c r="G339" t="str">
        <v>Medical benefit claims levels</v>
      </c>
      <c r="H339" s="18">
        <v>140000000</v>
      </c>
      <c r="I339" t="str">
        <v>Medical benefit ratio (indemnity)</v>
      </c>
      <c r="J339" t="str">
        <v>?</v>
      </c>
      <c r="K339">
        <v>4</v>
      </c>
      <c r="L339" t="str">
        <v>None</v>
      </c>
      <c r="M339" t="str">
        <v>Unknown</v>
      </c>
      <c r="N339" t="str">
        <v>Yes</v>
      </c>
      <c r="O339">
        <v>0.01</v>
      </c>
      <c r="P339">
        <v>1.5</v>
      </c>
      <c r="Q339">
        <v>150</v>
      </c>
      <c r="R339">
        <v>1</v>
      </c>
      <c r="S339">
        <v>0</v>
      </c>
      <c r="T339" t="str">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9" t="str">
        <v>https://www.artemis.bm/deal-directory/vitality-re-xii-ltd-series-2021/</v>
      </c>
    </row>
    <row r="340" spans="1:21" x14ac:dyDescent="0.25">
      <c r="A340" t="str">
        <v>Vitality Re XII Ltd (Series 2021) Class B</v>
      </c>
      <c r="B340" s="19">
        <v>44228</v>
      </c>
      <c r="C340" t="str">
        <v>Vitality Re XII Ltd</v>
      </c>
      <c r="D340" t="str">
        <v>Aetna</v>
      </c>
      <c r="E340" t="str">
        <v>Goldman Sachs is structuring agent and bookrunner</v>
      </c>
      <c r="F340" t="str">
        <v>Milliman Inc.</v>
      </c>
      <c r="G340" t="str">
        <v>Medical benefit claims levels</v>
      </c>
      <c r="H340" s="18">
        <v>60000000</v>
      </c>
      <c r="I340" t="str">
        <v>Medical benefit ratio (indemnity)</v>
      </c>
      <c r="J340" t="str">
        <v>?</v>
      </c>
      <c r="K340">
        <v>4</v>
      </c>
      <c r="L340" t="str">
        <v>None</v>
      </c>
      <c r="M340" t="str">
        <v>Unknown</v>
      </c>
      <c r="N340" t="str">
        <v>Yes</v>
      </c>
      <c r="O340">
        <v>0.25</v>
      </c>
      <c r="P340">
        <v>2.75</v>
      </c>
      <c r="Q340">
        <v>11</v>
      </c>
      <c r="R340">
        <v>1</v>
      </c>
      <c r="S340">
        <v>0</v>
      </c>
      <c r="T340" t="str">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0" t="str">
        <v>https://www.artemis.bm/deal-directory/vitality-re-xii-ltd-series-2021/</v>
      </c>
    </row>
    <row r="341" spans="1:21" x14ac:dyDescent="0.25">
      <c r="A341" t="str">
        <v>FloodSmart Re Ltd. (Series 2021-1) Class A</v>
      </c>
      <c r="B341" s="19">
        <v>44228</v>
      </c>
      <c r="C341" t="str">
        <v>FloodSmart Re Ltd.</v>
      </c>
      <c r="D341" t="str">
        <v>FEMA / NFIP via Hannover Re</v>
      </c>
      <c r="E341" t="str">
        <v>GC Securities is sole structuring agent and bookrunner.</v>
      </c>
      <c r="F341" t="str">
        <v>KatRisk LLC</v>
      </c>
      <c r="G341" t="str">
        <v>U.S. flood risk (from named storms)</v>
      </c>
      <c r="H341" s="18">
        <v>450000000</v>
      </c>
      <c r="I341" t="str">
        <v>Indemnity</v>
      </c>
      <c r="J341" t="str">
        <v>NR</v>
      </c>
      <c r="K341" t="str">
        <v>Unknown</v>
      </c>
      <c r="L341" t="str">
        <v>None</v>
      </c>
      <c r="M341" t="str">
        <v>Unknown</v>
      </c>
      <c r="N341" t="str">
        <v>Yes</v>
      </c>
      <c r="O341">
        <v>5.47</v>
      </c>
      <c r="P341">
        <v>13</v>
      </c>
      <c r="Q341">
        <v>2.376599634369287</v>
      </c>
      <c r="R341">
        <v>1</v>
      </c>
      <c r="S341">
        <v>0</v>
      </c>
      <c r="T341" t="str">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1" t="str">
        <v>https://www.artemis.bm/deal-directory/floodsmart-re-ltd-series-2021-1/</v>
      </c>
    </row>
    <row r="342" spans="1:21" x14ac:dyDescent="0.25">
      <c r="A342" t="str">
        <v>FloodSmart Re Ltd. (Series 2021-1) Class B</v>
      </c>
      <c r="B342" s="19">
        <v>44228</v>
      </c>
      <c r="C342" t="str">
        <v>FloodSmart Re Ltd.</v>
      </c>
      <c r="D342" t="str">
        <v>FEMA / NFIP via Hannover Re</v>
      </c>
      <c r="E342" t="str">
        <v>GC Securities is sole structuring agent and bookrunner.</v>
      </c>
      <c r="F342" t="str">
        <v>KatRisk LLC</v>
      </c>
      <c r="G342" t="str">
        <v>U.S. flood risk (from named storms)</v>
      </c>
      <c r="H342" s="18">
        <v>125000000</v>
      </c>
      <c r="I342" t="str">
        <v>Indemnity</v>
      </c>
      <c r="J342" t="str">
        <v>NR</v>
      </c>
      <c r="K342" t="str">
        <v>Unknown</v>
      </c>
      <c r="L342" t="str">
        <v>None</v>
      </c>
      <c r="M342" t="str">
        <v>Unknown</v>
      </c>
      <c r="N342" t="str">
        <v>Yes</v>
      </c>
      <c r="O342">
        <v>7.23</v>
      </c>
      <c r="P342">
        <v>16.75</v>
      </c>
      <c r="Q342">
        <v>2.3167358229598891</v>
      </c>
      <c r="R342">
        <v>1</v>
      </c>
      <c r="S342">
        <v>0</v>
      </c>
      <c r="T342" t="str">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2" t="str">
        <v>https://www.artemis.bm/deal-directory/floodsmart-re-ltd-series-2021-1/</v>
      </c>
    </row>
    <row r="343" spans="1:21" x14ac:dyDescent="0.25">
      <c r="A343" t="str">
        <v>Ursa Re II Ltd. (Series 2021-1)</v>
      </c>
      <c r="B343" s="19">
        <v>44256</v>
      </c>
      <c r="C343" t="str">
        <v>Ursa Re II Ltd.</v>
      </c>
      <c r="D343" t="str">
        <v>California Earthquake Authority</v>
      </c>
      <c r="E343" t="str">
        <v>Swiss Re Capital Markets is sole structuring agent and joint bookrunner. Aon Securities is joint bookrunner.</v>
      </c>
      <c r="F343" t="str">
        <v>EQECAT Inc.</v>
      </c>
      <c r="G343" t="str">
        <v>California earthquake</v>
      </c>
      <c r="H343" s="18">
        <v>215000000</v>
      </c>
      <c r="I343" t="str">
        <v>Indemnity</v>
      </c>
      <c r="J343" t="str">
        <v>NR</v>
      </c>
      <c r="K343">
        <v>0.75</v>
      </c>
      <c r="L343" t="str">
        <v>None</v>
      </c>
      <c r="M343" t="str">
        <v>Unknown</v>
      </c>
      <c r="N343" t="str">
        <v>No</v>
      </c>
      <c r="O343">
        <v>3.74</v>
      </c>
      <c r="P343">
        <v>6.25</v>
      </c>
      <c r="Q343">
        <v>1.6711229946524062</v>
      </c>
      <c r="R343">
        <v>1</v>
      </c>
      <c r="S343">
        <v>0</v>
      </c>
      <c r="T343" t="str">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3" t="str">
        <v>https://www.artemis.bm/deal-directory/ursa-re-ii-ltd-series-2021-1/</v>
      </c>
    </row>
    <row r="344" spans="1:21" x14ac:dyDescent="0.25">
      <c r="A344" t="str">
        <v>Cape Lookout Re Ltd. (Series 2021-1)</v>
      </c>
      <c r="B344" s="19">
        <v>44256</v>
      </c>
      <c r="C344" t="str">
        <v>Cape Lookout Re Ltd.</v>
      </c>
      <c r="D344" t="str">
        <v>North Carolina Insurance Underwriting Association</v>
      </c>
      <c r="E344" t="str">
        <v>GC Securities is sole structuring agent and sole bookrunner</v>
      </c>
      <c r="F344" t="str">
        <v>RMS</v>
      </c>
      <c r="G344" t="str">
        <v>North Carolina named storm &amp; severe thunderstorm</v>
      </c>
      <c r="H344" s="18">
        <v>250000000</v>
      </c>
      <c r="I344" t="str">
        <v>Indemnity</v>
      </c>
      <c r="J344" t="str">
        <v>NR</v>
      </c>
      <c r="K344" t="str">
        <v>Unknown</v>
      </c>
      <c r="L344" t="str">
        <v>None</v>
      </c>
      <c r="M344" t="str">
        <v>Unknown</v>
      </c>
      <c r="N344" t="str">
        <v>No</v>
      </c>
      <c r="O344">
        <v>1.04</v>
      </c>
      <c r="P344">
        <v>6.75</v>
      </c>
      <c r="Q344">
        <v>6.490384615384615</v>
      </c>
      <c r="R344">
        <v>1</v>
      </c>
      <c r="S344">
        <v>0</v>
      </c>
      <c r="T344" t="str">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4" t="str">
        <v>https://www.artemis.bm/deal-directory/cape-lookout-re-ltd-series-2021-1/</v>
      </c>
    </row>
    <row r="345" spans="1:21" x14ac:dyDescent="0.25">
      <c r="A345" t="str">
        <v>First Coast Re III Pte. Ltd. (Series 2021-1)</v>
      </c>
      <c r="B345" s="19">
        <v>44256</v>
      </c>
      <c r="C345" t="str">
        <v>First Coast Re III Pte. Ltd.</v>
      </c>
      <c r="D345" t="str">
        <v>Security First Insurance Company</v>
      </c>
      <c r="E345" t="str">
        <v>Swiss Re Capital Markets is sole structuring agent and bookrunner</v>
      </c>
      <c r="F345" t="str">
        <v>AIR Worldwide</v>
      </c>
      <c r="G345" t="str">
        <v>Florida named storm, severe thunderstorm</v>
      </c>
      <c r="H345" s="18">
        <v>225000000</v>
      </c>
      <c r="I345" t="str">
        <v>Indemnity</v>
      </c>
      <c r="J345" t="str">
        <v>NR</v>
      </c>
      <c r="K345" t="str">
        <v>Invalid period value</v>
      </c>
      <c r="L345" t="str">
        <v>None</v>
      </c>
      <c r="M345" t="str">
        <v>Unknown</v>
      </c>
      <c r="N345" t="str">
        <v>No</v>
      </c>
      <c r="O345">
        <v>1.86</v>
      </c>
      <c r="P345">
        <v>6</v>
      </c>
      <c r="Q345">
        <v>3.225806451612903</v>
      </c>
      <c r="R345">
        <v>1</v>
      </c>
      <c r="S345">
        <v>0</v>
      </c>
      <c r="T345" t="str">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5" t="str">
        <v>https://www.artemis.bm/deal-directory/first-coast-re-iii-pte-ltd-series-2021-1/</v>
      </c>
    </row>
    <row r="346" spans="1:21" x14ac:dyDescent="0.25">
      <c r="A346" t="str">
        <v>Cosaint Re Pte. Ltd. (Series 2021-1)</v>
      </c>
      <c r="B346" s="19">
        <v>44256</v>
      </c>
      <c r="C346" t="str">
        <v>Cosaint Re Pte. Ltd.</v>
      </c>
      <c r="D346" t="str">
        <v>Universal Property and Casualty Insurance Company (UPCIC)</v>
      </c>
      <c r="E346" t="str">
        <v>GC Securities is sole structuring agent and bookrunner</v>
      </c>
      <c r="F346" t="str">
        <v>AIR Worldwide</v>
      </c>
      <c r="G346" t="str">
        <v>U.S. named storm</v>
      </c>
      <c r="H346" s="18">
        <v>150000000</v>
      </c>
      <c r="I346" t="str">
        <v>Indemnity</v>
      </c>
      <c r="J346" t="str">
        <v>NR</v>
      </c>
      <c r="K346" t="str">
        <v>Unknown</v>
      </c>
      <c r="L346" t="str">
        <v>None</v>
      </c>
      <c r="M346" t="str">
        <v>Unknown</v>
      </c>
      <c r="N346" t="str">
        <v>No</v>
      </c>
      <c r="O346">
        <v>2.97</v>
      </c>
      <c r="P346">
        <v>9.25</v>
      </c>
      <c r="Q346">
        <v>3.1144781144781142</v>
      </c>
      <c r="R346">
        <v>1</v>
      </c>
      <c r="S346">
        <v>0</v>
      </c>
      <c r="T346" t="str">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6" t="str">
        <v>https://www.artemis.bm/deal-directory/cosaint-re-pte-ltd-series-2021-1/</v>
      </c>
    </row>
    <row r="347" spans="1:21" x14ac:dyDescent="0.25">
      <c r="A347" t="str">
        <v>Kizuna Re III Pte. Ltd. (Series 2021-1)</v>
      </c>
      <c r="B347" s="19">
        <v>44256</v>
      </c>
      <c r="C347" t="str">
        <v>Kizuna Re III Pte. Ltd.</v>
      </c>
      <c r="D347" t="str">
        <v>Tokio Marine &amp; Nichido Fire Insurance Co. Ltd.</v>
      </c>
      <c r="E347" t="str">
        <v>Aon Securities is sole structuring agent and bookrunner</v>
      </c>
      <c r="F347" t="str">
        <v>AIR Worldwide</v>
      </c>
      <c r="G347" t="str">
        <v>Japan earthquake</v>
      </c>
      <c r="H347" s="18">
        <v>150000000</v>
      </c>
      <c r="I347" t="str">
        <v>Indemnity</v>
      </c>
      <c r="J347" t="str">
        <v>NR</v>
      </c>
      <c r="K347">
        <v>5</v>
      </c>
      <c r="L347" t="str">
        <v>None</v>
      </c>
      <c r="M347" t="str">
        <v>Unknown</v>
      </c>
      <c r="N347" t="str">
        <v>No</v>
      </c>
      <c r="O347">
        <v>1</v>
      </c>
      <c r="P347">
        <v>2</v>
      </c>
      <c r="Q347">
        <v>2</v>
      </c>
      <c r="R347">
        <v>1</v>
      </c>
      <c r="S347">
        <v>0</v>
      </c>
      <c r="T347" t="str">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7" t="str">
        <v>https://www.artemis.bm/deal-directory/kizuna-re-iii-pte-ltd-series-2021-1/</v>
      </c>
    </row>
    <row r="348" spans="1:21" x14ac:dyDescent="0.25">
      <c r="A348" t="str">
        <v>Torrey Pines Re Pte. Ltd. (Series 2021-1) Class A</v>
      </c>
      <c r="B348" s="19">
        <v>44256</v>
      </c>
      <c r="C348" t="str">
        <v>Torrey Pines Re Pte. Ltd.</v>
      </c>
      <c r="D348" t="str">
        <v>Palomar Specialty Insurance Company</v>
      </c>
      <c r="E348" t="str">
        <v>GC Securities and TigerRisk Capital Markets &amp; Advisory are joint structuring agents and joint bookrunners</v>
      </c>
      <c r="F348" t="str">
        <v>RMS</v>
      </c>
      <c r="G348" t="str">
        <v>U.S. earthquake</v>
      </c>
      <c r="H348" s="18">
        <v>200000000</v>
      </c>
      <c r="I348" t="str">
        <v>Indemnity</v>
      </c>
      <c r="J348" t="str">
        <v>NR</v>
      </c>
      <c r="K348" t="str">
        <v>Unknown</v>
      </c>
      <c r="L348" t="str">
        <v>None</v>
      </c>
      <c r="M348" t="str">
        <v>Unknown</v>
      </c>
      <c r="N348" t="str">
        <v>Yes</v>
      </c>
      <c r="O348">
        <v>1.83</v>
      </c>
      <c r="P348">
        <v>4</v>
      </c>
      <c r="Q348">
        <v>2.1857923497267757</v>
      </c>
      <c r="R348">
        <v>1</v>
      </c>
      <c r="S348">
        <v>0</v>
      </c>
      <c r="T348" t="str">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8" t="str">
        <v>https://www.artemis.bm/deal-directory/torrey-pines-re-pte-ltd-series-2021-1/</v>
      </c>
    </row>
    <row r="349" spans="1:21" x14ac:dyDescent="0.25">
      <c r="A349" t="str">
        <v>Sakura Re Ltd. (Series 2021-1) Class A</v>
      </c>
      <c r="B349" s="19">
        <v>44256</v>
      </c>
      <c r="C349" t="str">
        <v>Sakura Re Ltd.</v>
      </c>
      <c r="D349" t="str">
        <v>Sompo Japan Insurance &amp; affiliates</v>
      </c>
      <c r="E349" t="str">
        <v>Aon Securities is sole structuring agent and bookrunner</v>
      </c>
      <c r="F349" t="str">
        <v>AIR Worldwide</v>
      </c>
      <c r="G349" t="str">
        <v>Japanese typhoon, Japanese flood, US earthquake</v>
      </c>
      <c r="H349" s="18">
        <v>200000000</v>
      </c>
      <c r="I349" t="str">
        <v>Indemnity</v>
      </c>
      <c r="J349" t="str">
        <v>NR</v>
      </c>
      <c r="K349">
        <v>4</v>
      </c>
      <c r="L349" t="str">
        <v>None</v>
      </c>
      <c r="M349" t="str">
        <v>Unknown</v>
      </c>
      <c r="N349" t="str">
        <v>Yes</v>
      </c>
      <c r="O349">
        <v>0.99</v>
      </c>
      <c r="P349">
        <v>2.25</v>
      </c>
      <c r="Q349">
        <v>2.2727272727272729</v>
      </c>
      <c r="R349">
        <v>1</v>
      </c>
      <c r="S349">
        <v>0</v>
      </c>
      <c r="T349" t="str">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9" t="str">
        <v>https://www.artemis.bm/deal-directory/sakura-re-ltd-series-2021-1/</v>
      </c>
    </row>
    <row r="350" spans="1:21" x14ac:dyDescent="0.25">
      <c r="A350" t="str">
        <v>Sakura Re Ltd. (Series 2021-1) Class B</v>
      </c>
      <c r="B350" s="19">
        <v>44256</v>
      </c>
      <c r="C350" t="str">
        <v>Sakura Re Ltd.</v>
      </c>
      <c r="D350" t="str">
        <v>Sompo Japan Insurance &amp; affiliates</v>
      </c>
      <c r="E350" t="str">
        <v>Aon Securities is sole structuring agent and bookrunner</v>
      </c>
      <c r="F350" t="str">
        <v>AIR Worldwide</v>
      </c>
      <c r="G350" t="str">
        <v>Japanese typhoon, Japanese flood, US earthquake</v>
      </c>
      <c r="H350" s="18">
        <v>200000000</v>
      </c>
      <c r="I350" t="str">
        <v>Indemnity</v>
      </c>
      <c r="J350" t="str">
        <v>NR</v>
      </c>
      <c r="K350">
        <v>4</v>
      </c>
      <c r="L350" t="str">
        <v>None</v>
      </c>
      <c r="M350" t="str">
        <v>Unknown</v>
      </c>
      <c r="N350" t="str">
        <v>Yes</v>
      </c>
      <c r="O350">
        <v>1.17</v>
      </c>
      <c r="P350">
        <v>4</v>
      </c>
      <c r="Q350">
        <v>3.4188034188034191</v>
      </c>
      <c r="R350">
        <v>1</v>
      </c>
      <c r="S350">
        <v>0</v>
      </c>
      <c r="T350" t="str">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0" t="str">
        <v>https://www.artemis.bm/deal-directory/sakura-re-ltd-series-2021-1/</v>
      </c>
    </row>
    <row r="351" spans="1:21" x14ac:dyDescent="0.25">
      <c r="A351" t="str">
        <v>Merna Re II Ltd. (Series 2021-1)</v>
      </c>
      <c r="B351" s="19">
        <v>44287</v>
      </c>
      <c r="C351" t="str">
        <v>Merna Re II Ltd.</v>
      </c>
      <c r="D351" t="str">
        <v>State Farm</v>
      </c>
      <c r="E351" t="str">
        <v>Unknown</v>
      </c>
      <c r="F351" t="str">
        <v>Unknown</v>
      </c>
      <c r="G351" t="str">
        <v>U.S. earthquake</v>
      </c>
      <c r="H351" s="18">
        <v>350000000</v>
      </c>
      <c r="I351" t="str">
        <v>Indemnity</v>
      </c>
      <c r="J351" t="str">
        <v>NR</v>
      </c>
      <c r="K351">
        <v>2</v>
      </c>
      <c r="L351" t="str">
        <v>None</v>
      </c>
      <c r="M351" t="str">
        <v>Unknown</v>
      </c>
      <c r="N351" t="str">
        <v>No</v>
      </c>
      <c r="O351">
        <v>1.8</v>
      </c>
      <c r="P351">
        <v>3.75</v>
      </c>
      <c r="Q351">
        <v>2.0833333333333335</v>
      </c>
      <c r="R351">
        <v>1</v>
      </c>
      <c r="S351">
        <v>0</v>
      </c>
      <c r="T351" t="str">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1" t="str">
        <v>https://www.artemis.bm/deal-directory/merna-re-ii-ltd-series-2021-1/</v>
      </c>
    </row>
    <row r="352" spans="1:21" x14ac:dyDescent="0.25">
      <c r="A352" t="str">
        <v>Kendall Re Ltd. (Series 2021-1) Class A</v>
      </c>
      <c r="B352" s="19">
        <v>44287</v>
      </c>
      <c r="C352" t="str">
        <v>Kendall Re Ltd.</v>
      </c>
      <c r="D352" t="str">
        <v>Aspen Insurance</v>
      </c>
      <c r="E352" t="str">
        <v>GC Securities is sole structuring agent and bookrunner</v>
      </c>
      <c r="F352" t="str">
        <v>RMS</v>
      </c>
      <c r="G352" t="str">
        <v>U.S. named storm, U.S. &amp; Canada earthquake, European windstorm</v>
      </c>
      <c r="H352" s="18">
        <v>150000000</v>
      </c>
      <c r="I352" t="str">
        <v>Industry loss index</v>
      </c>
      <c r="J352" t="str">
        <v>NR</v>
      </c>
      <c r="K352">
        <v>3</v>
      </c>
      <c r="L352" t="str">
        <v>None</v>
      </c>
      <c r="M352" t="str">
        <v>Unknown</v>
      </c>
      <c r="N352" t="str">
        <v>Yes</v>
      </c>
      <c r="O352">
        <v>1.62</v>
      </c>
      <c r="P352">
        <v>4</v>
      </c>
      <c r="Q352">
        <v>2.4691358024691357</v>
      </c>
      <c r="R352">
        <v>1</v>
      </c>
      <c r="S352">
        <v>0</v>
      </c>
      <c r="T352" t="str">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2" t="str">
        <v>https://www.artemis.bm/deal-directory/kendall-re-ltd-series-2021-1/</v>
      </c>
    </row>
    <row r="353" spans="1:21" x14ac:dyDescent="0.25">
      <c r="A353" t="str">
        <v>Kendall Re Ltd. (Series 2021-1) Class B</v>
      </c>
      <c r="B353" s="19">
        <v>44287</v>
      </c>
      <c r="C353" t="str">
        <v>Kendall Re Ltd.</v>
      </c>
      <c r="D353" t="str">
        <v>Aspen Insurance</v>
      </c>
      <c r="E353" t="str">
        <v>GC Securities is sole structuring agent and bookrunner</v>
      </c>
      <c r="F353" t="str">
        <v>RMS</v>
      </c>
      <c r="G353" t="str">
        <v>U.S. named storm, U.S. &amp; Canada earthquake, European windstorm</v>
      </c>
      <c r="H353" s="18">
        <v>150000000</v>
      </c>
      <c r="I353" t="str">
        <v>Industry loss index</v>
      </c>
      <c r="J353" t="str">
        <v>NR</v>
      </c>
      <c r="K353">
        <v>3</v>
      </c>
      <c r="L353" t="str">
        <v>None</v>
      </c>
      <c r="M353" t="str">
        <v>Unknown</v>
      </c>
      <c r="N353" t="str">
        <v>Yes</v>
      </c>
      <c r="O353">
        <v>3.32</v>
      </c>
      <c r="P353">
        <v>6.25</v>
      </c>
      <c r="Q353">
        <v>1.8825301204819278</v>
      </c>
      <c r="R353">
        <v>1</v>
      </c>
      <c r="S353">
        <v>0</v>
      </c>
      <c r="T353" t="str">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3" t="str">
        <v>https://www.artemis.bm/deal-directory/kendall-re-ltd-series-2021-1/</v>
      </c>
    </row>
    <row r="354" spans="1:21" x14ac:dyDescent="0.25">
      <c r="A354" t="str">
        <v>Vista Re Ltd. (Series 2021-1)</v>
      </c>
      <c r="B354" s="19">
        <v>44317</v>
      </c>
      <c r="C354" t="str">
        <v>Vista Re Ltd.</v>
      </c>
      <c r="D354" t="str">
        <v>Vantage Risk</v>
      </c>
      <c r="E354" t="str">
        <v>GC Securities is sole structuring agent and sole bookrunner</v>
      </c>
      <c r="F354" t="str">
        <v>AIR Worldwide</v>
      </c>
      <c r="G354" t="str">
        <v>U.S. named storm, U.S. and Canada earthquake</v>
      </c>
      <c r="H354" s="18">
        <v>225000000</v>
      </c>
      <c r="I354" t="str">
        <v>Industry loss index</v>
      </c>
      <c r="J354" t="str">
        <v>NR</v>
      </c>
      <c r="K354" t="str">
        <v>Unknown</v>
      </c>
      <c r="L354" t="str">
        <v>None</v>
      </c>
      <c r="M354" t="str">
        <v>$200,000,000.00</v>
      </c>
      <c r="N354" t="str">
        <v>No</v>
      </c>
      <c r="O354">
        <v>3.32</v>
      </c>
      <c r="P354">
        <v>6.75</v>
      </c>
      <c r="Q354">
        <v>2.0331325301204819</v>
      </c>
      <c r="R354">
        <v>1</v>
      </c>
      <c r="S354">
        <v>0</v>
      </c>
      <c r="T354" t="str">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4" t="str">
        <v>https://www.artemis.bm/deal-directory/vista-re-ltd-series-2021-1/</v>
      </c>
    </row>
    <row r="355" spans="1:21" x14ac:dyDescent="0.25">
      <c r="A355" t="str">
        <v>Pelican IV Re Ltd. (Series 2021-1) Class A</v>
      </c>
      <c r="B355" s="19">
        <v>44317</v>
      </c>
      <c r="C355" t="str">
        <v>Pelican IV Re Ltd.</v>
      </c>
      <c r="D355" t="str">
        <v>Louisiana Citizens Property Insurance Corporation</v>
      </c>
      <c r="E355" t="str">
        <v>GC Securities is sole structuring agent and bookrunner</v>
      </c>
      <c r="F355" t="str">
        <v>AIR Worldwide</v>
      </c>
      <c r="G355" t="str">
        <v>Louisiana named storm &amp; severe thunderstorm</v>
      </c>
      <c r="H355" s="18">
        <v>75000000</v>
      </c>
      <c r="I355" t="str">
        <v>Indemnity</v>
      </c>
      <c r="J355" t="str">
        <v>NR</v>
      </c>
      <c r="K355" t="str">
        <v>Unknown</v>
      </c>
      <c r="L355" t="str">
        <v>None</v>
      </c>
      <c r="M355" t="str">
        <v>Unknown</v>
      </c>
      <c r="N355" t="str">
        <v>Yes</v>
      </c>
      <c r="O355">
        <v>0.63</v>
      </c>
      <c r="P355">
        <v>2.25</v>
      </c>
      <c r="Q355">
        <v>3.5714285714285716</v>
      </c>
      <c r="R355">
        <v>1</v>
      </c>
      <c r="S355">
        <v>0</v>
      </c>
      <c r="T355" t="str">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5" t="str">
        <v>https://www.artemis.bm/deal-directory/pelican-iv-re-ltd-series-2021-1/</v>
      </c>
    </row>
    <row r="356" spans="1:21" x14ac:dyDescent="0.25">
      <c r="A356" t="str">
        <v>Pelican IV Re Ltd. (Series 2021-1) Class B</v>
      </c>
      <c r="B356" s="19">
        <v>44317</v>
      </c>
      <c r="C356" t="str">
        <v>Pelican IV Re Ltd.</v>
      </c>
      <c r="D356" t="str">
        <v>Louisiana Citizens Property Insurance Corporation</v>
      </c>
      <c r="E356" t="str">
        <v>GC Securities is sole structuring agent and bookrunner</v>
      </c>
      <c r="F356" t="str">
        <v>AIR Worldwide</v>
      </c>
      <c r="G356" t="str">
        <v>Louisiana named storm &amp; severe thunderstorm</v>
      </c>
      <c r="H356" s="18">
        <v>50000000</v>
      </c>
      <c r="I356" t="str">
        <v>Indemnity</v>
      </c>
      <c r="J356" t="str">
        <v>NR</v>
      </c>
      <c r="K356" t="str">
        <v>Unknown</v>
      </c>
      <c r="L356" t="str">
        <v>None</v>
      </c>
      <c r="M356" t="str">
        <v>Unknown</v>
      </c>
      <c r="N356" t="str">
        <v>Yes</v>
      </c>
      <c r="O356">
        <v>0.44</v>
      </c>
      <c r="P356">
        <v>5.25</v>
      </c>
      <c r="Q356">
        <v>11.931818181818182</v>
      </c>
      <c r="R356">
        <v>1</v>
      </c>
      <c r="S356">
        <v>0</v>
      </c>
      <c r="T356" t="str">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6" t="str">
        <v>https://www.artemis.bm/deal-directory/pelican-iv-re-ltd-series-2021-1/</v>
      </c>
    </row>
    <row r="357" spans="1:21" x14ac:dyDescent="0.25">
      <c r="A357" t="str">
        <v>Everglades Re II Ltd. (Series 2021-1 &amp; 2021-2) Class A</v>
      </c>
      <c r="B357" s="19">
        <v>44317</v>
      </c>
      <c r="C357" t="str">
        <v>Everglades Re II Ltd.</v>
      </c>
      <c r="D357" t="str">
        <v>Citizens Property Insurance</v>
      </c>
      <c r="E357" t="str">
        <v>Aon Securities and GC Securities are joint structuring agents and bookrunners</v>
      </c>
      <c r="F357" t="str">
        <v>AIR Worldwide</v>
      </c>
      <c r="G357" t="str">
        <v>Florida named storms</v>
      </c>
      <c r="H357" s="18">
        <v>800000000</v>
      </c>
      <c r="I357" t="str">
        <v>Indemnity</v>
      </c>
      <c r="J357" t="str">
        <v>NR</v>
      </c>
      <c r="K357" t="str">
        <v>Unknown</v>
      </c>
      <c r="L357" t="str">
        <v>None</v>
      </c>
      <c r="M357" t="str">
        <v>Unknown</v>
      </c>
      <c r="N357" t="str">
        <v>Yes</v>
      </c>
      <c r="O357">
        <v>1.1000000000000001</v>
      </c>
      <c r="P357">
        <v>5.75</v>
      </c>
      <c r="Q357">
        <v>5.2272727272727266</v>
      </c>
      <c r="R357">
        <v>1</v>
      </c>
      <c r="S357">
        <v>0</v>
      </c>
      <c r="T357" t="str">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7" t="str">
        <v>https://www.artemis.bm/deal-directory/everglades-re-ii-ltd-series-2021-1-2021-2/</v>
      </c>
    </row>
    <row r="358" spans="1:21" x14ac:dyDescent="0.25">
      <c r="A358" t="str">
        <v>Everglades Re II Ltd. (Series 2021-1 &amp; 2021-2) Class B</v>
      </c>
      <c r="B358" s="19">
        <v>44317</v>
      </c>
      <c r="C358" t="str">
        <v>Everglades Re II Ltd.</v>
      </c>
      <c r="D358" t="str">
        <v>Citizens Property Insurance</v>
      </c>
      <c r="E358" t="str">
        <v>Aon Securities and GC Securities are joint structuring agents and bookrunners</v>
      </c>
      <c r="F358" t="str">
        <v>AIR Worldwide</v>
      </c>
      <c r="G358" t="str">
        <v>Florida named storms</v>
      </c>
      <c r="H358" s="18">
        <v>150000000</v>
      </c>
      <c r="I358" t="str">
        <v>Indemnity</v>
      </c>
      <c r="J358" t="str">
        <v>NR</v>
      </c>
      <c r="K358" t="str">
        <v>Unknown</v>
      </c>
      <c r="L358" t="str">
        <v>None</v>
      </c>
      <c r="M358" t="str">
        <v>Unknown</v>
      </c>
      <c r="N358" t="str">
        <v>Yes</v>
      </c>
      <c r="O358">
        <v>1.67</v>
      </c>
      <c r="P358">
        <v>6.75</v>
      </c>
      <c r="Q358">
        <v>4.0419161676646711</v>
      </c>
      <c r="R358">
        <v>1</v>
      </c>
      <c r="S358">
        <v>0</v>
      </c>
      <c r="T358" t="str">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8" t="str">
        <v>https://www.artemis.bm/deal-directory/everglades-re-ii-ltd-series-2021-1-2021-2/</v>
      </c>
    </row>
    <row r="359" spans="1:21" x14ac:dyDescent="0.25">
      <c r="A359" t="str">
        <v>Residential Reinsurance 2021 Limited (Series 2021-1) Class 11</v>
      </c>
      <c r="B359" s="19">
        <v>44317</v>
      </c>
      <c r="C359" t="str">
        <v>Residential Reinsurance 2021 Limited</v>
      </c>
      <c r="D359" t="str">
        <v>USAA</v>
      </c>
      <c r="E359" t="str">
        <v>Goldman Sachs and Swiss Re Capital Markets are joint structuring agents and bookrunners</v>
      </c>
      <c r="F359" t="str">
        <v>AIR Worldwide</v>
      </c>
      <c r="G359" t="str">
        <v>U.S. tropical cyclones, earthquakes (plus fire following), severe thunderstorm, winter storm, wildfire, volcanic eruption, meteorite impact, other perils (all including auto &amp; renter policy flood losses)</v>
      </c>
      <c r="H359" s="18">
        <v>100000000</v>
      </c>
      <c r="I359">
        <v>0</v>
      </c>
      <c r="J359" t="str">
        <v>S&amp;P: Class 14 - 'BB-(sf)'</v>
      </c>
      <c r="K359">
        <v>4</v>
      </c>
      <c r="L359" t="str">
        <v>None</v>
      </c>
      <c r="M359" t="str">
        <v>Unknown</v>
      </c>
      <c r="N359" t="str">
        <v>Yes</v>
      </c>
      <c r="O359">
        <v>4.32</v>
      </c>
      <c r="P359">
        <v>9.25</v>
      </c>
      <c r="Q359">
        <v>2.1412037037037037</v>
      </c>
      <c r="R359">
        <v>1</v>
      </c>
      <c r="S359">
        <v>0</v>
      </c>
      <c r="T359"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9" t="str">
        <v>https://www.artemis.bm/deal-directory/residential-reinsurance-2021-limited-series-2021-1/</v>
      </c>
    </row>
    <row r="360" spans="1:21" x14ac:dyDescent="0.25">
      <c r="A360" t="str">
        <v>Residential Reinsurance 2021 Limited (Series 2021-1) Class 12</v>
      </c>
      <c r="B360" s="19">
        <v>44317</v>
      </c>
      <c r="C360" t="str">
        <v>Residential Reinsurance 2021 Limited</v>
      </c>
      <c r="D360" t="str">
        <v>USAA</v>
      </c>
      <c r="E360" t="str">
        <v>Goldman Sachs and Swiss Re Capital Markets are joint structuring agents and bookrunners</v>
      </c>
      <c r="F360" t="str">
        <v>AIR Worldwide</v>
      </c>
      <c r="G360" t="str">
        <v>U.S. tropical cyclones, earthquakes (plus fire following), severe thunderstorm, winter storm, wildfire, volcanic eruption, meteorite impact, other perils (all including auto &amp; renter policy flood losses)</v>
      </c>
      <c r="H360" s="18">
        <v>100000000</v>
      </c>
      <c r="I360">
        <v>0</v>
      </c>
      <c r="J360" t="str">
        <v>S&amp;P: Class 14 - 'BB-(sf)'</v>
      </c>
      <c r="K360">
        <v>4</v>
      </c>
      <c r="L360" t="str">
        <v>None</v>
      </c>
      <c r="M360" t="str">
        <v>Unknown</v>
      </c>
      <c r="N360" t="str">
        <v>Yes</v>
      </c>
      <c r="O360">
        <v>2.35</v>
      </c>
      <c r="P360">
        <v>5.25</v>
      </c>
      <c r="Q360">
        <v>2.2340425531914891</v>
      </c>
      <c r="R360">
        <v>1</v>
      </c>
      <c r="S360">
        <v>0</v>
      </c>
      <c r="T360"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0" t="str">
        <v>https://www.artemis.bm/deal-directory/residential-reinsurance-2021-limited-series-2021-1/</v>
      </c>
    </row>
    <row r="361" spans="1:21" x14ac:dyDescent="0.25">
      <c r="A361" t="str">
        <v>Residential Reinsurance 2021 Limited (Series 2021-1) Class 13</v>
      </c>
      <c r="B361" s="19">
        <v>44317</v>
      </c>
      <c r="C361" t="str">
        <v>Residential Reinsurance 2021 Limited</v>
      </c>
      <c r="D361" t="str">
        <v>USAA</v>
      </c>
      <c r="E361" t="str">
        <v>Goldman Sachs and Swiss Re Capital Markets are joint structuring agents and bookrunners</v>
      </c>
      <c r="F361" t="str">
        <v>AIR Worldwide</v>
      </c>
      <c r="G361" t="str">
        <v>U.S. tropical cyclones, earthquakes (plus fire following), severe thunderstorm, winter storm, wildfire, volcanic eruption, meteorite impact, other perils (all including auto &amp; renter policy flood losses)</v>
      </c>
      <c r="H361" s="18">
        <v>100000000</v>
      </c>
      <c r="I361">
        <v>0</v>
      </c>
      <c r="J361" t="str">
        <v>S&amp;P: Class 14 - 'BB-(sf)'</v>
      </c>
      <c r="K361">
        <v>4</v>
      </c>
      <c r="L361" t="str">
        <v>None</v>
      </c>
      <c r="M361" t="str">
        <v>Unknown</v>
      </c>
      <c r="N361" t="str">
        <v>Yes</v>
      </c>
      <c r="O361">
        <v>1.31</v>
      </c>
      <c r="P361">
        <v>3.75</v>
      </c>
      <c r="Q361">
        <v>2.8625954198473282</v>
      </c>
      <c r="R361">
        <v>1</v>
      </c>
      <c r="S361">
        <v>0</v>
      </c>
      <c r="T361"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1" t="str">
        <v>https://www.artemis.bm/deal-directory/residential-reinsurance-2021-limited-series-2021-1/</v>
      </c>
    </row>
    <row r="362" spans="1:21" x14ac:dyDescent="0.25">
      <c r="A362" t="str">
        <v>Residential Reinsurance 2021 Limited (Series 2021-1) Class 14</v>
      </c>
      <c r="B362" s="19">
        <v>44317</v>
      </c>
      <c r="C362" t="str">
        <v>Residential Reinsurance 2021 Limited</v>
      </c>
      <c r="D362" t="str">
        <v>USAA</v>
      </c>
      <c r="E362" t="str">
        <v>Goldman Sachs and Swiss Re Capital Markets are joint structuring agents and bookrunners</v>
      </c>
      <c r="F362" t="str">
        <v>AIR Worldwide</v>
      </c>
      <c r="G362" t="str">
        <v>U.S. tropical cyclones, earthquakes (plus fire following), severe thunderstorm, winter storm, wildfire, volcanic eruption, meteorite impact, other perils (all including auto &amp; renter policy flood losses)</v>
      </c>
      <c r="H362" s="18">
        <v>100000000</v>
      </c>
      <c r="I362">
        <v>0</v>
      </c>
      <c r="J362" t="str">
        <v>S&amp;P: Class 14 - 'BB-(sf)'</v>
      </c>
      <c r="K362">
        <v>4</v>
      </c>
      <c r="L362" t="str">
        <v>None</v>
      </c>
      <c r="M362" t="str">
        <v>Unknown</v>
      </c>
      <c r="N362" t="str">
        <v>Yes</v>
      </c>
      <c r="O362">
        <v>0.61</v>
      </c>
      <c r="P362">
        <v>2.5</v>
      </c>
      <c r="Q362">
        <v>4.0983606557377046</v>
      </c>
      <c r="R362">
        <v>1</v>
      </c>
      <c r="S362">
        <v>0</v>
      </c>
      <c r="T362"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2" t="str">
        <v>https://www.artemis.bm/deal-directory/residential-reinsurance-2021-limited-series-2021-1/</v>
      </c>
    </row>
    <row r="363" spans="1:21" x14ac:dyDescent="0.25">
      <c r="A363" t="str">
        <v>Herbie Re Ltd. (Series 2021-1)</v>
      </c>
      <c r="B363" s="19">
        <v>44317</v>
      </c>
      <c r="C363" t="str">
        <v>Herbie Re Ltd.</v>
      </c>
      <c r="D363" t="str">
        <v>Fidelis Insurance</v>
      </c>
      <c r="E363" t="str">
        <v>Aon Securities is sole structuring agent and bookrunner</v>
      </c>
      <c r="F363" t="str">
        <v>AIR Worldwide</v>
      </c>
      <c r="G363" t="str">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v>
      </c>
      <c r="H363" s="18">
        <v>150000000</v>
      </c>
      <c r="I363" t="str">
        <v>Industry loss index</v>
      </c>
      <c r="J363" t="str">
        <v>NR</v>
      </c>
      <c r="K363" t="str">
        <v>Unknown</v>
      </c>
      <c r="L363">
        <v>11.43</v>
      </c>
      <c r="M363" t="str">
        <v>Unknown</v>
      </c>
      <c r="N363" t="str">
        <v>No</v>
      </c>
      <c r="O363">
        <v>7.32</v>
      </c>
      <c r="P363">
        <v>17.25</v>
      </c>
      <c r="Q363">
        <v>2.3565573770491803</v>
      </c>
      <c r="R363">
        <v>1</v>
      </c>
      <c r="S363">
        <v>0</v>
      </c>
      <c r="T363" t="str">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3" t="str">
        <v>https://www.artemis.bm/deal-directory/herbie-re-ltd-series-2021-1/</v>
      </c>
    </row>
    <row r="364" spans="1:21" x14ac:dyDescent="0.25">
      <c r="A364" t="str">
        <v>Riverfront Re Ltd. (Series 2021-1) Class A</v>
      </c>
      <c r="B364" s="19">
        <v>44317</v>
      </c>
      <c r="C364" t="str">
        <v>Riverfront Re Ltd.</v>
      </c>
      <c r="D364" t="str">
        <v>Great American Insurance Group</v>
      </c>
      <c r="E364" t="str">
        <v>Aon Securities is sole structuring agent and bookrunner</v>
      </c>
      <c r="F364" t="str">
        <v>RMS</v>
      </c>
      <c r="G364" t="str">
        <v>U.S. and Canada named storms, earthquakes, severe thunderstorms, winter storms, wildfires, meteorite impact, volcanic eruption</v>
      </c>
      <c r="H364" s="18">
        <v>235000000</v>
      </c>
      <c r="I364" t="str">
        <v>Indemnity</v>
      </c>
      <c r="J364" t="str">
        <v>NR</v>
      </c>
      <c r="K364" t="str">
        <v>Unknown</v>
      </c>
      <c r="L364" t="str">
        <v>None</v>
      </c>
      <c r="M364" t="str">
        <v>Unknown</v>
      </c>
      <c r="N364" t="str">
        <v>Yes</v>
      </c>
      <c r="O364">
        <v>0.92</v>
      </c>
      <c r="P364">
        <v>6.5</v>
      </c>
      <c r="Q364">
        <v>7.0652173913043477</v>
      </c>
      <c r="R364">
        <v>1</v>
      </c>
      <c r="S364">
        <v>0</v>
      </c>
      <c r="T364" t="str">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4" t="str">
        <v>https://www.artemis.bm/deal-directory/riverfront-re-ltd-series-2021-1/</v>
      </c>
    </row>
    <row r="365" spans="1:21" x14ac:dyDescent="0.25">
      <c r="A365" t="str">
        <v>Riverfront Re Ltd. (Series 2021-1) Class B</v>
      </c>
      <c r="B365" s="19">
        <v>44317</v>
      </c>
      <c r="C365" t="str">
        <v>Riverfront Re Ltd.</v>
      </c>
      <c r="D365" t="str">
        <v>Great American Insurance Group</v>
      </c>
      <c r="E365" t="str">
        <v>Aon Securities is sole structuring agent and bookrunner</v>
      </c>
      <c r="F365" t="str">
        <v>RMS</v>
      </c>
      <c r="G365" t="str">
        <v>U.S. and Canada named storms, earthquakes, severe thunderstorms, winter storms, wildfires, meteorite impact, volcanic eruption</v>
      </c>
      <c r="H365" s="18">
        <v>70000000</v>
      </c>
      <c r="I365" t="str">
        <v>Indemnity</v>
      </c>
      <c r="J365" t="str">
        <v>NR</v>
      </c>
      <c r="K365" t="str">
        <v>Unknown</v>
      </c>
      <c r="L365" t="str">
        <v>None</v>
      </c>
      <c r="M365" t="str">
        <v>Unknown</v>
      </c>
      <c r="N365" t="str">
        <v>Yes</v>
      </c>
      <c r="O365">
        <v>2.65</v>
      </c>
      <c r="P365">
        <v>6.5</v>
      </c>
      <c r="Q365">
        <v>2.4528301886792452</v>
      </c>
      <c r="R365">
        <v>1</v>
      </c>
      <c r="S365">
        <v>0</v>
      </c>
      <c r="T365" t="str">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5" t="str">
        <v>https://www.artemis.bm/deal-directory/riverfront-re-ltd-series-2021-1/</v>
      </c>
    </row>
    <row r="366" spans="1:21" x14ac:dyDescent="0.25">
      <c r="A366" t="str">
        <v>Sanders Re II Ltd. (Series 2021-1)</v>
      </c>
      <c r="B366" s="19">
        <v>44317</v>
      </c>
      <c r="C366" t="str">
        <v>Sanders Re II Ltd.</v>
      </c>
      <c r="D366" t="str">
        <v>Allstate</v>
      </c>
      <c r="E366" t="str">
        <v>Aon Securities is sole structuring agent and bookrunner</v>
      </c>
      <c r="F366" t="str">
        <v>AIR Worldwide</v>
      </c>
      <c r="G366" t="str">
        <v>US named storm, earthquake, severe weather, wildfire, other perils (excl. Florida)</v>
      </c>
      <c r="H366" s="18">
        <v>250000000</v>
      </c>
      <c r="I366" t="str">
        <v>Indemnity</v>
      </c>
      <c r="J366" t="str">
        <v>NR</v>
      </c>
      <c r="K366" t="str">
        <v>Unknown</v>
      </c>
      <c r="L366" t="str">
        <v>None</v>
      </c>
      <c r="M366" t="str">
        <v>Unknown</v>
      </c>
      <c r="N366" t="str">
        <v>No</v>
      </c>
      <c r="O366">
        <v>1.1475</v>
      </c>
      <c r="P366">
        <v>3.5</v>
      </c>
      <c r="Q366">
        <v>3.0501089324618738</v>
      </c>
      <c r="R366">
        <v>1</v>
      </c>
      <c r="S366">
        <v>0</v>
      </c>
      <c r="T366" t="str">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6" t="str">
        <v>https://www.artemis.bm/deal-directory/sanders-re-ii-ltd-series-2021-1/</v>
      </c>
    </row>
    <row r="367" spans="1:21" x14ac:dyDescent="0.25">
      <c r="A367" t="str">
        <v>Alamo Re Ltd. (Series 2021-1)</v>
      </c>
      <c r="B367" s="19">
        <v>44317</v>
      </c>
      <c r="C367" t="str">
        <v>Alamo Re Ltd.</v>
      </c>
      <c r="D367" t="str">
        <v>Texas Windstorm Insurance Association (TWIA)</v>
      </c>
      <c r="E367" t="str">
        <v>GC Securities is sole structuring agent and bookrunner</v>
      </c>
      <c r="F367" t="str">
        <v>AIR Worldwide</v>
      </c>
      <c r="G367" t="str">
        <v>Texas named storms and severe thunderstorms</v>
      </c>
      <c r="H367" s="18">
        <v>500000000</v>
      </c>
      <c r="I367" t="str">
        <v>Indemnity</v>
      </c>
      <c r="J367" t="str">
        <v>NR</v>
      </c>
      <c r="K367" t="str">
        <v>Unknown</v>
      </c>
      <c r="L367" t="str">
        <v>None</v>
      </c>
      <c r="M367" t="str">
        <v>Unknown</v>
      </c>
      <c r="N367" t="str">
        <v>No</v>
      </c>
      <c r="O367">
        <v>1.76</v>
      </c>
      <c r="P367">
        <v>4</v>
      </c>
      <c r="Q367">
        <v>2.2727272727272729</v>
      </c>
      <c r="R367">
        <v>1</v>
      </c>
      <c r="S367">
        <v>0</v>
      </c>
      <c r="T367" t="str">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7" t="str">
        <v>https://www.artemis.bm/deal-directory/alamo-re-ltd-series-2021-1/</v>
      </c>
    </row>
    <row r="368" spans="1:21" x14ac:dyDescent="0.25">
      <c r="A368" t="str">
        <v>Putnam Re Pte. Ltd. (Series 2021-1)</v>
      </c>
      <c r="B368" s="19">
        <v>44317</v>
      </c>
      <c r="C368" t="str">
        <v>Putnam Re Pte. Ltd.</v>
      </c>
      <c r="D368" t="str">
        <v>St. Johns Insurance Company</v>
      </c>
      <c r="E368" t="str">
        <v>GC Securities is sole structuring agent and bookrunner</v>
      </c>
      <c r="F368" t="str">
        <v>AIR Worldwide</v>
      </c>
      <c r="G368" t="str">
        <v>Florida and South Carolina named storms</v>
      </c>
      <c r="H368" s="18">
        <v>120000000</v>
      </c>
      <c r="I368" t="str">
        <v>Indemnity</v>
      </c>
      <c r="J368" t="str">
        <v>NR</v>
      </c>
      <c r="K368" t="str">
        <v>Unknown</v>
      </c>
      <c r="L368" t="str">
        <v>None</v>
      </c>
      <c r="M368" t="str">
        <v>Unknown</v>
      </c>
      <c r="N368" t="str">
        <v>No</v>
      </c>
      <c r="O368">
        <v>1.36</v>
      </c>
      <c r="P368">
        <v>5.5</v>
      </c>
      <c r="Q368">
        <v>4.0441176470588234</v>
      </c>
      <c r="R368">
        <v>1</v>
      </c>
      <c r="S368">
        <v>0</v>
      </c>
      <c r="T368" t="str">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8" t="str">
        <v>https://www.artemis.bm/deal-directory/putnam-re-pte-ltd-series-2021-1/</v>
      </c>
    </row>
    <row r="369" spans="1:21" x14ac:dyDescent="0.25">
      <c r="A369" t="str">
        <v>Mystic Re IV Ltd. (Series 2021-2) Class A</v>
      </c>
      <c r="B369" s="19">
        <v>44348</v>
      </c>
      <c r="C369" t="str">
        <v>Mystic Re IV Ltd.</v>
      </c>
      <c r="D369" t="str">
        <v>Liberty Mutual</v>
      </c>
      <c r="E369" t="str">
        <v>GC Securities is sole structuring agent and bookrunner</v>
      </c>
      <c r="F369" t="str">
        <v>AIR Worldwide</v>
      </c>
      <c r="G369" t="str">
        <v>US, Canada, Caribbean named storm &amp; earthquake</v>
      </c>
      <c r="H369" s="18">
        <v>225000000</v>
      </c>
      <c r="I369" t="str">
        <v>Indemnity</v>
      </c>
      <c r="J369" t="str">
        <v>NR</v>
      </c>
      <c r="K369">
        <v>0.5</v>
      </c>
      <c r="L369" t="str">
        <v>None</v>
      </c>
      <c r="M369" t="str">
        <v>Unknown</v>
      </c>
      <c r="N369" t="str">
        <v>Yes</v>
      </c>
      <c r="O369">
        <v>2.5299999999999998</v>
      </c>
      <c r="P369">
        <v>5.5</v>
      </c>
      <c r="Q369">
        <v>2.1739130434782612</v>
      </c>
      <c r="R369">
        <v>1</v>
      </c>
      <c r="S369">
        <v>0</v>
      </c>
      <c r="T369" t="str">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9" t="str">
        <v>https://www.artemis.bm/deal-directory/mystic-re-iv-ltd-series-2021-2/</v>
      </c>
    </row>
    <row r="370" spans="1:21" x14ac:dyDescent="0.25">
      <c r="A370" t="str">
        <v>Titania Re Ltd. (Series 2021-1)</v>
      </c>
      <c r="B370" s="19">
        <v>44348</v>
      </c>
      <c r="C370" t="str">
        <v>Titania Re Ltd.</v>
      </c>
      <c r="D370" t="str">
        <v>Syndicate 1910 (Ariel Re)</v>
      </c>
      <c r="E370" t="str">
        <v>TigerRisk Capital Markets &amp; Advisory is sole structuring agent and joint bookrunner. Aon Securities is joint bookrunner.</v>
      </c>
      <c r="F370" t="str">
        <v>AIR Worldwide</v>
      </c>
      <c r="G370" t="str">
        <v>U.S., Puerto Rico, U.S. Virgin Islands, D.C., Canada named storm and earthquake</v>
      </c>
      <c r="H370" s="18">
        <v>150000000</v>
      </c>
      <c r="I370" t="str">
        <v>Industry loss index</v>
      </c>
      <c r="J370" t="str">
        <v>NR</v>
      </c>
      <c r="K370">
        <v>3</v>
      </c>
      <c r="L370" t="str">
        <v>None</v>
      </c>
      <c r="M370" t="str">
        <v>Unknown</v>
      </c>
      <c r="N370" t="str">
        <v>No</v>
      </c>
      <c r="O370">
        <v>1.98</v>
      </c>
      <c r="P370">
        <v>4.5</v>
      </c>
      <c r="Q370">
        <v>2.2727272727272729</v>
      </c>
      <c r="R370">
        <v>1</v>
      </c>
      <c r="S370">
        <v>0</v>
      </c>
      <c r="T370" t="str">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0" t="str">
        <v>https://www.artemis.bm/deal-directory/titania-re-ltd-series-2021-1/</v>
      </c>
    </row>
    <row r="371" spans="1:21" x14ac:dyDescent="0.25">
      <c r="A371" t="str">
        <v>Wrigley Re Ltd. (Series 2021-1)</v>
      </c>
      <c r="B371" s="19">
        <v>44348</v>
      </c>
      <c r="C371" t="str">
        <v>Wrigley Re Ltd.</v>
      </c>
      <c r="D371" t="str">
        <v>Gryphon Mutual (Blackstone's real estate captive)</v>
      </c>
      <c r="E371" t="str">
        <v>Aon Securities is sole structuring agent and bookrunner</v>
      </c>
      <c r="F371" t="str">
        <v>RMS</v>
      </c>
      <c r="G371" t="str">
        <v>California earthquake</v>
      </c>
      <c r="H371" s="18">
        <v>50000000</v>
      </c>
      <c r="I371" t="str">
        <v>Parametric</v>
      </c>
      <c r="J371" t="str">
        <v>NR</v>
      </c>
      <c r="K371" t="str">
        <v>Unknown</v>
      </c>
      <c r="L371" t="str">
        <v>None</v>
      </c>
      <c r="M371" t="str">
        <v>Unknown</v>
      </c>
      <c r="N371" t="str">
        <v>No</v>
      </c>
      <c r="O371">
        <v>0.99</v>
      </c>
      <c r="P371">
        <v>2.4</v>
      </c>
      <c r="Q371">
        <v>2.4242424242424243</v>
      </c>
      <c r="R371">
        <v>1</v>
      </c>
      <c r="S371">
        <v>0</v>
      </c>
      <c r="T371" t="str">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1" t="str">
        <v>https://www.artemis.bm/deal-directory/wrigley-re-ltd-series-2021-1/</v>
      </c>
    </row>
    <row r="372" spans="1:21" x14ac:dyDescent="0.25">
      <c r="A372" t="str">
        <v>Umigame Re Pte. Ltd. (Series 2021-1) Class A-1</v>
      </c>
      <c r="B372" s="19">
        <v>44348</v>
      </c>
      <c r="C372" t="str">
        <v>Umigame Re Pte. Ltd.</v>
      </c>
      <c r="D372" t="str">
        <v>Tokio Marine &amp; Nichido Fire Insurance Co. Ltd.</v>
      </c>
      <c r="E372" t="str">
        <v>Aon Securities is sole structuring agent and bookrunner</v>
      </c>
      <c r="F372" t="str">
        <v>AIR Worldwide</v>
      </c>
      <c r="G372" t="str">
        <v>Japan typhoon, Japan flood</v>
      </c>
      <c r="H372" s="18">
        <v>100000000</v>
      </c>
      <c r="I372" t="str">
        <v>Indemnity</v>
      </c>
      <c r="J372" t="str">
        <v>NR</v>
      </c>
      <c r="K372" t="str">
        <v>Invalid period value</v>
      </c>
      <c r="L372" t="str">
        <v>None</v>
      </c>
      <c r="M372" t="str">
        <v>Unknown</v>
      </c>
      <c r="N372" t="str">
        <v>Yes</v>
      </c>
      <c r="O372">
        <v>1.31</v>
      </c>
      <c r="P372">
        <v>2.25</v>
      </c>
      <c r="Q372">
        <v>1.7175572519083968</v>
      </c>
      <c r="R372">
        <v>1</v>
      </c>
      <c r="S372">
        <v>0</v>
      </c>
      <c r="T372"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2" t="str">
        <v>https://www.artemis.bm/deal-directory/umigame-re-pte-ltd-series-2021-1/</v>
      </c>
    </row>
    <row r="373" spans="1:21" x14ac:dyDescent="0.25">
      <c r="A373" t="str">
        <v>Umigame Re Pte. Ltd. (Series 2021-1) Class B</v>
      </c>
      <c r="B373" s="19">
        <v>44348</v>
      </c>
      <c r="C373" t="str">
        <v>Umigame Re Pte. Ltd.</v>
      </c>
      <c r="D373" t="str">
        <v>Tokio Marine &amp; Nichido Fire Insurance Co. Ltd.</v>
      </c>
      <c r="E373" t="str">
        <v>Aon Securities is sole structuring agent and bookrunner</v>
      </c>
      <c r="F373" t="str">
        <v>AIR Worldwide</v>
      </c>
      <c r="G373" t="str">
        <v>Japan typhoon, Japan flood</v>
      </c>
      <c r="H373" s="18">
        <v>50000000</v>
      </c>
      <c r="I373" t="str">
        <v>Indemnity</v>
      </c>
      <c r="J373" t="str">
        <v>NR</v>
      </c>
      <c r="K373" t="str">
        <v>Invalid period value</v>
      </c>
      <c r="L373" t="str">
        <v>None</v>
      </c>
      <c r="M373" t="str">
        <v>Unknown</v>
      </c>
      <c r="N373" t="str">
        <v>Yes</v>
      </c>
      <c r="O373">
        <v>3.14</v>
      </c>
      <c r="P373">
        <v>4.75</v>
      </c>
      <c r="Q373">
        <v>1.5127388535031847</v>
      </c>
      <c r="R373">
        <v>1</v>
      </c>
      <c r="S373">
        <v>0</v>
      </c>
      <c r="T373"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3" t="str">
        <v>https://www.artemis.bm/deal-directory/umigame-re-pte-ltd-series-2021-1/</v>
      </c>
    </row>
    <row r="374" spans="1:21" x14ac:dyDescent="0.25">
      <c r="A374" t="str">
        <v>Umigame Re Pte. Ltd. (Series 2021-1) Class A-2</v>
      </c>
      <c r="B374" s="19">
        <v>44348</v>
      </c>
      <c r="C374" t="str">
        <v>Umigame Re Pte. Ltd.</v>
      </c>
      <c r="D374" t="str">
        <v>Tokio Marine &amp; Nichido Fire Insurance Co. Ltd.</v>
      </c>
      <c r="E374" t="str">
        <v>Aon Securities is sole structuring agent and bookrunner</v>
      </c>
      <c r="F374" t="str">
        <v>AIR Worldwide</v>
      </c>
      <c r="G374" t="str">
        <v>Japan typhoon, Japan flood</v>
      </c>
      <c r="H374" s="18">
        <v>50000000</v>
      </c>
      <c r="I374" t="str">
        <v>Indemnity</v>
      </c>
      <c r="J374" t="str">
        <v>NR</v>
      </c>
      <c r="K374" t="str">
        <v>Invalid period value</v>
      </c>
      <c r="L374" t="str">
        <v>None</v>
      </c>
      <c r="M374" t="str">
        <v>Unknown</v>
      </c>
      <c r="N374" t="str">
        <v>Yes</v>
      </c>
      <c r="O374">
        <v>1.32</v>
      </c>
      <c r="P374">
        <v>2.5</v>
      </c>
      <c r="Q374">
        <v>1.8939393939393938</v>
      </c>
      <c r="R374">
        <v>1</v>
      </c>
      <c r="S374">
        <v>0</v>
      </c>
      <c r="T374"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4" t="str">
        <v>https://www.artemis.bm/deal-directory/umigame-re-pte-ltd-series-2021-1/</v>
      </c>
    </row>
    <row r="375" spans="1:21" x14ac:dyDescent="0.25">
      <c r="A375" t="str">
        <v>Lion III Re DAC</v>
      </c>
      <c r="B375" s="19">
        <v>44348</v>
      </c>
      <c r="C375" t="str">
        <v>Lion III Re DAC</v>
      </c>
      <c r="D375" t="str">
        <v>Assicurazioni Generali S.p.A.</v>
      </c>
      <c r="E375" t="str">
        <v>GC Securities is sole structuring agent and joint bookrunner. Barclays Bank Ireland is sole Green structuring advisor and joint bookrunner. Natixis is sole green coordinator and joint bookrunner.</v>
      </c>
      <c r="F375" t="str">
        <v>AIR Worldwide</v>
      </c>
      <c r="G375" t="str">
        <v>European windstorm, Italy earthquake</v>
      </c>
      <c r="H375" s="18">
        <v>200000000</v>
      </c>
      <c r="I375" t="str">
        <v>Indemnity</v>
      </c>
      <c r="J375" t="str">
        <v>NR</v>
      </c>
      <c r="K375">
        <v>4</v>
      </c>
      <c r="L375" t="str">
        <v>None</v>
      </c>
      <c r="M375" t="str">
        <v>Unknown</v>
      </c>
      <c r="N375" t="str">
        <v>No</v>
      </c>
      <c r="O375">
        <v>2.99</v>
      </c>
      <c r="P375">
        <v>3.5</v>
      </c>
      <c r="Q375">
        <v>1.1705685618729096</v>
      </c>
      <c r="R375">
        <v>1</v>
      </c>
      <c r="S375">
        <v>0</v>
      </c>
      <c r="T375" t="str">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5" t="str">
        <v>https://www.artemis.bm/deal-directory/lion-iii-re-dac/</v>
      </c>
    </row>
    <row r="376" spans="1:21" x14ac:dyDescent="0.25">
      <c r="A376" t="str">
        <v>Baldwin Re Ltd. (Series 2021-1)</v>
      </c>
      <c r="B376" s="19">
        <v>44348</v>
      </c>
      <c r="C376" t="str">
        <v>Baldwin Re Ltd.</v>
      </c>
      <c r="D376" t="str">
        <v>Vermont Mutual Insurance Company</v>
      </c>
      <c r="E376" t="str">
        <v>Aon Securities is sole structuring agent and bookrunner</v>
      </c>
      <c r="F376" t="str">
        <v>AIR Worldwide</v>
      </c>
      <c r="G376" t="str">
        <v>Northeast U.S. named storm, earthquake, severe weather, fire and other perils</v>
      </c>
      <c r="H376" s="18">
        <v>150000000</v>
      </c>
      <c r="I376" t="str">
        <v>Indemnity</v>
      </c>
      <c r="J376" t="str">
        <v>NR</v>
      </c>
      <c r="K376" t="str">
        <v>Unknown</v>
      </c>
      <c r="L376">
        <v>1.3109999999999999</v>
      </c>
      <c r="M376" t="str">
        <v>Unknown</v>
      </c>
      <c r="N376" t="str">
        <v>No</v>
      </c>
      <c r="O376">
        <v>0.91</v>
      </c>
      <c r="P376">
        <v>2.25</v>
      </c>
      <c r="Q376">
        <v>2.4725274725274726</v>
      </c>
      <c r="R376">
        <v>1</v>
      </c>
      <c r="S376">
        <v>0</v>
      </c>
      <c r="T376" t="str">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6" t="str">
        <v>https://www.artemis.bm/deal-directory/baldwin-re-ltd-series-2021-1/</v>
      </c>
    </row>
    <row r="377" spans="1:21" x14ac:dyDescent="0.25">
      <c r="A377" t="str">
        <v>Mona Lisa Re Ltd. (Series 2021-1)</v>
      </c>
      <c r="B377" s="19">
        <v>44348</v>
      </c>
      <c r="C377" t="str">
        <v>Mona Lisa Re Ltd.</v>
      </c>
      <c r="D377" t="str">
        <v>Renaissance Re and DaVinci Re</v>
      </c>
      <c r="E377" t="str">
        <v>Aon Securities and GC Securities are joint structuring agents &amp; bookrunners. Willis Securities is co-manager.</v>
      </c>
      <c r="F377" t="str">
        <v>AIR Worldwide</v>
      </c>
      <c r="G377" t="str">
        <v>U.S., Puerto Rico, U.S. Virgin Islands, D.C. named storm and earthquakes, Canada earthquakes</v>
      </c>
      <c r="H377" s="18">
        <v>250000000</v>
      </c>
      <c r="I377" t="str">
        <v>Industry loss index</v>
      </c>
      <c r="J377" t="str">
        <v>NR</v>
      </c>
      <c r="K377">
        <v>4</v>
      </c>
      <c r="L377" t="str">
        <v>None</v>
      </c>
      <c r="M377" t="str">
        <v>Unknown</v>
      </c>
      <c r="N377" t="str">
        <v>No</v>
      </c>
      <c r="O377">
        <v>3.71</v>
      </c>
      <c r="P377">
        <v>7</v>
      </c>
      <c r="Q377">
        <v>1.8867924528301887</v>
      </c>
      <c r="R377">
        <v>1</v>
      </c>
      <c r="S377">
        <v>0</v>
      </c>
      <c r="T377" t="str">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7" t="str">
        <v>https://www.artemis.bm/deal-directory/mona-lisa-re-ltd-series-2021-1/</v>
      </c>
    </row>
    <row r="378" spans="1:21" x14ac:dyDescent="0.25">
      <c r="A378" t="str">
        <v>Claveau Re Ltd. (Series 2021-1)</v>
      </c>
      <c r="B378" s="19">
        <v>44378</v>
      </c>
      <c r="C378" t="str">
        <v>Claveau Re Ltd. (Series 2021-1)</v>
      </c>
      <c r="D378" t="str">
        <v>Arch Capital Group Ltd.</v>
      </c>
      <c r="E378" t="str">
        <v>Aon Securities is sole structuring agent and bookrunner</v>
      </c>
      <c r="F378" t="str">
        <v>AIR Worldwide</v>
      </c>
      <c r="G378" t="str">
        <v>Global peak perils</v>
      </c>
      <c r="H378" s="18">
        <v>150000000</v>
      </c>
      <c r="I378" t="str">
        <v>Industry loss index</v>
      </c>
      <c r="J378" t="str">
        <v>NR</v>
      </c>
      <c r="K378">
        <v>3.92</v>
      </c>
      <c r="L378" t="str">
        <v>None</v>
      </c>
      <c r="M378" t="str">
        <v>Unknown</v>
      </c>
      <c r="N378" t="str">
        <v>No</v>
      </c>
      <c r="O378">
        <v>7.18</v>
      </c>
      <c r="P378">
        <v>17.25</v>
      </c>
      <c r="Q378">
        <v>2.402506963788301</v>
      </c>
      <c r="R378">
        <v>1</v>
      </c>
      <c r="S378">
        <v>0</v>
      </c>
      <c r="T378" t="str">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8" t="str">
        <v>https://www.artemis.bm/deal-directory/claveau-re-ltd-series-2021-1/</v>
      </c>
    </row>
    <row r="379" spans="1:21" x14ac:dyDescent="0.25">
      <c r="A379" t="str">
        <v>Astro Re Pte. Ltd. (Series 2021-1)</v>
      </c>
      <c r="B379" s="19">
        <v>44378</v>
      </c>
      <c r="C379" t="str">
        <v>Astro Re Pte. Ltd.</v>
      </c>
      <c r="D379" t="str">
        <v>Frontline Insurance &amp; First Protective Insurance Company</v>
      </c>
      <c r="E379" t="str">
        <v>Swiss Re Capital Markets is sole structuring agent and bookrunner</v>
      </c>
      <c r="F379" t="str">
        <v>RMS</v>
      </c>
      <c r="G379" t="str">
        <v>U.S. named storm</v>
      </c>
      <c r="H379" s="18">
        <v>40000000</v>
      </c>
      <c r="I379" t="str">
        <v>Indemnity</v>
      </c>
      <c r="J379" t="str">
        <v>NR</v>
      </c>
      <c r="K379" t="str">
        <v>Unknown</v>
      </c>
      <c r="L379" t="str">
        <v>None</v>
      </c>
      <c r="M379" t="str">
        <v>Unknown</v>
      </c>
      <c r="N379" t="str">
        <v>No</v>
      </c>
      <c r="O379">
        <v>2.9</v>
      </c>
      <c r="P379">
        <v>8</v>
      </c>
      <c r="Q379">
        <v>2.7586206896551726</v>
      </c>
      <c r="R379">
        <v>1</v>
      </c>
      <c r="S379">
        <v>0</v>
      </c>
      <c r="T379" t="str">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9" t="str">
        <v>https://www.artemis.bm/deal-directory/astro-re-pte-ltd-series-2021-1/</v>
      </c>
    </row>
    <row r="380" spans="1:21" x14ac:dyDescent="0.25">
      <c r="A380" t="str">
        <v>IBRD CAR 130</v>
      </c>
      <c r="B380" s="19">
        <v>44378</v>
      </c>
      <c r="C380" t="str">
        <v>World Bank IBRD CAR 130</v>
      </c>
      <c r="D380" t="str">
        <v>Government of Jamaica</v>
      </c>
      <c r="E380" t="str">
        <v>Aon Securities and Swiss Re Capital Markets are joint structuring agents &amp; bookrunners.</v>
      </c>
      <c r="F380" t="str">
        <v>AIR Worldwide</v>
      </c>
      <c r="G380" t="str">
        <v>Jamaica named storms</v>
      </c>
      <c r="H380" s="18">
        <v>185000000</v>
      </c>
      <c r="I380" t="str">
        <v>Parametric</v>
      </c>
      <c r="J380" t="str">
        <v>NR</v>
      </c>
      <c r="K380" t="str">
        <v>Unknown</v>
      </c>
      <c r="L380" t="str">
        <v>None</v>
      </c>
      <c r="M380" t="str">
        <v>Unknown</v>
      </c>
      <c r="N380" t="str">
        <v>No</v>
      </c>
      <c r="O380">
        <v>1.52</v>
      </c>
      <c r="P380">
        <v>4.4000000000000004</v>
      </c>
      <c r="Q380">
        <v>2.8947368421052633</v>
      </c>
      <c r="R380">
        <v>1</v>
      </c>
      <c r="S380">
        <v>1</v>
      </c>
      <c r="T380" t="str">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0" t="str">
        <v>https://www.artemis.bm/deal-directory/ibrd-car-130-jamaica/</v>
      </c>
    </row>
    <row r="381" spans="1:21" x14ac:dyDescent="0.25">
      <c r="A381" t="str">
        <v>Nakama Re Pte. Ltd. (Series 2021-1) Class 1</v>
      </c>
      <c r="B381" s="19">
        <v>44440</v>
      </c>
      <c r="C381" t="str">
        <v>Nakama Re Pte. Ltd.</v>
      </c>
      <c r="D381" t="str">
        <v>Zenkyoren</v>
      </c>
      <c r="E381" t="str">
        <v>Aon Securities is sole structuring agent and bookrunner</v>
      </c>
      <c r="F381" t="str">
        <v>AIR Worldwide</v>
      </c>
      <c r="G381" t="str">
        <v>Japan earthquake</v>
      </c>
      <c r="H381" s="18">
        <v>550000000</v>
      </c>
      <c r="I381" t="str">
        <v>Indemnity</v>
      </c>
      <c r="J381" t="str">
        <v>NR</v>
      </c>
      <c r="K381" t="str">
        <v>Invalid period value</v>
      </c>
      <c r="L381">
        <v>2.3199999999999998</v>
      </c>
      <c r="M381" t="str">
        <v>Unknown</v>
      </c>
      <c r="N381" t="str">
        <v>Yes</v>
      </c>
      <c r="O381">
        <v>2.2000000000000002</v>
      </c>
      <c r="P381">
        <v>2.0499999999999998</v>
      </c>
      <c r="Q381">
        <v>0.93181818181818166</v>
      </c>
      <c r="R381">
        <v>1</v>
      </c>
      <c r="S381">
        <v>0</v>
      </c>
      <c r="T381" t="str">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1" t="str">
        <v>https://www.artemis.bm/deal-directory/nakama-re-pte-ltd-series-2021-1/</v>
      </c>
    </row>
    <row r="382" spans="1:21" x14ac:dyDescent="0.25">
      <c r="A382" t="str">
        <v>Nakama Re Pte. Ltd. (Series 2021-1) Class 2</v>
      </c>
      <c r="B382" s="19">
        <v>44440</v>
      </c>
      <c r="C382" t="str">
        <v>Nakama Re Pte. Ltd.</v>
      </c>
      <c r="D382" t="str">
        <v>Zenkyoren</v>
      </c>
      <c r="E382" t="str">
        <v>Aon Securities is sole structuring agent and bookrunner</v>
      </c>
      <c r="F382" t="str">
        <v>AIR Worldwide</v>
      </c>
      <c r="G382" t="str">
        <v>Japan earthquake</v>
      </c>
      <c r="H382" s="18">
        <v>225000000</v>
      </c>
      <c r="I382" t="str">
        <v>Indemnity</v>
      </c>
      <c r="J382" t="str">
        <v>NR</v>
      </c>
      <c r="K382" t="str">
        <v>Invalid period value</v>
      </c>
      <c r="L382">
        <v>4.26</v>
      </c>
      <c r="M382" t="str">
        <v>Unknown</v>
      </c>
      <c r="N382" t="str">
        <v>Yes</v>
      </c>
      <c r="O382">
        <v>3.77</v>
      </c>
      <c r="P382">
        <v>2.75</v>
      </c>
      <c r="Q382">
        <v>0.72944297082228116</v>
      </c>
      <c r="R382">
        <v>1</v>
      </c>
      <c r="S382">
        <v>0</v>
      </c>
      <c r="T382" t="str">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2" t="str">
        <v>https://www.artemis.bm/deal-directory/nakama-re-pte-ltd-series-2021-1/</v>
      </c>
    </row>
    <row r="383" spans="1:21" x14ac:dyDescent="0.25">
      <c r="A383" t="str">
        <v>Power Protective Re Ltd. (Series 2021-1)</v>
      </c>
      <c r="B383" s="19">
        <v>44470</v>
      </c>
      <c r="C383" t="str">
        <v>Power Protective Re Ltd.</v>
      </c>
      <c r="D383" t="str">
        <v>Los Angeles Department of Water &amp; Power</v>
      </c>
      <c r="E383" t="str">
        <v>Aon Securities is sole structuring agent and bookrunner</v>
      </c>
      <c r="F383" t="str">
        <v>EQECAT Inc.</v>
      </c>
      <c r="G383" t="str">
        <v>California wildfire</v>
      </c>
      <c r="H383" s="18">
        <v>30000000</v>
      </c>
      <c r="I383" t="str">
        <v>Indemnity</v>
      </c>
      <c r="J383" t="str">
        <v>NR</v>
      </c>
      <c r="K383" t="str">
        <v>Unknown</v>
      </c>
      <c r="L383" t="str">
        <v>None</v>
      </c>
      <c r="M383" t="str">
        <v>Unknown</v>
      </c>
      <c r="N383" t="str">
        <v>No</v>
      </c>
      <c r="O383">
        <v>0.64</v>
      </c>
      <c r="P383">
        <v>15</v>
      </c>
      <c r="Q383">
        <v>23.4375</v>
      </c>
      <c r="R383">
        <v>1</v>
      </c>
      <c r="S383">
        <v>0</v>
      </c>
      <c r="T383" t="str">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3" t="str">
        <v>https://www.artemis.bm/deal-directory/power-protective-re-ltd-series-2021-1/</v>
      </c>
    </row>
    <row r="384" spans="1:21" x14ac:dyDescent="0.25">
      <c r="A384" t="str">
        <v>SD Re Ltd. (Series 2021-1) Class A</v>
      </c>
      <c r="B384" s="19">
        <v>44470</v>
      </c>
      <c r="C384" t="str">
        <v>SD Re Ltd.</v>
      </c>
      <c r="D384" t="str">
        <v>Sempra Energy</v>
      </c>
      <c r="E384" t="str">
        <v>GC Securities is sole structuring agent and lead bookrunner</v>
      </c>
      <c r="F384" t="str">
        <v>EQECAT Inc.</v>
      </c>
      <c r="G384" t="str">
        <v>California wildfire</v>
      </c>
      <c r="H384" s="18">
        <v>45000000</v>
      </c>
      <c r="I384" t="str">
        <v>Indemnity</v>
      </c>
      <c r="J384" t="str">
        <v>NR</v>
      </c>
      <c r="K384">
        <v>3</v>
      </c>
      <c r="L384" t="str">
        <v>None</v>
      </c>
      <c r="M384" t="str">
        <v>Unknown</v>
      </c>
      <c r="N384" t="str">
        <v>Yes</v>
      </c>
      <c r="O384">
        <v>1.33</v>
      </c>
      <c r="P384">
        <v>8.75</v>
      </c>
      <c r="Q384">
        <v>6.5789473684210522</v>
      </c>
      <c r="R384">
        <v>1</v>
      </c>
      <c r="S384">
        <v>0</v>
      </c>
      <c r="T384" t="str">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4" t="str">
        <v>https://www.artemis.bm/deal-directory/sd-re-ltd-series-2021-1/</v>
      </c>
    </row>
    <row r="385" spans="1:21" x14ac:dyDescent="0.25">
      <c r="A385" t="str">
        <v>SD Re Ltd. (Series 2021-1) Class B</v>
      </c>
      <c r="B385" s="19">
        <v>44470</v>
      </c>
      <c r="C385" t="str">
        <v>SD Re Ltd.</v>
      </c>
      <c r="D385" t="str">
        <v>Sempra Energy</v>
      </c>
      <c r="E385" t="str">
        <v>GC Securities is sole structuring agent and lead bookrunner</v>
      </c>
      <c r="F385" t="str">
        <v>EQECAT Inc.</v>
      </c>
      <c r="G385" t="str">
        <v>California wildfire</v>
      </c>
      <c r="H385" s="18">
        <v>135000000</v>
      </c>
      <c r="I385" t="str">
        <v>Indemnity</v>
      </c>
      <c r="J385" t="str">
        <v>NR</v>
      </c>
      <c r="K385">
        <v>3</v>
      </c>
      <c r="L385" t="str">
        <v>None</v>
      </c>
      <c r="M385" t="str">
        <v>Unknown</v>
      </c>
      <c r="N385" t="str">
        <v>Yes</v>
      </c>
      <c r="O385">
        <v>1.56</v>
      </c>
      <c r="P385">
        <v>9.25</v>
      </c>
      <c r="Q385">
        <v>5.9294871794871788</v>
      </c>
      <c r="R385">
        <v>1</v>
      </c>
      <c r="S385">
        <v>0</v>
      </c>
      <c r="T385" t="str">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5" t="str">
        <v>https://www.artemis.bm/deal-directory/sd-re-ltd-series-2021-1/</v>
      </c>
    </row>
    <row r="386" spans="1:21" x14ac:dyDescent="0.25">
      <c r="A386" t="str">
        <v>Acorn Re Ltd. (Series 2021-1)</v>
      </c>
      <c r="B386" s="19">
        <v>44470</v>
      </c>
      <c r="C386" t="str">
        <v>Acorn Re Ltd.</v>
      </c>
      <c r="D386" t="str">
        <v>Hannover Rück SE / Oak Tree Assurance, Ltd.</v>
      </c>
      <c r="E386" t="str">
        <v>GC Securities is sole structuring agent and bookrunner</v>
      </c>
      <c r="F386" t="str">
        <v>RMS</v>
      </c>
      <c r="G386" t="str">
        <v>U.S. earthquake</v>
      </c>
      <c r="H386" s="18">
        <v>475000000</v>
      </c>
      <c r="I386" t="str">
        <v>Parametric</v>
      </c>
      <c r="J386" t="str">
        <v>NR</v>
      </c>
      <c r="K386">
        <v>3</v>
      </c>
      <c r="L386">
        <v>1.2</v>
      </c>
      <c r="M386" t="str">
        <v>Unknown</v>
      </c>
      <c r="N386" t="str">
        <v>No</v>
      </c>
      <c r="O386">
        <v>0.89</v>
      </c>
      <c r="P386">
        <v>3.4</v>
      </c>
      <c r="Q386">
        <v>3.8202247191011236</v>
      </c>
      <c r="R386">
        <v>1</v>
      </c>
      <c r="S386">
        <v>0</v>
      </c>
      <c r="T386" t="str">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6" t="str">
        <v>https://www.artemis.bm/deal-directory/acorn-re-ltd-series-2021-1/</v>
      </c>
    </row>
    <row r="387" spans="1:21" x14ac:dyDescent="0.25">
      <c r="A387" t="str">
        <v>Residential Reinsurance 2021 Limited (Series 2021-2) Class 2</v>
      </c>
      <c r="B387" s="19">
        <v>44501</v>
      </c>
      <c r="C387" t="str">
        <v>Residential Reinsurance 2021 Limited</v>
      </c>
      <c r="D387" t="str">
        <v>USAA</v>
      </c>
      <c r="E387" t="str">
        <v>Goldman Sachs and Swiss Re Capital Markets are joint structuring agents and bookrunners</v>
      </c>
      <c r="F387" t="str">
        <v>AIR Worldwide</v>
      </c>
      <c r="G387" t="str">
        <v>U.S. tropical cyclones, earthquakes (plus fire following), severe thunderstorm, winter storm, wildfire, volcanic eruption, meteorite impact, other perils (all including auto &amp; renter policy flood losses)</v>
      </c>
      <c r="H387" s="18">
        <v>175000000</v>
      </c>
      <c r="I387" t="str">
        <v>Indemnity</v>
      </c>
      <c r="J387" t="str">
        <v>NR</v>
      </c>
      <c r="K387" t="str">
        <v>Unknown</v>
      </c>
      <c r="L387" t="str">
        <v>None</v>
      </c>
      <c r="M387" t="str">
        <v>Unknown</v>
      </c>
      <c r="N387" t="str">
        <v>Yes</v>
      </c>
      <c r="O387">
        <v>6.6</v>
      </c>
      <c r="P387">
        <v>11.75</v>
      </c>
      <c r="Q387">
        <v>1.7803030303030305</v>
      </c>
      <c r="R387">
        <v>1</v>
      </c>
      <c r="S387">
        <v>0</v>
      </c>
      <c r="T387" t="str">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7" t="str">
        <v>https://www.artemis.bm/deal-directory/residential-reinsurance-2021-limited-series-2021-2/</v>
      </c>
    </row>
    <row r="388" spans="1:21" x14ac:dyDescent="0.25">
      <c r="A388" t="str">
        <v>Residential Reinsurance 2021 Limited (Series 2021-2) Class 3</v>
      </c>
      <c r="B388" s="19">
        <v>44501</v>
      </c>
      <c r="C388" t="str">
        <v>Residential Reinsurance 2021 Limited</v>
      </c>
      <c r="D388" t="str">
        <v>USAA</v>
      </c>
      <c r="E388" t="str">
        <v>Goldman Sachs and Swiss Re Capital Markets are joint structuring agents and bookrunners</v>
      </c>
      <c r="F388" t="str">
        <v>AIR Worldwide</v>
      </c>
      <c r="G388" t="str">
        <v>U.S. tropical cyclones, earthquakes (plus fire following), severe thunderstorm, winter storm, wildfire, volcanic eruption, meteorite impact, other perils (all including auto &amp; renter policy flood losses)</v>
      </c>
      <c r="H388" s="18">
        <v>125000000</v>
      </c>
      <c r="I388" t="str">
        <v>Indemnity</v>
      </c>
      <c r="J388" t="str">
        <v>NR</v>
      </c>
      <c r="K388" t="str">
        <v>Unknown</v>
      </c>
      <c r="L388" t="str">
        <v>None</v>
      </c>
      <c r="M388" t="str">
        <v>Unknown</v>
      </c>
      <c r="N388" t="str">
        <v>Yes</v>
      </c>
      <c r="O388">
        <v>2.96</v>
      </c>
      <c r="P388">
        <v>5.5</v>
      </c>
      <c r="Q388">
        <v>1.8581081081081081</v>
      </c>
      <c r="R388">
        <v>1</v>
      </c>
      <c r="S388">
        <v>0</v>
      </c>
      <c r="T388" t="str">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8" t="str">
        <v>https://www.artemis.bm/deal-directory/residential-reinsurance-2021-limited-series-2021-2/</v>
      </c>
    </row>
    <row r="389" spans="1:21" x14ac:dyDescent="0.25">
      <c r="A389" t="str">
        <v>Sanders Re II Ltd. (Series 2021-2) Class A</v>
      </c>
      <c r="B389" s="19">
        <v>44501</v>
      </c>
      <c r="C389" t="str">
        <v>Sanders Re II Ltd.</v>
      </c>
      <c r="D389" t="str">
        <v>Allstate</v>
      </c>
      <c r="E389" t="str">
        <v>Aon Securities is sole structuring agent and joint bookrunner. Goldman Sach is joint bookrunner.</v>
      </c>
      <c r="F389" t="str">
        <v>AIR Worldwide</v>
      </c>
      <c r="G389" t="str">
        <v>US named storm, earthquake, severe weather, wildfire, volcanic eruption, meteorite impact (excl. Florida)</v>
      </c>
      <c r="H389" s="18">
        <v>250000000</v>
      </c>
      <c r="I389" t="str">
        <v>Indemnity</v>
      </c>
      <c r="J389" t="str">
        <v>NR</v>
      </c>
      <c r="K389">
        <v>0.42</v>
      </c>
      <c r="L389" t="str">
        <v>None</v>
      </c>
      <c r="M389" t="str">
        <v>Unknown</v>
      </c>
      <c r="N389" t="str">
        <v>Yes</v>
      </c>
      <c r="O389">
        <v>0.84570000000000001</v>
      </c>
      <c r="P389">
        <v>3.25</v>
      </c>
      <c r="Q389">
        <v>3.8429703204446022</v>
      </c>
      <c r="R389">
        <v>1</v>
      </c>
      <c r="S389">
        <v>0</v>
      </c>
      <c r="T389" t="str">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9" t="str">
        <v>https://www.artemis.bm/deal-directory/sanders-re-ii-ltd-series-2021-2/</v>
      </c>
    </row>
    <row r="390" spans="1:21" x14ac:dyDescent="0.25">
      <c r="A390" t="str">
        <v>Sanders Re II Ltd. (Series 2021-2) Class B</v>
      </c>
      <c r="B390" s="19">
        <v>44501</v>
      </c>
      <c r="C390" t="str">
        <v>Sanders Re II Ltd.</v>
      </c>
      <c r="D390" t="str">
        <v>Allstate</v>
      </c>
      <c r="E390" t="str">
        <v>Aon Securities is sole structuring agent and joint bookrunner. Goldman Sach is joint bookrunner.</v>
      </c>
      <c r="F390" t="str">
        <v>AIR Worldwide</v>
      </c>
      <c r="G390" t="str">
        <v>US named storm, earthquake, severe weather, wildfire, volcanic eruption, meteorite impact (excl. Florida)</v>
      </c>
      <c r="H390" s="18">
        <v>150000000</v>
      </c>
      <c r="I390" t="str">
        <v>Indemnity</v>
      </c>
      <c r="J390" t="str">
        <v>NR</v>
      </c>
      <c r="K390">
        <v>0.42</v>
      </c>
      <c r="L390" t="str">
        <v>None</v>
      </c>
      <c r="M390" t="str">
        <v>Unknown</v>
      </c>
      <c r="N390" t="str">
        <v>Yes</v>
      </c>
      <c r="O390">
        <v>1.0869</v>
      </c>
      <c r="P390">
        <v>12.5</v>
      </c>
      <c r="Q390">
        <v>11.500598031097617</v>
      </c>
      <c r="R390">
        <v>1</v>
      </c>
      <c r="S390">
        <v>0</v>
      </c>
      <c r="T390" t="str">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0" t="str">
        <v>https://www.artemis.bm/deal-directory/sanders-re-ii-ltd-series-2021-2/</v>
      </c>
    </row>
    <row r="391" spans="1:21" x14ac:dyDescent="0.25">
      <c r="A391" t="str">
        <v>Hexagon III Re Pte. Ltd. (Series 2021-1) Class A</v>
      </c>
      <c r="B391" s="19">
        <v>44531</v>
      </c>
      <c r="C391" t="str">
        <v>Hexagon III Re Pte. Ltd.</v>
      </c>
      <c r="D391" t="str">
        <v>Covéa Group</v>
      </c>
      <c r="E391" t="str">
        <v>GC Securities is sole structuring agent and bookrunner</v>
      </c>
      <c r="F391" t="str">
        <v>AIR Worldwide</v>
      </c>
      <c r="G391" t="str">
        <v>France windstorm, hail storm &amp; other natural perils</v>
      </c>
      <c r="H391" s="18">
        <v>100000000</v>
      </c>
      <c r="I391" t="str">
        <v>Indemnity</v>
      </c>
      <c r="J391" t="str">
        <v>NR</v>
      </c>
      <c r="K391">
        <v>4</v>
      </c>
      <c r="L391" t="str">
        <v>None</v>
      </c>
      <c r="M391" t="str">
        <v>Unknown</v>
      </c>
      <c r="N391" t="str">
        <v>Yes</v>
      </c>
      <c r="O391">
        <v>1.83</v>
      </c>
      <c r="P391">
        <v>2.5</v>
      </c>
      <c r="Q391">
        <v>1.3661202185792349</v>
      </c>
      <c r="R391">
        <v>1</v>
      </c>
      <c r="S391">
        <v>0</v>
      </c>
      <c r="T391" t="str">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1" t="str">
        <v>https://www.artemis.bm/deal-directory/hexagon-iii-re-pte-ltd-series-2021-1/</v>
      </c>
    </row>
    <row r="392" spans="1:21" x14ac:dyDescent="0.25">
      <c r="A392" t="str">
        <v>Hexagon III Re Pte. Ltd. (Series 2021-1) Class B</v>
      </c>
      <c r="B392" s="19">
        <v>44531</v>
      </c>
      <c r="C392" t="str">
        <v>Hexagon III Re Pte. Ltd.</v>
      </c>
      <c r="D392" t="str">
        <v>Covéa Group</v>
      </c>
      <c r="E392" t="str">
        <v>GC Securities is sole structuring agent and bookrunner</v>
      </c>
      <c r="F392" t="str">
        <v>AIR Worldwide</v>
      </c>
      <c r="G392" t="str">
        <v>France windstorm, hail storm &amp; other natural perils</v>
      </c>
      <c r="H392" s="18">
        <v>53000000</v>
      </c>
      <c r="I392" t="str">
        <v>Indemnity</v>
      </c>
      <c r="J392" t="str">
        <v>NR</v>
      </c>
      <c r="K392">
        <v>4</v>
      </c>
      <c r="L392" t="str">
        <v>None</v>
      </c>
      <c r="M392" t="str">
        <v>Unknown</v>
      </c>
      <c r="N392" t="str">
        <v>Yes</v>
      </c>
      <c r="O392">
        <v>9</v>
      </c>
      <c r="P392">
        <v>11</v>
      </c>
      <c r="Q392">
        <v>1.2222222222222223</v>
      </c>
      <c r="R392">
        <v>1</v>
      </c>
      <c r="S392">
        <v>0</v>
      </c>
      <c r="T392" t="str">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2" t="str">
        <v>https://www.artemis.bm/deal-directory/hexagon-iii-re-pte-ltd-series-2021-1/</v>
      </c>
    </row>
    <row r="393" spans="1:21" x14ac:dyDescent="0.25">
      <c r="A393" t="str">
        <v>Phoenician Re Ltd. (Series 2021-1)</v>
      </c>
      <c r="B393" s="19">
        <v>44531</v>
      </c>
      <c r="C393" t="str">
        <v>Phoenician Re Ltd.</v>
      </c>
      <c r="D393" t="str">
        <v>Alphabet Inc.</v>
      </c>
      <c r="E393" t="str">
        <v>Aon Securities is sole structuring agent and joint bookrunner. Swiss Re is joint bookrunner.</v>
      </c>
      <c r="F393" t="str">
        <v>AIR Worldwide</v>
      </c>
      <c r="G393" t="str">
        <v>California earthquake</v>
      </c>
      <c r="H393" s="18">
        <v>275500000</v>
      </c>
      <c r="I393" t="str">
        <v>Indemnity</v>
      </c>
      <c r="J393" t="str">
        <v>NR</v>
      </c>
      <c r="K393">
        <v>3</v>
      </c>
      <c r="L393" t="str">
        <v>None</v>
      </c>
      <c r="M393" t="str">
        <v>$1,500,000,000.00</v>
      </c>
      <c r="N393" t="str">
        <v>No</v>
      </c>
      <c r="O393">
        <v>0.51</v>
      </c>
      <c r="P393">
        <v>2.5</v>
      </c>
      <c r="Q393">
        <v>4.9019607843137258</v>
      </c>
      <c r="R393">
        <v>1</v>
      </c>
      <c r="S393">
        <v>0</v>
      </c>
      <c r="T393" t="str">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3" t="str">
        <v>https://www.artemis.bm/deal-directory/phoenician-re-ltd-series-2021-1/</v>
      </c>
    </row>
    <row r="394" spans="1:21" x14ac:dyDescent="0.25">
      <c r="A394" t="str">
        <v>Logistics Re Ltd. (Series 2021-1)</v>
      </c>
      <c r="B394" s="19">
        <v>44531</v>
      </c>
      <c r="C394" t="str">
        <v>Logistics Re Ltd.</v>
      </c>
      <c r="D394" t="str">
        <v>Prologis, Inc.</v>
      </c>
      <c r="E394" t="str">
        <v>GC Securities and Goldman Sachs are joint structuring agents and bookrunners</v>
      </c>
      <c r="F394" t="str">
        <v>AIR Worldwide</v>
      </c>
      <c r="G394" t="str">
        <v>U.S. earthquake</v>
      </c>
      <c r="H394" s="18">
        <v>95000000</v>
      </c>
      <c r="I394" t="str">
        <v>Indemnity</v>
      </c>
      <c r="J394" t="str">
        <v>NR</v>
      </c>
      <c r="K394" t="str">
        <v>Unknown</v>
      </c>
      <c r="L394">
        <v>1.5589999999999999</v>
      </c>
      <c r="M394" t="str">
        <v>Unknown</v>
      </c>
      <c r="N394" t="str">
        <v>No</v>
      </c>
      <c r="O394">
        <v>1.0940000000000001</v>
      </c>
      <c r="P394">
        <v>3.5</v>
      </c>
      <c r="Q394">
        <v>3.1992687385740401</v>
      </c>
      <c r="R394">
        <v>1</v>
      </c>
      <c r="S394">
        <v>0</v>
      </c>
      <c r="T394" t="str">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4" t="str">
        <v>https://www.artemis.bm/deal-directory/logistics-re-ltd-series-2021-1/</v>
      </c>
    </row>
    <row r="395" spans="1:21" x14ac:dyDescent="0.25">
      <c r="A395" t="str">
        <v>Titania Re Ltd. (Series 2021-2)</v>
      </c>
      <c r="B395" s="19">
        <v>44531</v>
      </c>
      <c r="C395" t="str">
        <v>Titania Re Ltd.</v>
      </c>
      <c r="D395" t="str">
        <v>Syndicate 1910 (Ariel Re)</v>
      </c>
      <c r="E395" t="str">
        <v>TigerRisk Capital Markets &amp; Advisory is sole structuring agent and joint bookrunner. Aon Securities is joint bookrunner.</v>
      </c>
      <c r="F395" t="str">
        <v>AIR Worldwide</v>
      </c>
      <c r="G395" t="str">
        <v>U.S., Puerto Rico, U.S. Virgin Islands, D.C., Canada named storm and earthquake</v>
      </c>
      <c r="H395" s="18">
        <v>175000000</v>
      </c>
      <c r="I395" t="str">
        <v>Industry loss index</v>
      </c>
      <c r="J395" t="str">
        <v>NR</v>
      </c>
      <c r="K395">
        <v>3</v>
      </c>
      <c r="L395" t="str">
        <v>None</v>
      </c>
      <c r="M395" t="str">
        <v>Unknown</v>
      </c>
      <c r="N395" t="str">
        <v>No</v>
      </c>
      <c r="O395">
        <v>3.32</v>
      </c>
      <c r="P395">
        <v>4.5</v>
      </c>
      <c r="Q395">
        <v>1.3554216867469879</v>
      </c>
      <c r="R395">
        <v>1</v>
      </c>
      <c r="S395">
        <v>0</v>
      </c>
      <c r="T395" t="str">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5" t="str">
        <v>https://www.artemis.bm/deal-directory/titania-re-ltd-series-2021-2/</v>
      </c>
    </row>
    <row r="396" spans="1:21" x14ac:dyDescent="0.25">
      <c r="A396" t="str">
        <v>Bonanza Re Ltd. (Series 2021-1) Class B</v>
      </c>
      <c r="B396" s="19">
        <v>44531</v>
      </c>
      <c r="C396" t="str">
        <v>Bonanza Re Ltd.</v>
      </c>
      <c r="D396" t="str">
        <v>American Strategic Insurance Group</v>
      </c>
      <c r="E396" t="str">
        <v>Willis Re Securities is sole structuring agent &amp; bookrunner</v>
      </c>
      <c r="F396" t="str">
        <v>AIR Worldwide</v>
      </c>
      <c r="G396" t="str">
        <v>U.S. named storms, severe thunderstorms, winter storms, wildfires, earthquakes</v>
      </c>
      <c r="H396" s="18" t="str">
        <v>ERROR</v>
      </c>
      <c r="I396" t="str">
        <v>Indemnity</v>
      </c>
      <c r="J396" t="str">
        <v>NR</v>
      </c>
      <c r="K396" t="str">
        <v>Unknown</v>
      </c>
      <c r="L396" t="str">
        <v>None</v>
      </c>
      <c r="M396" t="str">
        <v>Unknown</v>
      </c>
      <c r="N396" t="str">
        <v>Yes</v>
      </c>
      <c r="O396">
        <v>0.32</v>
      </c>
      <c r="P396">
        <v>13</v>
      </c>
      <c r="Q396">
        <v>40.625</v>
      </c>
      <c r="R396">
        <v>1</v>
      </c>
      <c r="S396">
        <v>0</v>
      </c>
      <c r="T396" t="str">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6" t="str">
        <v>https://www.artemis.bm/deal-directory/bonanza-re-ltd-series-2021-1/</v>
      </c>
    </row>
    <row r="397" spans="1:21" x14ac:dyDescent="0.25">
      <c r="A397" t="str">
        <v>Matterhorn Re Ltd. (Series 2021-1)</v>
      </c>
      <c r="B397" s="19">
        <v>44531</v>
      </c>
      <c r="C397" t="str">
        <v>Matterhorn Re Ltd.</v>
      </c>
      <c r="D397" t="str">
        <v>Swiss Re</v>
      </c>
      <c r="E397" t="str">
        <v>Swiss Re Capital Markets is sole structuring agent and bookrunner</v>
      </c>
      <c r="F397" t="str">
        <v>AIR Worldwide</v>
      </c>
      <c r="G397" t="str">
        <v>U.S. named storm, U.S. and Canada earthquake</v>
      </c>
      <c r="H397" s="18">
        <v>150000000</v>
      </c>
      <c r="I397" t="str">
        <v>Industry loss index</v>
      </c>
      <c r="J397" t="str">
        <v>NR</v>
      </c>
      <c r="K397">
        <v>4</v>
      </c>
      <c r="L397">
        <v>4.29</v>
      </c>
      <c r="M397" t="str">
        <v>Unknown</v>
      </c>
      <c r="N397" t="str">
        <v>No</v>
      </c>
      <c r="O397">
        <v>3.32</v>
      </c>
      <c r="P397">
        <v>5.75</v>
      </c>
      <c r="Q397">
        <v>1.7319277108433735</v>
      </c>
      <c r="R397">
        <v>1</v>
      </c>
      <c r="S397">
        <v>0</v>
      </c>
      <c r="T397" t="str">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7" t="str">
        <v>https://www.artemis.bm/deal-directory/matterhorn-re-ltd-series-2021-1/</v>
      </c>
    </row>
    <row r="398" spans="1:21" x14ac:dyDescent="0.25">
      <c r="A398" t="str">
        <v>Four Lakes Re Ltd. (Series 2021-1)</v>
      </c>
      <c r="B398" s="19">
        <v>44531</v>
      </c>
      <c r="C398" t="str">
        <v>Four Lakes Re Ltd.</v>
      </c>
      <c r="D398" t="str">
        <v>American Family Mutual Insurance Co.</v>
      </c>
      <c r="E398" t="str">
        <v>Aon Securities is sole structuring agent and bookrunner</v>
      </c>
      <c r="F398" t="str">
        <v>AIR Worldwide</v>
      </c>
      <c r="G398" t="str">
        <v>U.S named storm, earthquake, severe thunderstorm, winter storm, wildfire, volcanic eruption, meteorite impact</v>
      </c>
      <c r="H398" s="18">
        <v>125000000</v>
      </c>
      <c r="I398" t="str">
        <v>Indemnity</v>
      </c>
      <c r="J398" t="str">
        <v>NR</v>
      </c>
      <c r="K398" t="str">
        <v>Unknown</v>
      </c>
      <c r="L398">
        <v>2.0699999999999998</v>
      </c>
      <c r="M398" t="str">
        <v>Unknown</v>
      </c>
      <c r="N398" t="str">
        <v>No</v>
      </c>
      <c r="O398">
        <v>1.37</v>
      </c>
      <c r="P398">
        <v>4.75</v>
      </c>
      <c r="Q398">
        <v>3.4671532846715327</v>
      </c>
      <c r="R398">
        <v>1</v>
      </c>
      <c r="S398">
        <v>0</v>
      </c>
      <c r="T398" t="str">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8" t="str">
        <v>https://www.artemis.bm/deal-directory/four-lakes-re-ltd-series-2021-1/</v>
      </c>
    </row>
    <row r="399" spans="1:21" x14ac:dyDescent="0.25">
      <c r="A399" t="str">
        <v>Topanga Re Ltd. (Series 2021-1) Class A</v>
      </c>
      <c r="B399" s="19">
        <v>44531</v>
      </c>
      <c r="C399" t="str">
        <v>Topanga Re Ltd.</v>
      </c>
      <c r="D399" t="str">
        <v>Farmers Insurance Group</v>
      </c>
      <c r="E399" t="str">
        <v>Swiss Re Capital Markets is joint structuring agent and sole bookrunner. TigerRisk Capital Markets is joint structuring agent and co-manager.</v>
      </c>
      <c r="F399" t="str">
        <v>AIR Worldwide</v>
      </c>
      <c r="G399" t="str">
        <v>US named storm, earthquake, severe weather, wildfire</v>
      </c>
      <c r="H399" s="18">
        <v>100000000</v>
      </c>
      <c r="I399" t="str">
        <v>Indemnity</v>
      </c>
      <c r="J399" t="str">
        <v>NR</v>
      </c>
      <c r="K399" t="str">
        <v>Invalid period value</v>
      </c>
      <c r="L399">
        <v>1.88</v>
      </c>
      <c r="M399" t="str">
        <v>Unknown</v>
      </c>
      <c r="N399" t="str">
        <v>Yes</v>
      </c>
      <c r="O399">
        <v>1.49</v>
      </c>
      <c r="P399">
        <v>4.75</v>
      </c>
      <c r="Q399">
        <v>3.1879194630872485</v>
      </c>
      <c r="R399">
        <v>1</v>
      </c>
      <c r="S399">
        <v>0</v>
      </c>
      <c r="T399" t="str">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9" t="str">
        <v>https://www.artemis.bm/deal-directory/topanga-re-ltd-series-2021-1/</v>
      </c>
    </row>
    <row r="400" spans="1:21" x14ac:dyDescent="0.25">
      <c r="A400" t="str">
        <v>Topanga Re Ltd. (Series 2021-1) Class B</v>
      </c>
      <c r="B400" s="19">
        <v>44531</v>
      </c>
      <c r="C400" t="str">
        <v>Topanga Re Ltd.</v>
      </c>
      <c r="D400" t="str">
        <v>Farmers Insurance Group</v>
      </c>
      <c r="E400" t="str">
        <v>Swiss Re Capital Markets is joint structuring agent and sole bookrunner. TigerRisk Capital Markets is joint structuring agent and co-manager.</v>
      </c>
      <c r="F400" t="str">
        <v>AIR Worldwide</v>
      </c>
      <c r="G400" t="str">
        <v>US named storm, earthquake, severe weather, wildfire</v>
      </c>
      <c r="H400" s="18">
        <v>60000000</v>
      </c>
      <c r="I400" t="str">
        <v>Indemnity</v>
      </c>
      <c r="J400" t="str">
        <v>NR</v>
      </c>
      <c r="K400" t="str">
        <v>Invalid period value</v>
      </c>
      <c r="L400">
        <v>1.34</v>
      </c>
      <c r="M400" t="str">
        <v>Unknown</v>
      </c>
      <c r="N400" t="str">
        <v>Yes</v>
      </c>
      <c r="O400">
        <v>1.03</v>
      </c>
      <c r="P400">
        <v>15</v>
      </c>
      <c r="Q400">
        <v>14.563106796116504</v>
      </c>
      <c r="R400">
        <v>1</v>
      </c>
      <c r="S400">
        <v>0</v>
      </c>
      <c r="T400" t="str">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0" t="str">
        <v>https://www.artemis.bm/deal-directory/topanga-re-ltd-series-2021-1/</v>
      </c>
    </row>
    <row r="401" spans="1:21" x14ac:dyDescent="0.25">
      <c r="A401" t="str">
        <v>3264 Re Ltd. (Series 2022-1)</v>
      </c>
      <c r="B401" s="19">
        <v>44531</v>
      </c>
      <c r="C401" t="str">
        <v>3264 Re Ltd.</v>
      </c>
      <c r="D401" t="str">
        <v>Hannover Re</v>
      </c>
      <c r="E401" t="str">
        <v>GC Securities is sole structuring agent and bookrunner</v>
      </c>
      <c r="F401" t="str">
        <v>AIR Worldwide</v>
      </c>
      <c r="G401" t="str">
        <v>Worldwide peak perils</v>
      </c>
      <c r="H401" s="18">
        <v>100000000</v>
      </c>
      <c r="I401" t="str">
        <v>Industry loss index</v>
      </c>
      <c r="J401" t="str">
        <v>NR</v>
      </c>
      <c r="K401">
        <v>3</v>
      </c>
      <c r="L401">
        <v>14.27</v>
      </c>
      <c r="M401" t="str">
        <v>Unknown</v>
      </c>
      <c r="N401" t="str">
        <v>No</v>
      </c>
      <c r="O401">
        <v>7.95</v>
      </c>
      <c r="P401">
        <v>19</v>
      </c>
      <c r="Q401">
        <v>2.3899371069182389</v>
      </c>
      <c r="R401">
        <v>1</v>
      </c>
      <c r="S401">
        <v>0</v>
      </c>
      <c r="T401" t="str">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1" t="str">
        <v>https://www.artemis.bm/deal-directory/3264-re-ltd-series-2022-1/</v>
      </c>
    </row>
    <row r="402" spans="1:21" x14ac:dyDescent="0.25">
      <c r="A402" t="str">
        <v>Orange Capital Re DAC (Series 2021-1)</v>
      </c>
      <c r="B402" s="19">
        <v>44531</v>
      </c>
      <c r="C402" t="str">
        <v>Orange Capital Re DAC</v>
      </c>
      <c r="D402" t="str">
        <v>NN Group</v>
      </c>
      <c r="E402" t="str">
        <v>Swiss Re Capital Markets is sole structuring agent and joint bookrunner. Aon Securities is joint bookrunner.</v>
      </c>
      <c r="F402" t="str">
        <v>RMS</v>
      </c>
      <c r="G402" t="str">
        <v>European windstorm and severe thunderstorm</v>
      </c>
      <c r="H402" s="18">
        <v>75000000</v>
      </c>
      <c r="I402" t="str">
        <v>Indemnity</v>
      </c>
      <c r="J402" t="str">
        <v>NR</v>
      </c>
      <c r="K402" t="str">
        <v>Unknown</v>
      </c>
      <c r="L402" t="str">
        <v>None</v>
      </c>
      <c r="M402" t="str">
        <v>Unknown</v>
      </c>
      <c r="N402" t="str">
        <v>No</v>
      </c>
      <c r="O402">
        <v>2.02</v>
      </c>
      <c r="P402">
        <v>3.25</v>
      </c>
      <c r="Q402">
        <v>1.608910891089109</v>
      </c>
      <c r="R402">
        <v>1</v>
      </c>
      <c r="S402">
        <v>0</v>
      </c>
      <c r="T402" t="str">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2" t="str">
        <v>https://www.artemis.bm/deal-directory/orange-capital-re-dac-series-2021-1/</v>
      </c>
    </row>
    <row r="403" spans="1:21" x14ac:dyDescent="0.25">
      <c r="A403" t="str">
        <v>Tailwind Re Ltd. (Series 2022-1) Class A</v>
      </c>
      <c r="B403" s="19">
        <v>44562</v>
      </c>
      <c r="C403" t="str">
        <v>Tailwind Re Ltd.</v>
      </c>
      <c r="D403" t="str">
        <v>Validus Holdings</v>
      </c>
      <c r="E403" t="str">
        <v>Aon Securities is sole structuring agent and bookrunner</v>
      </c>
      <c r="F403" t="str">
        <v>AIR Worldwide</v>
      </c>
      <c r="G403" t="str">
        <v>U.S., Canada, Puerto Rico, U.S. Virgin Islands named storms and earthquakes</v>
      </c>
      <c r="H403" s="18">
        <v>100000000</v>
      </c>
      <c r="I403" t="str">
        <v>Industry loss index</v>
      </c>
      <c r="J403" t="str">
        <v>NR</v>
      </c>
      <c r="K403">
        <v>3</v>
      </c>
      <c r="L403">
        <v>3.92</v>
      </c>
      <c r="M403" t="str">
        <v>Unknown</v>
      </c>
      <c r="N403" t="str">
        <v>Yes</v>
      </c>
      <c r="O403">
        <v>3.63</v>
      </c>
      <c r="P403">
        <v>6.75</v>
      </c>
      <c r="Q403">
        <v>1.859504132231405</v>
      </c>
      <c r="R403">
        <v>1</v>
      </c>
      <c r="S403">
        <v>0</v>
      </c>
      <c r="T403"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3" t="str">
        <v>https://www.artemis.bm/deal-directory/tailwind-re-ltd-series-2022-1/</v>
      </c>
    </row>
    <row r="404" spans="1:21" x14ac:dyDescent="0.25">
      <c r="A404" t="str">
        <v>Tailwind Re Ltd. (Series 2022-1) Class B</v>
      </c>
      <c r="B404" s="19">
        <v>44562</v>
      </c>
      <c r="C404" t="str">
        <v>Tailwind Re Ltd.</v>
      </c>
      <c r="D404" t="str">
        <v>Validus Holdings</v>
      </c>
      <c r="E404" t="str">
        <v>Aon Securities is sole structuring agent and bookrunner</v>
      </c>
      <c r="F404" t="str">
        <v>AIR Worldwide</v>
      </c>
      <c r="G404" t="str">
        <v>U.S., Canada, Puerto Rico, U.S. Virgin Islands named storms and earthquakes</v>
      </c>
      <c r="H404" s="18">
        <v>150000000</v>
      </c>
      <c r="I404" t="str">
        <v>Industry loss index</v>
      </c>
      <c r="J404" t="str">
        <v>NR</v>
      </c>
      <c r="K404">
        <v>3</v>
      </c>
      <c r="L404">
        <v>5.24</v>
      </c>
      <c r="M404" t="str">
        <v>Unknown</v>
      </c>
      <c r="N404" t="str">
        <v>Yes</v>
      </c>
      <c r="O404">
        <v>4.5</v>
      </c>
      <c r="P404">
        <v>8.75</v>
      </c>
      <c r="Q404">
        <v>1.9444444444444444</v>
      </c>
      <c r="R404">
        <v>1</v>
      </c>
      <c r="S404">
        <v>0</v>
      </c>
      <c r="T404"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4" t="str">
        <v>https://www.artemis.bm/deal-directory/tailwind-re-ltd-series-2022-1/</v>
      </c>
    </row>
    <row r="405" spans="1:21" x14ac:dyDescent="0.25">
      <c r="A405" t="str">
        <v>Tailwind Re Ltd. (Series 2022-1) Class C</v>
      </c>
      <c r="B405" s="19">
        <v>44562</v>
      </c>
      <c r="C405" t="str">
        <v>Tailwind Re Ltd.</v>
      </c>
      <c r="D405" t="str">
        <v>Validus Holdings</v>
      </c>
      <c r="E405" t="str">
        <v>Aon Securities is sole structuring agent and bookrunner</v>
      </c>
      <c r="F405" t="str">
        <v>AIR Worldwide</v>
      </c>
      <c r="G405" t="str">
        <v>U.S., Canada, Puerto Rico, U.S. Virgin Islands named storms and earthquakes</v>
      </c>
      <c r="H405" s="18">
        <v>100000000</v>
      </c>
      <c r="I405" t="str">
        <v>Industry loss index</v>
      </c>
      <c r="J405" t="str">
        <v>NR</v>
      </c>
      <c r="K405">
        <v>3</v>
      </c>
      <c r="L405">
        <v>6.4</v>
      </c>
      <c r="M405" t="str">
        <v>Unknown</v>
      </c>
      <c r="N405" t="str">
        <v>Yes</v>
      </c>
      <c r="O405">
        <v>5.82</v>
      </c>
      <c r="P405">
        <v>11.75</v>
      </c>
      <c r="Q405">
        <v>2.0189003436426116</v>
      </c>
      <c r="R405">
        <v>1</v>
      </c>
      <c r="S405">
        <v>0</v>
      </c>
      <c r="T405"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5" t="str">
        <v>https://www.artemis.bm/deal-directory/tailwind-re-ltd-series-2022-1/</v>
      </c>
    </row>
    <row r="406" spans="1:21" x14ac:dyDescent="0.25">
      <c r="A406" t="str">
        <v>Tailwind Re Ltd. (Series 2022-1) Class D</v>
      </c>
      <c r="B406" s="19">
        <v>44562</v>
      </c>
      <c r="C406" t="str">
        <v>Tailwind Re Ltd.</v>
      </c>
      <c r="D406" t="str">
        <v>Validus Holdings</v>
      </c>
      <c r="E406" t="str">
        <v>Aon Securities is sole structuring agent and bookrunner</v>
      </c>
      <c r="F406" t="str">
        <v>AIR Worldwide</v>
      </c>
      <c r="G406" t="str">
        <v>U.S., Canada, Puerto Rico, U.S. Virgin Islands named storms and earthquakes</v>
      </c>
      <c r="H406" s="18">
        <v>50000000</v>
      </c>
      <c r="I406" t="str">
        <v>Industry loss index</v>
      </c>
      <c r="J406" t="str">
        <v>NR</v>
      </c>
      <c r="K406">
        <v>3</v>
      </c>
      <c r="L406">
        <v>7.3</v>
      </c>
      <c r="M406" t="str">
        <v>Unknown</v>
      </c>
      <c r="N406" t="str">
        <v>Yes</v>
      </c>
      <c r="O406">
        <v>6.84</v>
      </c>
      <c r="P406">
        <v>14.75</v>
      </c>
      <c r="Q406">
        <v>2.1564327485380117</v>
      </c>
      <c r="R406">
        <v>1</v>
      </c>
      <c r="S406">
        <v>0</v>
      </c>
      <c r="T406"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6" t="str">
        <v>https://www.artemis.bm/deal-directory/tailwind-re-ltd-series-2022-1/</v>
      </c>
    </row>
    <row r="407" spans="1:21" x14ac:dyDescent="0.25">
      <c r="A407" t="str">
        <v>Vitality Re XIII Ltd (Series 2022) Class A</v>
      </c>
      <c r="B407" s="19">
        <v>44562</v>
      </c>
      <c r="C407" t="str">
        <v>Vitality Re XIII Ltd</v>
      </c>
      <c r="D407" t="str">
        <v>Aetna</v>
      </c>
      <c r="E407" t="str">
        <v>Goldman Sachs is structuring agent and bookrunner</v>
      </c>
      <c r="F407" t="str">
        <v>Milliman Inc.</v>
      </c>
      <c r="G407" t="str">
        <v>Medical benefit claims levels</v>
      </c>
      <c r="H407" s="18">
        <v>140000000</v>
      </c>
      <c r="I407" t="str">
        <v>Medical benefit ratio (indemnity)</v>
      </c>
      <c r="J407" t="str">
        <v>S&amp;P: Class A - BBB+ (sf); Class B - BB+ (sf)</v>
      </c>
      <c r="K407">
        <v>4</v>
      </c>
      <c r="L407" t="str">
        <v>None</v>
      </c>
      <c r="M407" t="str">
        <v>Unknown</v>
      </c>
      <c r="N407" t="str">
        <v>Yes</v>
      </c>
      <c r="O407">
        <v>0.01</v>
      </c>
      <c r="P407">
        <v>2</v>
      </c>
      <c r="Q407">
        <v>200</v>
      </c>
      <c r="R407">
        <v>1</v>
      </c>
      <c r="S407">
        <v>0</v>
      </c>
      <c r="T407" t="str">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7" t="str">
        <v>https://www.artemis.bm/deal-directory/vitality-re-xiii-ltd-series-2022/</v>
      </c>
    </row>
    <row r="408" spans="1:21" x14ac:dyDescent="0.25">
      <c r="A408" t="str">
        <v>Vitality Re XIII Ltd (Series 2022) Class B</v>
      </c>
      <c r="B408" s="19">
        <v>44562</v>
      </c>
      <c r="C408" t="str">
        <v>Vitality Re XIII Ltd</v>
      </c>
      <c r="D408" t="str">
        <v>Aetna</v>
      </c>
      <c r="E408" t="str">
        <v>Goldman Sachs is structuring agent and bookrunner</v>
      </c>
      <c r="F408" t="str">
        <v>Milliman Inc.</v>
      </c>
      <c r="G408" t="str">
        <v>Medical benefit claims levels</v>
      </c>
      <c r="H408" s="18">
        <v>60000000</v>
      </c>
      <c r="I408" t="str">
        <v>Medical benefit ratio (indemnity)</v>
      </c>
      <c r="J408" t="str">
        <v>S&amp;P: Class A - BBB+ (sf); Class B - BB+ (sf)</v>
      </c>
      <c r="K408">
        <v>4</v>
      </c>
      <c r="L408" t="str">
        <v>None</v>
      </c>
      <c r="M408" t="str">
        <v>Unknown</v>
      </c>
      <c r="N408" t="str">
        <v>Yes</v>
      </c>
      <c r="O408">
        <v>0.18</v>
      </c>
      <c r="P408">
        <v>2.75</v>
      </c>
      <c r="Q408">
        <v>15.277777777777779</v>
      </c>
      <c r="R408">
        <v>1</v>
      </c>
      <c r="S408">
        <v>0</v>
      </c>
      <c r="T408" t="str">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8" t="str">
        <v>https://www.artemis.bm/deal-directory/vitality-re-xiii-ltd-series-2022/</v>
      </c>
    </row>
    <row r="409" spans="1:21" x14ac:dyDescent="0.25">
      <c r="A409" t="str">
        <v>Blue Halo Re Ltd. (Series 2022-1) Class A</v>
      </c>
      <c r="B409" s="19">
        <v>44593</v>
      </c>
      <c r="C409" t="str">
        <v>Blue Halo Re Ltd.</v>
      </c>
      <c r="D409" t="str">
        <v>Allianz Risk Transfer</v>
      </c>
      <c r="E409" t="str">
        <v>Aon Securities is sole structuring agent and bookrunner</v>
      </c>
      <c r="F409" t="str">
        <v>AIR Worldwide</v>
      </c>
      <c r="G409" t="str">
        <v>U.S. named storm, U.S. earthquake</v>
      </c>
      <c r="H409" s="18">
        <v>60000000</v>
      </c>
      <c r="I409" t="str">
        <v>Industry loss index</v>
      </c>
      <c r="J409" t="str">
        <v>NR</v>
      </c>
      <c r="K409" t="str">
        <v>Unknown</v>
      </c>
      <c r="L409" t="str">
        <v>None</v>
      </c>
      <c r="M409" t="str">
        <v>Unknown</v>
      </c>
      <c r="N409" t="str">
        <v>Yes</v>
      </c>
      <c r="O409">
        <v>4.91</v>
      </c>
      <c r="P409">
        <v>9.75</v>
      </c>
      <c r="Q409">
        <v>1.985743380855397</v>
      </c>
      <c r="R409">
        <v>1</v>
      </c>
      <c r="S409">
        <v>0</v>
      </c>
      <c r="T409" t="str">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9" t="str">
        <v>https://www.artemis.bm/deal-directory/blue-halo-re-ltd-series-2022-1/</v>
      </c>
    </row>
    <row r="410" spans="1:21" x14ac:dyDescent="0.25">
      <c r="A410" t="str">
        <v>Blue Halo Re Ltd. (Series 2022-1) Class B</v>
      </c>
      <c r="B410" s="19">
        <v>44593</v>
      </c>
      <c r="C410" t="str">
        <v>Blue Halo Re Ltd.</v>
      </c>
      <c r="D410" t="str">
        <v>Allianz Risk Transfer</v>
      </c>
      <c r="E410" t="str">
        <v>Aon Securities is sole structuring agent and bookrunner</v>
      </c>
      <c r="F410" t="str">
        <v>AIR Worldwide</v>
      </c>
      <c r="G410" t="str">
        <v>U.S. named storm, U.S. earthquake</v>
      </c>
      <c r="H410" s="18">
        <v>65000000</v>
      </c>
      <c r="I410" t="str">
        <v>Industry loss index</v>
      </c>
      <c r="J410" t="str">
        <v>NR</v>
      </c>
      <c r="K410" t="str">
        <v>Unknown</v>
      </c>
      <c r="L410" t="str">
        <v>None</v>
      </c>
      <c r="M410" t="str">
        <v>Unknown</v>
      </c>
      <c r="N410" t="str">
        <v>Yes</v>
      </c>
      <c r="O410">
        <v>7.02</v>
      </c>
      <c r="P410">
        <v>15.25</v>
      </c>
      <c r="Q410">
        <v>2.1723646723646723</v>
      </c>
      <c r="R410">
        <v>1</v>
      </c>
      <c r="S410">
        <v>0</v>
      </c>
      <c r="T410" t="str">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0" t="str">
        <v>https://www.artemis.bm/deal-directory/blue-halo-re-ltd-series-2022-1/</v>
      </c>
    </row>
    <row r="411" spans="1:21" x14ac:dyDescent="0.25">
      <c r="A411" t="str">
        <v>FloodSmart Re Ltd. (Series 2022-1) Class A</v>
      </c>
      <c r="B411" s="19">
        <v>44593</v>
      </c>
      <c r="C411" t="str">
        <v>FloodSmart Re Ltd.</v>
      </c>
      <c r="D411" t="str">
        <v>FEMA / NFIP via Hannover Re</v>
      </c>
      <c r="E411" t="str">
        <v>GC Securities is sole structuring agent and bookrunner.</v>
      </c>
      <c r="F411" t="str">
        <v>KatRisk LLC</v>
      </c>
      <c r="G411" t="str">
        <v>U.S. flood risk (from named storms)</v>
      </c>
      <c r="H411" s="18">
        <v>325000000</v>
      </c>
      <c r="I411" t="str">
        <v>Indemnity</v>
      </c>
      <c r="J411" t="str">
        <v>NR</v>
      </c>
      <c r="K411" t="str">
        <v>Unknown</v>
      </c>
      <c r="L411" t="str">
        <v>None</v>
      </c>
      <c r="M411" t="str">
        <v>$9,000,000,000.00</v>
      </c>
      <c r="N411" t="str">
        <v>Yes</v>
      </c>
      <c r="O411">
        <v>4.25</v>
      </c>
      <c r="P411">
        <v>11.25</v>
      </c>
      <c r="Q411">
        <v>2.6470588235294117</v>
      </c>
      <c r="R411">
        <v>1</v>
      </c>
      <c r="S411">
        <v>0</v>
      </c>
      <c r="T411" t="str">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1" t="str">
        <v>https://www.artemis.bm/deal-directory/floodsmart-re-ltd-series-2022-1/</v>
      </c>
    </row>
    <row r="412" spans="1:21" x14ac:dyDescent="0.25">
      <c r="A412" t="str">
        <v>FloodSmart Re Ltd. (Series 2022-1) Class B</v>
      </c>
      <c r="B412" s="19">
        <v>44593</v>
      </c>
      <c r="C412" t="str">
        <v>FloodSmart Re Ltd.</v>
      </c>
      <c r="D412" t="str">
        <v>FEMA / NFIP via Hannover Re</v>
      </c>
      <c r="E412" t="str">
        <v>GC Securities is sole structuring agent and bookrunner.</v>
      </c>
      <c r="F412" t="str">
        <v>KatRisk LLC</v>
      </c>
      <c r="G412" t="str">
        <v>U.S. flood risk (from named storms)</v>
      </c>
      <c r="H412" s="18">
        <v>100000000</v>
      </c>
      <c r="I412" t="str">
        <v>Indemnity</v>
      </c>
      <c r="J412" t="str">
        <v>NR</v>
      </c>
      <c r="K412" t="str">
        <v>Unknown</v>
      </c>
      <c r="L412" t="str">
        <v>None</v>
      </c>
      <c r="M412" t="str">
        <v>Unknown</v>
      </c>
      <c r="N412" t="str">
        <v>Yes</v>
      </c>
      <c r="O412">
        <v>7.17</v>
      </c>
      <c r="P412">
        <v>13.75</v>
      </c>
      <c r="Q412">
        <v>1.9177126917712692</v>
      </c>
      <c r="R412">
        <v>1</v>
      </c>
      <c r="S412">
        <v>0</v>
      </c>
      <c r="T412" t="str">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2" t="str">
        <v>https://www.artemis.bm/deal-directory/floodsmart-re-ltd-series-2022-1/</v>
      </c>
    </row>
    <row r="413" spans="1:21" x14ac:dyDescent="0.25">
      <c r="A413" t="str">
        <v>Baltic PCC Limited (Series 2022-1)</v>
      </c>
      <c r="B413" s="19">
        <v>44621</v>
      </c>
      <c r="C413" t="str">
        <v>Baltic PCC Limited</v>
      </c>
      <c r="D413" t="str">
        <v>Pool Re</v>
      </c>
      <c r="E413" t="str">
        <v>GC Securities was sole structuring agent and bookrunner</v>
      </c>
      <c r="F413" t="str">
        <v>Synthetik Applied Technologies LLC</v>
      </c>
      <c r="G413" t="str">
        <v>Terrorism risk</v>
      </c>
      <c r="H413" s="18">
        <v>131000000</v>
      </c>
      <c r="I413" t="str">
        <v>Indemnity</v>
      </c>
      <c r="J413" t="str">
        <v>NR</v>
      </c>
      <c r="K413">
        <v>2.92</v>
      </c>
      <c r="L413">
        <v>2.59</v>
      </c>
      <c r="M413" t="str">
        <v>Unknown</v>
      </c>
      <c r="N413" t="str">
        <v>No</v>
      </c>
      <c r="O413">
        <v>2.38</v>
      </c>
      <c r="P413">
        <v>5.9</v>
      </c>
      <c r="Q413">
        <v>2.4789915966386555</v>
      </c>
      <c r="R413">
        <v>1</v>
      </c>
      <c r="S413">
        <v>0</v>
      </c>
      <c r="T413" t="str">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3" t="str">
        <v>https://www.artemis.bm/deal-directory/baltic-pcc-limited-series-2022-1/</v>
      </c>
    </row>
    <row r="414" spans="1:21" x14ac:dyDescent="0.25">
      <c r="A414" t="str">
        <v>Bonanza Re Ltd. (Series 2022-1)</v>
      </c>
      <c r="B414" s="19">
        <v>44621</v>
      </c>
      <c r="C414" t="str">
        <v>Bonanza Re Ltd.</v>
      </c>
      <c r="D414" t="str">
        <v>American Strategic Insurance Group</v>
      </c>
      <c r="E414" t="str">
        <v>Gallagher Securities is sole structuring agent &amp; bookrunner</v>
      </c>
      <c r="F414" t="str">
        <v>AIR Worldwide</v>
      </c>
      <c r="G414" t="str">
        <v>US named storm</v>
      </c>
      <c r="H414" s="18">
        <v>135000000</v>
      </c>
      <c r="I414" t="str">
        <v>Indemnity</v>
      </c>
      <c r="J414" t="str">
        <v>NR</v>
      </c>
      <c r="K414">
        <v>3</v>
      </c>
      <c r="L414" t="str">
        <v>None</v>
      </c>
      <c r="M414" t="str">
        <v>Unknown</v>
      </c>
      <c r="N414" t="str">
        <v>No</v>
      </c>
      <c r="O414">
        <v>2.0299999999999998</v>
      </c>
      <c r="P414">
        <v>5.75</v>
      </c>
      <c r="Q414">
        <v>2.8325123152709364</v>
      </c>
      <c r="R414">
        <v>1</v>
      </c>
      <c r="S414">
        <v>0</v>
      </c>
      <c r="T414" t="str">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4" t="str">
        <v>https://www.artemis.bm/deal-directory/bonanza-re-ltd-series-2022-1/</v>
      </c>
    </row>
    <row r="415" spans="1:21" x14ac:dyDescent="0.25">
      <c r="A415" t="str">
        <v>Matterhorn Re Ltd. (Series 2022-1) Class A</v>
      </c>
      <c r="B415" s="19">
        <v>44621</v>
      </c>
      <c r="C415" t="str">
        <v>Matterhorn Re Ltd.</v>
      </c>
      <c r="D415" t="str">
        <v>Swiss Re</v>
      </c>
      <c r="E415" t="str">
        <v>Swiss Re Capital Markets is sole structuring agent and bookrunner</v>
      </c>
      <c r="F415" t="str">
        <v>AIR Worldwide</v>
      </c>
      <c r="G415" t="str">
        <v>U.S. named storm, U.S. and Canada earthquake</v>
      </c>
      <c r="H415" s="18">
        <v>175000000</v>
      </c>
      <c r="I415" t="str">
        <v>Industry loss index</v>
      </c>
      <c r="J415" t="str">
        <v>NR</v>
      </c>
      <c r="K415">
        <v>3</v>
      </c>
      <c r="L415">
        <v>2.7</v>
      </c>
      <c r="M415" t="str">
        <v>Unknown</v>
      </c>
      <c r="N415" t="str">
        <v>Yes</v>
      </c>
      <c r="O415">
        <v>2.11</v>
      </c>
      <c r="P415">
        <v>5.25</v>
      </c>
      <c r="Q415">
        <v>2.4881516587677726</v>
      </c>
      <c r="R415">
        <v>1</v>
      </c>
      <c r="S415">
        <v>0</v>
      </c>
      <c r="T415" t="str">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5" t="str">
        <v>https://www.artemis.bm/deal-directory/matterhorn-re-ltd-series-2022-1/</v>
      </c>
    </row>
    <row r="416" spans="1:21" x14ac:dyDescent="0.25">
      <c r="A416" t="str">
        <v>Matterhorn Re Ltd. (Series 2022-1) Class B</v>
      </c>
      <c r="B416" s="19">
        <v>44621</v>
      </c>
      <c r="C416" t="str">
        <v>Matterhorn Re Ltd.</v>
      </c>
      <c r="D416" t="str">
        <v>Swiss Re</v>
      </c>
      <c r="E416" t="str">
        <v>Swiss Re Capital Markets is sole structuring agent and bookrunner</v>
      </c>
      <c r="F416" t="str">
        <v>AIR Worldwide</v>
      </c>
      <c r="G416" t="str">
        <v>U.S. named storm, U.S. and Canada earthquake</v>
      </c>
      <c r="H416" s="18">
        <v>150000000</v>
      </c>
      <c r="I416" t="str">
        <v>Industry loss index</v>
      </c>
      <c r="J416" t="str">
        <v>NR</v>
      </c>
      <c r="K416">
        <v>3</v>
      </c>
      <c r="L416">
        <v>5.25</v>
      </c>
      <c r="M416" t="str">
        <v>Unknown</v>
      </c>
      <c r="N416" t="str">
        <v>Yes</v>
      </c>
      <c r="O416">
        <v>3.79</v>
      </c>
      <c r="P416">
        <v>7.75</v>
      </c>
      <c r="Q416">
        <v>2.0448548812664908</v>
      </c>
      <c r="R416">
        <v>1</v>
      </c>
      <c r="S416">
        <v>0</v>
      </c>
      <c r="T416" t="str">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6" t="str">
        <v>https://www.artemis.bm/deal-directory/matterhorn-re-ltd-series-2022-1/</v>
      </c>
    </row>
    <row r="417" spans="1:21" x14ac:dyDescent="0.25">
      <c r="A417" t="str">
        <v>Cape Lookout Re Ltd. (Series 2022-1)</v>
      </c>
      <c r="B417" s="19">
        <v>44621</v>
      </c>
      <c r="C417" t="str">
        <v>Cape Lookout Re Ltd.</v>
      </c>
      <c r="D417" t="str">
        <v>North Carolina Insurance Underwriting Association</v>
      </c>
      <c r="E417" t="str">
        <v>GC Securities is sole structuring agent and sole bookrunner</v>
      </c>
      <c r="F417" t="str">
        <v>RMS</v>
      </c>
      <c r="G417" t="str">
        <v>North Carolina named storm &amp; severe thunderstorm</v>
      </c>
      <c r="H417" s="18">
        <v>330000000</v>
      </c>
      <c r="I417" t="str">
        <v>Indemnity</v>
      </c>
      <c r="J417" t="str">
        <v>NR</v>
      </c>
      <c r="K417">
        <v>3</v>
      </c>
      <c r="L417">
        <v>1.97</v>
      </c>
      <c r="M417" t="str">
        <v>Unknown</v>
      </c>
      <c r="N417" t="str">
        <v>No</v>
      </c>
      <c r="O417">
        <v>1.54</v>
      </c>
      <c r="P417">
        <v>5</v>
      </c>
      <c r="Q417">
        <v>3.2467532467532467</v>
      </c>
      <c r="R417">
        <v>1</v>
      </c>
      <c r="S417">
        <v>0</v>
      </c>
      <c r="T417" t="str">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7" t="str">
        <v>https://www.artemis.bm/deal-directory/cape-lookout-re-ltd-series-2022-1/</v>
      </c>
    </row>
    <row r="418" spans="1:21" x14ac:dyDescent="0.25">
      <c r="A418" t="str">
        <v>Tomoni Re Pte Ltd. (Series 2022-1) Class A-1</v>
      </c>
      <c r="B418" s="19">
        <v>44621</v>
      </c>
      <c r="C418" t="str">
        <v>Tomoni Re Pte Ltd.</v>
      </c>
      <c r="D418" t="str">
        <v>Mitsui Sumitomo Insurance Co. Ltd., Aioi Nissay Dowa Insurance Co., Ltd.</v>
      </c>
      <c r="E418" t="str">
        <v>Aon Securities is sole structuring agent and bookrunner</v>
      </c>
      <c r="F418" t="str">
        <v>AIR Worldwide</v>
      </c>
      <c r="G418" t="str">
        <v>Japan typhoon, Japan flood</v>
      </c>
      <c r="H418" s="18">
        <v>100000000</v>
      </c>
      <c r="I418" t="str">
        <v>Indemnity</v>
      </c>
      <c r="J418" t="str">
        <v>NR</v>
      </c>
      <c r="K418" t="str">
        <v>Unknown</v>
      </c>
      <c r="L418" t="str">
        <v>None</v>
      </c>
      <c r="M418" t="str">
        <v>Unknown</v>
      </c>
      <c r="N418" t="str">
        <v>Yes</v>
      </c>
      <c r="O418">
        <v>0.38</v>
      </c>
      <c r="P418">
        <v>2</v>
      </c>
      <c r="Q418">
        <v>5.2631578947368425</v>
      </c>
      <c r="R418">
        <v>1</v>
      </c>
      <c r="S418">
        <v>0</v>
      </c>
      <c r="T418" t="str">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8" t="str">
        <v>https://www.artemis.bm/deal-directory/tomoni-re-pte-ltd-series-2022-1-2022-2/</v>
      </c>
    </row>
    <row r="419" spans="1:21" x14ac:dyDescent="0.25">
      <c r="A419" t="str">
        <v>Tomoni Re Pte Ltd. (Series 2022-1) Class B-1</v>
      </c>
      <c r="B419" s="19">
        <v>44621</v>
      </c>
      <c r="C419" t="str">
        <v>Tomoni Re Pte Ltd.</v>
      </c>
      <c r="D419" t="str">
        <v>Mitsui Sumitomo Insurance Co. Ltd., Aioi Nissay Dowa Insurance Co., Ltd.</v>
      </c>
      <c r="E419" t="str">
        <v>Aon Securities is sole structuring agent and bookrunner</v>
      </c>
      <c r="F419" t="str">
        <v>AIR Worldwide</v>
      </c>
      <c r="G419" t="str">
        <v>Japan typhoon, Japan flood</v>
      </c>
      <c r="H419" s="18">
        <v>120000000</v>
      </c>
      <c r="I419" t="str">
        <v>Indemnity</v>
      </c>
      <c r="J419" t="str">
        <v>NR</v>
      </c>
      <c r="K419" t="str">
        <v>Unknown</v>
      </c>
      <c r="L419" t="str">
        <v>None</v>
      </c>
      <c r="M419" t="str">
        <v>Unknown</v>
      </c>
      <c r="N419" t="str">
        <v>Yes</v>
      </c>
      <c r="O419">
        <v>1.37</v>
      </c>
      <c r="P419">
        <v>2.75</v>
      </c>
      <c r="Q419">
        <v>2.0072992700729926</v>
      </c>
      <c r="R419">
        <v>1</v>
      </c>
      <c r="S419">
        <v>0</v>
      </c>
      <c r="T419" t="str">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9" t="str">
        <v>https://www.artemis.bm/deal-directory/tomoni-re-pte-ltd-series-2022-1-2022-2/</v>
      </c>
    </row>
    <row r="420" spans="1:21" x14ac:dyDescent="0.25">
      <c r="A420" t="str">
        <v>Montoya Re Ltd. (Series 2022-1)</v>
      </c>
      <c r="B420" s="19">
        <v>44621</v>
      </c>
      <c r="C420" t="str">
        <v>Montoya Re Ltd.</v>
      </c>
      <c r="D420" t="str">
        <v>Inigo Insurance (Syndicate 1301)</v>
      </c>
      <c r="E420" t="str">
        <v>Aon Securities is sole structuring agent and bookrunner</v>
      </c>
      <c r="F420" t="str">
        <v>AIR Worldwide</v>
      </c>
      <c r="G420" t="str">
        <v>U.S. named storm, U.S. and Canada earthquake, Japan earthquake, Japan typhoon</v>
      </c>
      <c r="H420" s="18">
        <v>115000000</v>
      </c>
      <c r="I420" t="str">
        <v>Industry loss index</v>
      </c>
      <c r="J420" t="str">
        <v>NR</v>
      </c>
      <c r="K420">
        <v>3</v>
      </c>
      <c r="L420">
        <v>3.37</v>
      </c>
      <c r="M420" t="str">
        <v>Unknown</v>
      </c>
      <c r="N420" t="str">
        <v>No</v>
      </c>
      <c r="O420">
        <v>1.52</v>
      </c>
      <c r="P420">
        <v>6.75</v>
      </c>
      <c r="Q420">
        <v>4.4407894736842106</v>
      </c>
      <c r="R420">
        <v>1</v>
      </c>
      <c r="S420">
        <v>0</v>
      </c>
      <c r="T420" t="str">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0" t="str">
        <v>https://www.artemis.bm/deal-directory/montoya-re-ltd-series-2022-1/</v>
      </c>
    </row>
    <row r="421" spans="1:21" x14ac:dyDescent="0.25">
      <c r="A421" t="str">
        <v>Sanders Re III Ltd. (Series 2022-1) Class A</v>
      </c>
      <c r="B421" s="19">
        <v>44621</v>
      </c>
      <c r="C421" t="str">
        <v>Sanders Re III Ltd.</v>
      </c>
      <c r="D421" t="str">
        <v>Allstate</v>
      </c>
      <c r="E421" t="str">
        <v>Aon Securities is sole structuring agent and joint bookrunner. Goldman Sachs is joint bookrunner.</v>
      </c>
      <c r="F421" t="str">
        <v>AIR Worldwide</v>
      </c>
      <c r="G421" t="str">
        <v>US named storm, earthquake, severe weather, wildfire, volcanic eruption, meteorite impact (excl. Florida)</v>
      </c>
      <c r="H421" s="18">
        <v>50000000</v>
      </c>
      <c r="I421" t="str">
        <v>Indemnity</v>
      </c>
      <c r="J421" t="str">
        <v>NR</v>
      </c>
      <c r="K421" t="str">
        <v>Unknown</v>
      </c>
      <c r="L421">
        <v>0.99</v>
      </c>
      <c r="M421" t="str">
        <v>Unknown</v>
      </c>
      <c r="N421" t="str">
        <v>Yes</v>
      </c>
      <c r="O421">
        <v>0.86070000000000002</v>
      </c>
      <c r="P421">
        <v>3.5</v>
      </c>
      <c r="Q421">
        <v>4.066457534564889</v>
      </c>
      <c r="R421">
        <v>1</v>
      </c>
      <c r="S421">
        <v>0</v>
      </c>
      <c r="T421"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1" t="str">
        <v>https://www.artemis.bm/deal-directory/sanders-re-iii-ltd-series-2022-1/</v>
      </c>
    </row>
    <row r="422" spans="1:21" x14ac:dyDescent="0.25">
      <c r="A422" t="str">
        <v>Sanders Re III Ltd. (Series 2022-1) Class B</v>
      </c>
      <c r="B422" s="19">
        <v>44621</v>
      </c>
      <c r="C422" t="str">
        <v>Sanders Re III Ltd.</v>
      </c>
      <c r="D422" t="str">
        <v>Allstate</v>
      </c>
      <c r="E422" t="str">
        <v>Aon Securities is sole structuring agent and joint bookrunner. Goldman Sachs is joint bookrunner.</v>
      </c>
      <c r="F422" t="str">
        <v>AIR Worldwide</v>
      </c>
      <c r="G422" t="str">
        <v>US named storm, earthquake, severe weather, wildfire, volcanic eruption, meteorite impact (excl. Florida)</v>
      </c>
      <c r="H422" s="18">
        <v>50000000</v>
      </c>
      <c r="I422" t="str">
        <v>Indemnity</v>
      </c>
      <c r="J422" t="str">
        <v>NR</v>
      </c>
      <c r="K422" t="str">
        <v>Unknown</v>
      </c>
      <c r="L422">
        <v>0.93</v>
      </c>
      <c r="M422" t="str">
        <v>Unknown</v>
      </c>
      <c r="N422" t="str">
        <v>Yes</v>
      </c>
      <c r="O422">
        <v>0.71750000000000003</v>
      </c>
      <c r="P422">
        <v>10.75</v>
      </c>
      <c r="Q422">
        <v>14.982578397212542</v>
      </c>
      <c r="R422">
        <v>1</v>
      </c>
      <c r="S422">
        <v>0</v>
      </c>
      <c r="T422"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2" t="str">
        <v>https://www.artemis.bm/deal-directory/sanders-re-iii-ltd-series-2022-1/</v>
      </c>
    </row>
    <row r="423" spans="1:21" x14ac:dyDescent="0.25">
      <c r="A423" t="str">
        <v>Sanders Re III Ltd. (Series 2022-1) Class C</v>
      </c>
      <c r="B423" s="19">
        <v>44621</v>
      </c>
      <c r="C423" t="str">
        <v>Sanders Re III Ltd.</v>
      </c>
      <c r="D423" t="str">
        <v>Allstate</v>
      </c>
      <c r="E423" t="str">
        <v>Aon Securities is sole structuring agent and joint bookrunner. Goldman Sachs is joint bookrunner.</v>
      </c>
      <c r="F423" t="str">
        <v>AIR Worldwide</v>
      </c>
      <c r="G423" t="str">
        <v>US named storm, earthquake, severe weather, wildfire, volcanic eruption, meteorite impact (excl. Florida)</v>
      </c>
      <c r="H423" s="18">
        <v>200000000</v>
      </c>
      <c r="I423" t="str">
        <v>Indemnity</v>
      </c>
      <c r="J423" t="str">
        <v>NR</v>
      </c>
      <c r="K423" t="str">
        <v>Unknown</v>
      </c>
      <c r="L423">
        <v>0.9</v>
      </c>
      <c r="M423" t="str">
        <v>Unknown</v>
      </c>
      <c r="N423" t="str">
        <v>Yes</v>
      </c>
      <c r="O423">
        <v>0.62549999999999994</v>
      </c>
      <c r="P423">
        <v>11.75</v>
      </c>
      <c r="Q423">
        <v>18.784972022382096</v>
      </c>
      <c r="R423">
        <v>1</v>
      </c>
      <c r="S423">
        <v>0</v>
      </c>
      <c r="T423"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3" t="str">
        <v>https://www.artemis.bm/deal-directory/sanders-re-iii-ltd-series-2022-1/</v>
      </c>
    </row>
    <row r="424" spans="1:21" x14ac:dyDescent="0.25">
      <c r="A424" t="str">
        <v>Hestia Re Ltd. (Series 2022-1)</v>
      </c>
      <c r="B424" s="19">
        <v>44652</v>
      </c>
      <c r="C424" t="str">
        <v>Hestia Re Ltd.</v>
      </c>
      <c r="D424" t="str">
        <v>Kin Interinsurance Network</v>
      </c>
      <c r="E424" t="str">
        <v>Swiss Re Capital Markets and TigerRisk Capital Markets &amp; Advisory are joint structuring agents and bookrunners</v>
      </c>
      <c r="F424" t="str">
        <v>AIR Worldwide</v>
      </c>
      <c r="G424" t="str">
        <v>Florida named storm</v>
      </c>
      <c r="H424" s="18">
        <v>175000000</v>
      </c>
      <c r="I424" t="str">
        <v>Indemnity</v>
      </c>
      <c r="J424" t="str">
        <v>NR</v>
      </c>
      <c r="K424" t="str">
        <v>Unknown</v>
      </c>
      <c r="L424">
        <v>2.71</v>
      </c>
      <c r="M424" t="str">
        <v>Unknown</v>
      </c>
      <c r="N424" t="str">
        <v>No</v>
      </c>
      <c r="O424">
        <v>1.97</v>
      </c>
      <c r="P424">
        <v>9.5</v>
      </c>
      <c r="Q424">
        <v>4.8223350253807107</v>
      </c>
      <c r="R424">
        <v>1</v>
      </c>
      <c r="S424">
        <v>0</v>
      </c>
      <c r="T424" t="str">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4" t="str">
        <v>https://www.artemis.bm/deal-directory/hestia-re-ltd-series-2022-1/</v>
      </c>
    </row>
    <row r="425" spans="1:21" x14ac:dyDescent="0.25">
      <c r="A425" t="str">
        <v>Citrus Re Ltd. (Series 2022-1)</v>
      </c>
      <c r="B425" s="19">
        <v>44652</v>
      </c>
      <c r="C425" t="str">
        <v>Citrus Re Ltd.</v>
      </c>
      <c r="D425" t="str">
        <v>Heritage Property and Casualty Insurance Co.</v>
      </c>
      <c r="E425" t="str">
        <v>Aon Securities is sole structuring agent and bookrunner</v>
      </c>
      <c r="F425" t="str">
        <v>AIR Worldwide</v>
      </c>
      <c r="G425" t="str">
        <v>US named storm (initially Connecticut, Delaware, Maryland, Massachusetts, New Jersey, New York, Rhode Island, Virginia)</v>
      </c>
      <c r="H425" s="18">
        <v>100000000</v>
      </c>
      <c r="I425" t="str">
        <v>Indemnity</v>
      </c>
      <c r="J425" t="str">
        <v>NR</v>
      </c>
      <c r="K425" t="str">
        <v>Unknown</v>
      </c>
      <c r="L425">
        <v>1.95</v>
      </c>
      <c r="M425" t="str">
        <v>Unknown</v>
      </c>
      <c r="N425" t="str">
        <v>No</v>
      </c>
      <c r="O425">
        <v>1.57</v>
      </c>
      <c r="P425">
        <v>5.0999999999999996</v>
      </c>
      <c r="Q425">
        <v>3.2484076433121016</v>
      </c>
      <c r="R425">
        <v>1</v>
      </c>
      <c r="S425">
        <v>0</v>
      </c>
      <c r="T425" t="str">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5" t="str">
        <v>https://www.artemis.bm/deal-directory/citrus-re-ltd-series-2022-1/</v>
      </c>
    </row>
    <row r="426" spans="1:21" x14ac:dyDescent="0.25">
      <c r="A426" t="str">
        <v>Vista Re Ltd. (Series 2022-1)</v>
      </c>
      <c r="B426" s="19">
        <v>44652</v>
      </c>
      <c r="C426" t="str">
        <v>Vista Re Ltd.</v>
      </c>
      <c r="D426" t="str">
        <v>Vantage Risk</v>
      </c>
      <c r="E426" t="str">
        <v>GC Securities is sole structuring agent and sole bookrunner</v>
      </c>
      <c r="F426" t="str">
        <v>AIR Worldwide</v>
      </c>
      <c r="G426" t="str">
        <v>U.S. named storm, U.S. and Canada earthquake</v>
      </c>
      <c r="H426" s="18">
        <v>65000000</v>
      </c>
      <c r="I426" t="str">
        <v>Industry loss index</v>
      </c>
      <c r="J426" t="str">
        <v>NR</v>
      </c>
      <c r="K426" t="str">
        <v>Unknown</v>
      </c>
      <c r="L426" t="str">
        <v>None</v>
      </c>
      <c r="M426" t="str">
        <v>$175,000,000.00</v>
      </c>
      <c r="N426" t="str">
        <v>No</v>
      </c>
      <c r="O426">
        <v>5.97</v>
      </c>
      <c r="P426">
        <v>14.5</v>
      </c>
      <c r="Q426">
        <v>2.4288107202680069</v>
      </c>
      <c r="R426">
        <v>1</v>
      </c>
      <c r="S426">
        <v>0</v>
      </c>
      <c r="T426" t="str">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6" t="str">
        <v>https://www.artemis.bm/deal-directory/vista-re-ltd-series-2022-1/</v>
      </c>
    </row>
    <row r="427" spans="1:21" x14ac:dyDescent="0.25">
      <c r="A427" t="str">
        <v>Gateway Re Ltd. (Series 2022-1)</v>
      </c>
      <c r="B427" s="19">
        <v>44682</v>
      </c>
      <c r="C427" t="str">
        <v>Gateway Re Ltd.</v>
      </c>
      <c r="D427" t="str">
        <v>SureChoice Underwriters Reciprocal Exchange</v>
      </c>
      <c r="E427" t="str">
        <v>Swiss Re Capital Markets and TigerRisk Capital Markets &amp; Advisory are joint structuring agents and bookrunners</v>
      </c>
      <c r="F427" t="str">
        <v>AIR Worldwide</v>
      </c>
      <c r="G427" t="str">
        <v>US named storm: Alabama, Louisiana, Mississippi, Texas</v>
      </c>
      <c r="H427" s="18">
        <v>150000000</v>
      </c>
      <c r="I427" t="str">
        <v>Indemnity</v>
      </c>
      <c r="J427" t="str">
        <v>NR</v>
      </c>
      <c r="K427" t="str">
        <v>Unknown</v>
      </c>
      <c r="L427">
        <v>2.73</v>
      </c>
      <c r="M427" t="str">
        <v>Unknown</v>
      </c>
      <c r="N427" t="str">
        <v>No</v>
      </c>
      <c r="O427">
        <v>1.68</v>
      </c>
      <c r="P427">
        <v>8.5</v>
      </c>
      <c r="Q427">
        <v>5.0595238095238093</v>
      </c>
      <c r="R427">
        <v>1</v>
      </c>
      <c r="S427">
        <v>0</v>
      </c>
      <c r="T427" t="str">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7" t="str">
        <v>https://www.artemis.bm/deal-directory/gateway-re-ltd-series-2022-1/</v>
      </c>
    </row>
    <row r="428" spans="1:21" x14ac:dyDescent="0.25">
      <c r="A428" t="str">
        <v>Residential Reinsurance 2022 Limited (Series 2022-1) Class 10</v>
      </c>
      <c r="B428" s="19">
        <v>44682</v>
      </c>
      <c r="C428" t="str">
        <v>Residential Reinsurance 2022 Limited</v>
      </c>
      <c r="D428" t="str">
        <v>USAA</v>
      </c>
      <c r="E428" t="str">
        <v>Goldman Sachs and Swiss Re Capital Markets are joint structuring agents and bookrunners</v>
      </c>
      <c r="F428" t="str">
        <v>AIR Worldwide</v>
      </c>
      <c r="G428" t="str">
        <v>U.S. tropical cyclones, earthquakes (plus fire following), severe thunderstorm, winter storm, wildfire, volcanic eruption, meteorite impact, other perils (all including auto &amp; renter policy flood losses)</v>
      </c>
      <c r="H428" s="18">
        <v>125000000</v>
      </c>
      <c r="I428" t="str">
        <v>Indemnity</v>
      </c>
      <c r="J428" t="str">
        <v>S&amp;P: Class 14 BB- (sf)</v>
      </c>
      <c r="K428">
        <v>1</v>
      </c>
      <c r="L428" t="str">
        <v>None</v>
      </c>
      <c r="M428" t="str">
        <v>Unknown</v>
      </c>
      <c r="N428" t="str">
        <v>Yes</v>
      </c>
      <c r="O428">
        <v>8.24</v>
      </c>
      <c r="P428">
        <v>82.5</v>
      </c>
      <c r="Q428">
        <v>10.012135922330097</v>
      </c>
      <c r="R428">
        <v>1</v>
      </c>
      <c r="S428">
        <v>0</v>
      </c>
      <c r="T428"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28" t="str">
        <v>https://www.artemis.bm/deal-directory/residential-reinsurance-2022-limited-series-2022-1/</v>
      </c>
    </row>
    <row r="429" spans="1:21" x14ac:dyDescent="0.25">
      <c r="A429" t="str">
        <v>Residential Reinsurance 2022 Limited (Series 2022-1) Class 11</v>
      </c>
      <c r="B429" s="19">
        <v>44682</v>
      </c>
      <c r="C429" t="str">
        <v>Residential Reinsurance 2022 Limited</v>
      </c>
      <c r="D429" t="str">
        <v>USAA</v>
      </c>
      <c r="E429" t="str">
        <v>Goldman Sachs and Swiss Re Capital Markets are joint structuring agents and bookrunners</v>
      </c>
      <c r="F429" t="str">
        <v>AIR Worldwide</v>
      </c>
      <c r="G429" t="str">
        <v>U.S. tropical cyclones, earthquakes (plus fire following), severe thunderstorm, winter storm, wildfire, volcanic eruption, meteorite impact, other perils (all including auto &amp; renter policy flood losses)</v>
      </c>
      <c r="H429" s="18">
        <v>60000000</v>
      </c>
      <c r="I429" t="str">
        <v>Indemnity</v>
      </c>
      <c r="J429" t="str">
        <v>S&amp;P: Class 14 BB- (sf)</v>
      </c>
      <c r="K429">
        <v>1</v>
      </c>
      <c r="L429" t="str">
        <v>None</v>
      </c>
      <c r="M429" t="str">
        <v>Unknown</v>
      </c>
      <c r="N429" t="str">
        <v>Yes</v>
      </c>
      <c r="O429">
        <v>4.83</v>
      </c>
      <c r="P429">
        <v>12.5</v>
      </c>
      <c r="Q429">
        <v>2.5879917184265011</v>
      </c>
      <c r="R429">
        <v>1</v>
      </c>
      <c r="S429">
        <v>0</v>
      </c>
      <c r="T429"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29" t="str">
        <v>https://www.artemis.bm/deal-directory/residential-reinsurance-2022-limited-series-2022-1/</v>
      </c>
    </row>
    <row r="430" spans="1:21" x14ac:dyDescent="0.25">
      <c r="A430" t="str">
        <v>Residential Reinsurance 2022 Limited (Series 2022-1) Class 12</v>
      </c>
      <c r="B430" s="19">
        <v>44682</v>
      </c>
      <c r="C430" t="str">
        <v>Residential Reinsurance 2022 Limited</v>
      </c>
      <c r="D430" t="str">
        <v>USAA</v>
      </c>
      <c r="E430" t="str">
        <v>Goldman Sachs and Swiss Re Capital Markets are joint structuring agents and bookrunners</v>
      </c>
      <c r="F430" t="str">
        <v>AIR Worldwide</v>
      </c>
      <c r="G430" t="str">
        <v>U.S. tropical cyclones, earthquakes (plus fire following), severe thunderstorm, winter storm, wildfire, volcanic eruption, meteorite impact, other perils (all including auto &amp; renter policy flood losses)</v>
      </c>
      <c r="H430" s="18">
        <v>150000000</v>
      </c>
      <c r="I430" t="str">
        <v>Indemnity</v>
      </c>
      <c r="J430" t="str">
        <v>S&amp;P: Class 14 BB- (sf)</v>
      </c>
      <c r="K430">
        <v>1</v>
      </c>
      <c r="L430" t="str">
        <v>None</v>
      </c>
      <c r="M430" t="str">
        <v>Unknown</v>
      </c>
      <c r="N430" t="str">
        <v>Yes</v>
      </c>
      <c r="O430">
        <v>2.33</v>
      </c>
      <c r="P430">
        <v>7.5</v>
      </c>
      <c r="Q430">
        <v>3.2188841201716736</v>
      </c>
      <c r="R430">
        <v>1</v>
      </c>
      <c r="S430">
        <v>0</v>
      </c>
      <c r="T430"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30" t="str">
        <v>https://www.artemis.bm/deal-directory/residential-reinsurance-2022-limited-series-2022-1/</v>
      </c>
    </row>
    <row r="431" spans="1:21" x14ac:dyDescent="0.25">
      <c r="A431" t="str">
        <v>Residential Reinsurance 2022 Limited (Series 2022-1) Class 13</v>
      </c>
      <c r="B431" s="19">
        <v>44682</v>
      </c>
      <c r="C431" t="str">
        <v>Residential Reinsurance 2022 Limited</v>
      </c>
      <c r="D431" t="str">
        <v>USAA</v>
      </c>
      <c r="E431" t="str">
        <v>Goldman Sachs and Swiss Re Capital Markets are joint structuring agents and bookrunners</v>
      </c>
      <c r="F431" t="str">
        <v>AIR Worldwide</v>
      </c>
      <c r="G431" t="str">
        <v>U.S. tropical cyclones, earthquakes (plus fire following), severe thunderstorm, winter storm, wildfire, volcanic eruption, meteorite impact, other perils (all including auto &amp; renter policy flood losses)</v>
      </c>
      <c r="H431" s="18">
        <v>35000000</v>
      </c>
      <c r="I431" t="str">
        <v>Indemnity</v>
      </c>
      <c r="J431" t="str">
        <v>S&amp;P: Class 14 BB- (sf)</v>
      </c>
      <c r="K431">
        <v>1</v>
      </c>
      <c r="L431" t="str">
        <v>None</v>
      </c>
      <c r="M431" t="str">
        <v>Unknown</v>
      </c>
      <c r="N431" t="str">
        <v>Yes</v>
      </c>
      <c r="O431">
        <v>1.19</v>
      </c>
      <c r="P431">
        <v>5.25</v>
      </c>
      <c r="Q431">
        <v>4.4117647058823533</v>
      </c>
      <c r="R431">
        <v>1</v>
      </c>
      <c r="S431">
        <v>0</v>
      </c>
      <c r="T431"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31" t="str">
        <v>https://www.artemis.bm/deal-directory/residential-reinsurance-2022-limited-series-2022-1/</v>
      </c>
    </row>
    <row r="432" spans="1:21" x14ac:dyDescent="0.25">
      <c r="A432" t="str">
        <v>Residential Reinsurance 2022 Limited (Series 2022-1) Class 14</v>
      </c>
      <c r="B432" s="19">
        <v>44682</v>
      </c>
      <c r="C432" t="str">
        <v>Residential Reinsurance 2022 Limited</v>
      </c>
      <c r="D432" t="str">
        <v>USAA</v>
      </c>
      <c r="E432" t="str">
        <v>Goldman Sachs and Swiss Re Capital Markets are joint structuring agents and bookrunners</v>
      </c>
      <c r="F432" t="str">
        <v>AIR Worldwide</v>
      </c>
      <c r="G432" t="str">
        <v>U.S. tropical cyclones, earthquakes (plus fire following), severe thunderstorm, winter storm, wildfire, volcanic eruption, meteorite impact, other perils (all including auto &amp; renter policy flood losses)</v>
      </c>
      <c r="H432" s="18">
        <v>60000000</v>
      </c>
      <c r="I432" t="str">
        <v>Indemnity</v>
      </c>
      <c r="J432" t="str">
        <v>S&amp;P: Class 14 BB- (sf)</v>
      </c>
      <c r="K432">
        <v>1</v>
      </c>
      <c r="L432" t="str">
        <v>None</v>
      </c>
      <c r="M432" t="str">
        <v>Unknown</v>
      </c>
      <c r="N432" t="str">
        <v>Yes</v>
      </c>
      <c r="O432">
        <v>0.61</v>
      </c>
      <c r="P432">
        <v>4</v>
      </c>
      <c r="Q432">
        <v>6.557377049180328</v>
      </c>
      <c r="R432">
        <v>1</v>
      </c>
      <c r="S432">
        <v>0</v>
      </c>
      <c r="T432"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32" t="str">
        <v>https://www.artemis.bm/deal-directory/residential-reinsurance-2022-limited-series-2022-1/</v>
      </c>
    </row>
    <row r="433" spans="1:21" x14ac:dyDescent="0.25">
      <c r="A433" t="str">
        <v>Bowline Re Ltd. (Series 2022-1) Class C</v>
      </c>
      <c r="B433" s="19">
        <v>44682</v>
      </c>
      <c r="C433" t="str">
        <v>Bowline Re Ltd.</v>
      </c>
      <c r="D433" t="str">
        <v>Transatlantic Reinsurance Co.</v>
      </c>
      <c r="E433" t="str">
        <v>Aon Securities is sole structuring agent and bookrunner</v>
      </c>
      <c r="F433" t="str">
        <v>AIR Worldwide</v>
      </c>
      <c r="G433" t="str">
        <v>U.S., Puerto Rico, U.S. Virgin Islands, D.C., Canada named storm and earthquake. Japan earthquake</v>
      </c>
      <c r="H433" s="18">
        <v>50000000</v>
      </c>
      <c r="I433" t="str">
        <v>Industry loss index</v>
      </c>
      <c r="J433" t="str">
        <v>NR</v>
      </c>
      <c r="K433">
        <v>3</v>
      </c>
      <c r="L433">
        <v>5.3</v>
      </c>
      <c r="M433" t="str">
        <v>Unknown</v>
      </c>
      <c r="N433" t="str">
        <v>Yes</v>
      </c>
      <c r="O433">
        <v>3.57</v>
      </c>
      <c r="P433">
        <v>7.75</v>
      </c>
      <c r="Q433">
        <v>2.1708683473389359</v>
      </c>
      <c r="R433">
        <v>1</v>
      </c>
      <c r="S433">
        <v>0</v>
      </c>
      <c r="T433" t="str">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v>
      </c>
      <c r="U433" t="str">
        <v>https://www.artemis.bm/deal-directory/bowline-re-ltd-series-2022-1/</v>
      </c>
    </row>
    <row r="434" spans="1:21" x14ac:dyDescent="0.25">
      <c r="A434" t="str">
        <v>Integrity Re Ltd. (Series 2022-1) Class A</v>
      </c>
      <c r="B434" s="19">
        <v>44682</v>
      </c>
      <c r="C434" t="str">
        <v>Integrity Re Ltd.</v>
      </c>
      <c r="D434" t="str">
        <v>American Integrity Insurance Company of Florida, Inc. via Hannover Rück SE</v>
      </c>
      <c r="E434" t="str">
        <v>GC Securities is sole structuring agent and bookrunner</v>
      </c>
      <c r="F434" t="str">
        <v>AIR Worldwide</v>
      </c>
      <c r="G434" t="str">
        <v>Florida named storms</v>
      </c>
      <c r="H434" s="18" t="str">
        <v>ERROR</v>
      </c>
      <c r="I434" t="str">
        <v>Indemnity</v>
      </c>
      <c r="J434" t="str">
        <v>NR</v>
      </c>
      <c r="K434" t="str">
        <v>Unknown</v>
      </c>
      <c r="L434" t="str">
        <v>None</v>
      </c>
      <c r="M434" t="str">
        <v>Unknown</v>
      </c>
      <c r="N434" t="str">
        <v>Yes</v>
      </c>
      <c r="O434">
        <v>1.37</v>
      </c>
      <c r="P434">
        <v>7</v>
      </c>
      <c r="Q434">
        <v>5.10948905109489</v>
      </c>
      <c r="R434">
        <v>1</v>
      </c>
      <c r="S434">
        <v>0</v>
      </c>
      <c r="T434" t="str">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4" t="str">
        <v>https://www.artemis.bm/deal-directory/integrity-re-ltd-series-2022-1/</v>
      </c>
    </row>
    <row r="435" spans="1:21" x14ac:dyDescent="0.25">
      <c r="A435" t="str">
        <v>Torrey Pines Re Ltd. (Series 2022-1) Class A</v>
      </c>
      <c r="B435" s="19">
        <v>44682</v>
      </c>
      <c r="C435" t="str">
        <v>Torrey Pines Re Ltd.</v>
      </c>
      <c r="D435" t="str">
        <v>Palomar Specialty Insurance Company</v>
      </c>
      <c r="E435" t="str">
        <v>GC Securities and TigerRisk Capital Markets &amp; Advisory are joint structuring agents and joint bookrunners</v>
      </c>
      <c r="F435" t="str">
        <v>RMS</v>
      </c>
      <c r="G435" t="str">
        <v>US earthquake</v>
      </c>
      <c r="H435" s="18">
        <v>200000000</v>
      </c>
      <c r="I435" t="str">
        <v>Indemnity</v>
      </c>
      <c r="J435" t="str">
        <v>NR</v>
      </c>
      <c r="K435">
        <v>3</v>
      </c>
      <c r="L435" t="str">
        <v>None</v>
      </c>
      <c r="M435" t="str">
        <v>Unknown</v>
      </c>
      <c r="N435" t="str">
        <v>Yes</v>
      </c>
      <c r="O435">
        <v>1.23</v>
      </c>
      <c r="P435">
        <v>5</v>
      </c>
      <c r="Q435">
        <v>4.0650406504065044</v>
      </c>
      <c r="R435">
        <v>1</v>
      </c>
      <c r="S435">
        <v>0</v>
      </c>
      <c r="T435" t="str">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5" t="str">
        <v>https://www.artemis.bm/deal-directory/torrey-pines-re-ltd-series-2022-1/</v>
      </c>
    </row>
    <row r="436" spans="1:21" x14ac:dyDescent="0.25">
      <c r="A436" t="str">
        <v>Torrey Pines Re Ltd. (Series 2022-1) Class B</v>
      </c>
      <c r="B436" s="19">
        <v>44682</v>
      </c>
      <c r="C436" t="str">
        <v>Torrey Pines Re Ltd.</v>
      </c>
      <c r="D436" t="str">
        <v>Palomar Specialty Insurance Company</v>
      </c>
      <c r="E436" t="str">
        <v>GC Securities and TigerRisk Capital Markets &amp; Advisory are joint structuring agents and joint bookrunners</v>
      </c>
      <c r="F436" t="str">
        <v>RMS</v>
      </c>
      <c r="G436" t="str">
        <v>US earthquake</v>
      </c>
      <c r="H436" s="18">
        <v>75000000</v>
      </c>
      <c r="I436" t="str">
        <v>Indemnity</v>
      </c>
      <c r="J436" t="str">
        <v>NR</v>
      </c>
      <c r="K436">
        <v>3</v>
      </c>
      <c r="L436" t="str">
        <v>None</v>
      </c>
      <c r="M436" t="str">
        <v>Unknown</v>
      </c>
      <c r="N436" t="str">
        <v>Yes</v>
      </c>
      <c r="O436">
        <v>3.77</v>
      </c>
      <c r="P436">
        <v>8.25</v>
      </c>
      <c r="Q436">
        <v>2.1883289124668437</v>
      </c>
      <c r="R436">
        <v>1</v>
      </c>
      <c r="S436">
        <v>0</v>
      </c>
      <c r="T436" t="str">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6" t="str">
        <v>https://www.artemis.bm/deal-directory/torrey-pines-re-ltd-series-2022-1/</v>
      </c>
    </row>
    <row r="437" spans="1:21" x14ac:dyDescent="0.25">
      <c r="A437" t="str">
        <v>Long Point Re IV Ltd. (Series 2022-1)</v>
      </c>
      <c r="B437" s="19">
        <v>44682</v>
      </c>
      <c r="C437" t="str">
        <v>Long Point Re IV Ltd.</v>
      </c>
      <c r="D437" t="str">
        <v>Travelers</v>
      </c>
      <c r="E437" t="str">
        <v>Swiss Re Capital Markets is sole structuring agent and joint bookrunner. Aon Securities is joint bookrunner.</v>
      </c>
      <c r="F437" t="str">
        <v>AIR Worldwide</v>
      </c>
      <c r="G437" t="str">
        <v>U.S. tropical cyclone, earthquake, severe thunderstorm, winter storm (Northeastern U.S. states only)</v>
      </c>
      <c r="H437" s="18">
        <v>575000000</v>
      </c>
      <c r="I437" t="str">
        <v>Indemnity</v>
      </c>
      <c r="J437" t="str">
        <v>Fitch: BB-sf</v>
      </c>
      <c r="K437">
        <v>4</v>
      </c>
      <c r="L437">
        <v>1.3480000000000001</v>
      </c>
      <c r="M437" t="str">
        <v>Unknown</v>
      </c>
      <c r="N437" t="str">
        <v>No</v>
      </c>
      <c r="O437">
        <v>1.127</v>
      </c>
      <c r="P437">
        <v>4.25</v>
      </c>
      <c r="Q437">
        <v>3.7710736468500445</v>
      </c>
      <c r="R437">
        <v>1</v>
      </c>
      <c r="S437">
        <v>0</v>
      </c>
      <c r="T437" t="str">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7" t="str">
        <v>https://www.artemis.bm/deal-directory/long-point-re-iv-ltd-series-2022-1/</v>
      </c>
    </row>
    <row r="438" spans="1:21" x14ac:dyDescent="0.25">
      <c r="A438" t="str">
        <v>Everglades Re II Ltd. (Series 2022-1)</v>
      </c>
      <c r="B438" s="19">
        <v>44682</v>
      </c>
      <c r="C438" t="str">
        <v>Everglades Re II Ltd.</v>
      </c>
      <c r="D438" t="str">
        <v>Citizens Property Insurance</v>
      </c>
      <c r="E438" t="str">
        <v>Aon Securities and GC Securities are joint structuring agents and bookrunners</v>
      </c>
      <c r="F438" t="str">
        <v>AIR Worldwide</v>
      </c>
      <c r="G438" t="str">
        <v>Florida named storms</v>
      </c>
      <c r="H438" s="18">
        <v>200000000</v>
      </c>
      <c r="I438" t="str">
        <v>Indemnity</v>
      </c>
      <c r="J438" t="str">
        <v>NR</v>
      </c>
      <c r="K438" t="str">
        <v>Unknown</v>
      </c>
      <c r="L438">
        <v>1.07</v>
      </c>
      <c r="M438" t="str">
        <v>$4,563,000,000.00</v>
      </c>
      <c r="N438" t="str">
        <v>No</v>
      </c>
      <c r="O438">
        <v>0.83</v>
      </c>
      <c r="P438">
        <v>7.75</v>
      </c>
      <c r="Q438">
        <v>9.3373493975903621</v>
      </c>
      <c r="R438">
        <v>1</v>
      </c>
      <c r="S438">
        <v>0</v>
      </c>
      <c r="T438" t="str">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8" t="str">
        <v>https://www.artemis.bm/deal-directory/everglades-re-ii-ltd-series-2022-1/</v>
      </c>
    </row>
    <row r="439" spans="1:21" x14ac:dyDescent="0.25">
      <c r="A439" t="str">
        <v>Atlas Capital Reinsurance 2022 DAC (Series 2022-1)</v>
      </c>
      <c r="B439" s="19">
        <v>44682</v>
      </c>
      <c r="C439" t="str">
        <v>Atlas Capital Reinsurance 2022 DAC</v>
      </c>
      <c r="D439" t="str">
        <v>SCOR SE</v>
      </c>
      <c r="E439" t="str">
        <v>GC Securities is sole structuring agent and joint bookrunner. Natixis is joint bookrunner and sustainability advisor.</v>
      </c>
      <c r="F439" t="str">
        <v>AIR Worldwide</v>
      </c>
      <c r="G439" t="str">
        <v>U.S. named storm, U.S. &amp; Canada earthquake, European windstorm</v>
      </c>
      <c r="H439" s="18">
        <v>240000000</v>
      </c>
      <c r="I439" t="str">
        <v>Industry loss index</v>
      </c>
      <c r="J439" t="str">
        <v>NR</v>
      </c>
      <c r="K439">
        <v>2</v>
      </c>
      <c r="L439">
        <v>3.8</v>
      </c>
      <c r="M439" t="str">
        <v>Unknown</v>
      </c>
      <c r="N439" t="str">
        <v>No</v>
      </c>
      <c r="O439">
        <v>3.17</v>
      </c>
      <c r="P439">
        <v>9.5</v>
      </c>
      <c r="Q439">
        <v>2.9968454258675079</v>
      </c>
      <c r="R439">
        <v>1</v>
      </c>
      <c r="S439">
        <v>0</v>
      </c>
      <c r="T439" t="str">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9" t="str">
        <v>https://www.artemis.bm/deal-directory/atlas-capital-reinsurance-2022-dac-series-2022-1/</v>
      </c>
    </row>
    <row r="440" spans="1:21" x14ac:dyDescent="0.25">
      <c r="A440" t="str">
        <v>Sanders Re III Ltd. (Series 2022-2) Class A</v>
      </c>
      <c r="B440" s="19">
        <v>44682</v>
      </c>
      <c r="C440" t="str">
        <v>Sanders Re III Ltd.</v>
      </c>
      <c r="D440" t="str">
        <v>Allstate</v>
      </c>
      <c r="E440" t="str">
        <v>Aon Securities is sole structuring agent and joint bookrunner. Goldman Sachs is joint bookrunner.</v>
      </c>
      <c r="F440" t="str">
        <v>AIR Worldwide</v>
      </c>
      <c r="G440" t="str">
        <v>Florida named storm, earthquake, severe thunderstorm, volcanic eruption, meteorite impact, wildfire</v>
      </c>
      <c r="H440" s="18">
        <v>150000000</v>
      </c>
      <c r="I440" t="str">
        <v>Indemnity</v>
      </c>
      <c r="J440" t="str">
        <v>NR</v>
      </c>
      <c r="K440">
        <v>3</v>
      </c>
      <c r="L440" t="str">
        <v>None</v>
      </c>
      <c r="M440" t="str">
        <v>Unknown</v>
      </c>
      <c r="N440" t="str">
        <v>Yes</v>
      </c>
      <c r="O440">
        <v>0.67</v>
      </c>
      <c r="P440">
        <v>6.5</v>
      </c>
      <c r="Q440">
        <v>9.7014925373134329</v>
      </c>
      <c r="R440">
        <v>1</v>
      </c>
      <c r="S440">
        <v>0</v>
      </c>
      <c r="T440"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0" t="str">
        <v>https://www.artemis.bm/deal-directory/sanders-re-iii-ltd-series-2022-2/</v>
      </c>
    </row>
    <row r="441" spans="1:21" x14ac:dyDescent="0.25">
      <c r="A441" t="str">
        <v>Sanders Re III Ltd. (Series 2022-2) Class B</v>
      </c>
      <c r="B441" s="19">
        <v>44682</v>
      </c>
      <c r="C441" t="str">
        <v>Sanders Re III Ltd.</v>
      </c>
      <c r="D441" t="str">
        <v>Allstate</v>
      </c>
      <c r="E441" t="str">
        <v>Aon Securities is sole structuring agent and joint bookrunner. Goldman Sachs is joint bookrunner.</v>
      </c>
      <c r="F441" t="str">
        <v>AIR Worldwide</v>
      </c>
      <c r="G441" t="str">
        <v>Florida named storm, earthquake, severe thunderstorm, volcanic eruption, meteorite impact, wildfire</v>
      </c>
      <c r="H441" s="18">
        <v>100000000</v>
      </c>
      <c r="I441" t="str">
        <v>Indemnity</v>
      </c>
      <c r="J441" t="str">
        <v>NR</v>
      </c>
      <c r="K441">
        <v>3</v>
      </c>
      <c r="L441" t="str">
        <v>None</v>
      </c>
      <c r="M441" t="str">
        <v>Unknown</v>
      </c>
      <c r="N441" t="str">
        <v>Yes</v>
      </c>
      <c r="O441">
        <v>1.79</v>
      </c>
      <c r="P441">
        <v>8.75</v>
      </c>
      <c r="Q441">
        <v>4.8882681564245809</v>
      </c>
      <c r="R441">
        <v>1</v>
      </c>
      <c r="S441">
        <v>0</v>
      </c>
      <c r="T441"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1" t="str">
        <v>https://www.artemis.bm/deal-directory/sanders-re-iii-ltd-series-2022-2/</v>
      </c>
    </row>
    <row r="442" spans="1:21" x14ac:dyDescent="0.25">
      <c r="A442" t="str">
        <v>Sanders Re III Ltd. (Series 2022-2) Class C</v>
      </c>
      <c r="B442" s="19">
        <v>44682</v>
      </c>
      <c r="C442" t="str">
        <v>Sanders Re III Ltd.</v>
      </c>
      <c r="D442" t="str">
        <v>Allstate</v>
      </c>
      <c r="E442" t="str">
        <v>Aon Securities is sole structuring agent and joint bookrunner. Goldman Sachs is joint bookrunner.</v>
      </c>
      <c r="F442" t="str">
        <v>AIR Worldwide</v>
      </c>
      <c r="G442" t="str">
        <v>Florida named storm, earthquake, severe thunderstorm, volcanic eruption, meteorite impact, wildfire</v>
      </c>
      <c r="H442" s="18">
        <v>37500000</v>
      </c>
      <c r="I442" t="str">
        <v>Indemnity</v>
      </c>
      <c r="J442" t="str">
        <v>NR</v>
      </c>
      <c r="K442">
        <v>3</v>
      </c>
      <c r="L442" t="str">
        <v>None</v>
      </c>
      <c r="M442" t="str">
        <v>Unknown</v>
      </c>
      <c r="N442" t="str">
        <v>Yes</v>
      </c>
      <c r="O442">
        <v>7.43</v>
      </c>
      <c r="P442">
        <v>17.43</v>
      </c>
      <c r="Q442">
        <v>2.3458950201884252</v>
      </c>
      <c r="R442">
        <v>1</v>
      </c>
      <c r="S442">
        <v>0</v>
      </c>
      <c r="T442"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2" t="str">
        <v>https://www.artemis.bm/deal-directory/sanders-re-iii-ltd-series-2022-2/</v>
      </c>
    </row>
    <row r="443" spans="1:21" x14ac:dyDescent="0.25">
      <c r="A443" t="str">
        <v>Alamo Re Ltd. (Series 2022-1)</v>
      </c>
      <c r="B443" s="19">
        <v>44682</v>
      </c>
      <c r="C443" t="str">
        <v>Alamo Re Ltd.</v>
      </c>
      <c r="D443" t="str">
        <v>Texas Windstorm Insurance Association (TWIA)</v>
      </c>
      <c r="E443" t="str">
        <v>Gallagher Securities is sole structuring agent &amp; bookrunner</v>
      </c>
      <c r="F443" t="str">
        <v>AIR Worldwide</v>
      </c>
      <c r="G443" t="str">
        <v>Texas named storms and severe thunderstorms</v>
      </c>
      <c r="H443" s="18">
        <v>200000000</v>
      </c>
      <c r="I443" t="str">
        <v>Indemnity</v>
      </c>
      <c r="J443" t="str">
        <v>NR</v>
      </c>
      <c r="K443" t="str">
        <v>Unknown</v>
      </c>
      <c r="L443" t="str">
        <v>None</v>
      </c>
      <c r="M443" t="str">
        <v>Unknown</v>
      </c>
      <c r="N443" t="str">
        <v>No</v>
      </c>
      <c r="O443">
        <v>2.5099999999999998</v>
      </c>
      <c r="P443">
        <v>7.25</v>
      </c>
      <c r="Q443">
        <v>2.8884462151394423</v>
      </c>
      <c r="R443">
        <v>1</v>
      </c>
      <c r="S443">
        <v>0</v>
      </c>
      <c r="T443" t="str">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3" t="str">
        <v>https://www.artemis.bm/deal-directory/alamo-re-ltd-series-2022-1/</v>
      </c>
    </row>
    <row r="444" spans="1:21" x14ac:dyDescent="0.25">
      <c r="A444" t="str">
        <v>Black Kite Re Limited (Series 2022-1)</v>
      </c>
      <c r="B444" s="19">
        <v>44713</v>
      </c>
      <c r="C444" t="str">
        <v>Black Kite Re Limited</v>
      </c>
      <c r="D444" t="str">
        <v>Peak Reinsurance Company</v>
      </c>
      <c r="E444" t="str">
        <v>GC Securities is joint structuring agent, sole bookrunner and sole purchaser. Mercer Investments (HK) Limited is joint structuring agent and co-manager</v>
      </c>
      <c r="F444" t="str">
        <v>AIR Worldwide</v>
      </c>
      <c r="G444" t="str">
        <v>Japan typhoon</v>
      </c>
      <c r="H444" s="18">
        <v>150000000</v>
      </c>
      <c r="I444" t="str">
        <v>Industry loss index</v>
      </c>
      <c r="J444" t="str">
        <v>NR</v>
      </c>
      <c r="K444" t="str">
        <v>Unknown</v>
      </c>
      <c r="L444" t="str">
        <v>None</v>
      </c>
      <c r="M444" t="str">
        <v>Unknown</v>
      </c>
      <c r="N444" t="str">
        <v>No</v>
      </c>
      <c r="O444">
        <v>3.22</v>
      </c>
      <c r="P444">
        <v>6.9</v>
      </c>
      <c r="Q444">
        <v>2.1428571428571428</v>
      </c>
      <c r="R444">
        <v>1</v>
      </c>
      <c r="S444">
        <v>0</v>
      </c>
      <c r="T444" t="str">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4" t="str">
        <v>https://www.artemis.bm/deal-directory/black-kite-re-limited-series-2022-1/</v>
      </c>
    </row>
    <row r="445" spans="1:21" x14ac:dyDescent="0.25">
      <c r="A445" t="str">
        <v>Yosemite Re Ltd. (Series 2022-1)</v>
      </c>
      <c r="B445" s="19">
        <v>44713</v>
      </c>
      <c r="C445" t="str">
        <v>Yosemite Re Ltd.</v>
      </c>
      <c r="D445" t="str">
        <v>Core Specialty (StarStone)</v>
      </c>
      <c r="E445" t="str">
        <v>GC Securities is sole structuring agent and bookrunner.</v>
      </c>
      <c r="F445" t="str">
        <v>AIR Worldwide</v>
      </c>
      <c r="G445" t="str">
        <v>US named storm and earthquake</v>
      </c>
      <c r="H445" s="18">
        <v>65000000</v>
      </c>
      <c r="I445" t="str">
        <v>Indemnity</v>
      </c>
      <c r="J445" t="str">
        <v>NR</v>
      </c>
      <c r="K445">
        <v>3</v>
      </c>
      <c r="L445">
        <v>2.3199999999999998</v>
      </c>
      <c r="M445" t="str">
        <v>Unknown</v>
      </c>
      <c r="N445" t="str">
        <v>No</v>
      </c>
      <c r="O445">
        <v>1.1599999999999999</v>
      </c>
      <c r="P445">
        <v>9.75</v>
      </c>
      <c r="Q445">
        <v>8.4051724137931032</v>
      </c>
      <c r="R445">
        <v>1</v>
      </c>
      <c r="S445">
        <v>0</v>
      </c>
      <c r="T445" t="str">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5" t="str">
        <v>https://www.artemis.bm/deal-directory/yosemite-re-ltd-series-2022-1/</v>
      </c>
    </row>
    <row r="446" spans="1:21" x14ac:dyDescent="0.25">
      <c r="A446" t="str">
        <v>Catahoula II Re Pte. Ltd. (Series 2022-1)</v>
      </c>
      <c r="B446" s="19">
        <v>44713</v>
      </c>
      <c r="C446" t="str">
        <v>Catahoula II Re Pte. Ltd.</v>
      </c>
      <c r="D446" t="str">
        <v>Louisiana Citizens Property Insurance Corporation</v>
      </c>
      <c r="E446" t="str">
        <v>GC Securities is sole structuring agent and bookrunner</v>
      </c>
      <c r="F446" t="str">
        <v>AIR Worldwide</v>
      </c>
      <c r="G446" t="str">
        <v>Louisiana named storm &amp; severe thunderstorm</v>
      </c>
      <c r="H446" s="18">
        <v>175000000</v>
      </c>
      <c r="I446" t="str">
        <v>Indemnity</v>
      </c>
      <c r="J446" t="str">
        <v>NR</v>
      </c>
      <c r="K446" t="str">
        <v>Unknown</v>
      </c>
      <c r="L446">
        <v>1.41</v>
      </c>
      <c r="M446" t="str">
        <v>Unknown</v>
      </c>
      <c r="N446" t="str">
        <v>No</v>
      </c>
      <c r="O446">
        <v>1.1200000000000001</v>
      </c>
      <c r="P446">
        <v>13</v>
      </c>
      <c r="Q446">
        <v>11.607142857142856</v>
      </c>
      <c r="R446">
        <v>1</v>
      </c>
      <c r="S446">
        <v>0</v>
      </c>
      <c r="T446" t="str">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6" t="str">
        <v>https://www.artemis.bm/deal-directory/catahoula-ii-re-pte-ltd-series-2022-1/</v>
      </c>
    </row>
    <row r="447" spans="1:21" x14ac:dyDescent="0.25">
      <c r="A447" t="str">
        <v>Ursa Re II Ltd. (Series 2022-1) Class A</v>
      </c>
      <c r="B447" s="19">
        <v>44713</v>
      </c>
      <c r="C447" t="str">
        <v>Ursa Re II Ltd.</v>
      </c>
      <c r="D447" t="str">
        <v>California Earthquake Authority</v>
      </c>
      <c r="E447" t="str">
        <v>Swiss Re Capital Markets is sole structuring agent and joint bookrunner. Aon Securities is joint bookrunner.</v>
      </c>
      <c r="F447" t="str">
        <v>EQECAT Inc.</v>
      </c>
      <c r="G447" t="str">
        <v>California earthquake</v>
      </c>
      <c r="H447" s="18">
        <v>175000000</v>
      </c>
      <c r="I447" t="str">
        <v>Indemnity</v>
      </c>
      <c r="J447" t="str">
        <v>NR</v>
      </c>
      <c r="K447" t="str">
        <v>Unknown</v>
      </c>
      <c r="L447" t="str">
        <v>None</v>
      </c>
      <c r="M447" t="str">
        <v>Unknown</v>
      </c>
      <c r="N447" t="str">
        <v>Yes</v>
      </c>
      <c r="O447">
        <v>1.33</v>
      </c>
      <c r="P447">
        <v>5</v>
      </c>
      <c r="Q447">
        <v>3.7593984962406015</v>
      </c>
      <c r="R447">
        <v>1</v>
      </c>
      <c r="S447">
        <v>0</v>
      </c>
      <c r="T447" t="str">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7" t="str">
        <v>https://www.artemis.bm/deal-directory/ursa-re-ii-ltd-series-2022-1/</v>
      </c>
    </row>
    <row r="448" spans="1:21" x14ac:dyDescent="0.25">
      <c r="A448" t="str">
        <v>Ursa Re II Ltd. (Series 2022-1) Class B</v>
      </c>
      <c r="B448" s="19">
        <v>44713</v>
      </c>
      <c r="C448" t="str">
        <v>Ursa Re II Ltd.</v>
      </c>
      <c r="D448" t="str">
        <v>California Earthquake Authority</v>
      </c>
      <c r="E448" t="str">
        <v>Swiss Re Capital Markets is sole structuring agent and joint bookrunner. Aon Securities is joint bookrunner.</v>
      </c>
      <c r="F448" t="str">
        <v>EQECAT Inc.</v>
      </c>
      <c r="G448" t="str">
        <v>California earthquake</v>
      </c>
      <c r="H448" s="18">
        <v>70000000</v>
      </c>
      <c r="I448" t="str">
        <v>Indemnity</v>
      </c>
      <c r="J448" t="str">
        <v>NR</v>
      </c>
      <c r="K448" t="str">
        <v>Unknown</v>
      </c>
      <c r="L448" t="str">
        <v>None</v>
      </c>
      <c r="M448" t="str">
        <v>Unknown</v>
      </c>
      <c r="N448" t="str">
        <v>Yes</v>
      </c>
      <c r="O448">
        <v>3.28</v>
      </c>
      <c r="P448">
        <v>7.75</v>
      </c>
      <c r="Q448">
        <v>2.3628048780487805</v>
      </c>
      <c r="R448">
        <v>1</v>
      </c>
      <c r="S448">
        <v>0</v>
      </c>
      <c r="T448" t="str">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8" t="str">
        <v>https://www.artemis.bm/deal-directory/ursa-re-ii-ltd-series-2022-1/</v>
      </c>
    </row>
    <row r="449" spans="1:21" x14ac:dyDescent="0.25">
      <c r="A449" t="str">
        <v>Kilimanjaro III Re Ltd. (Series 2022-1)</v>
      </c>
      <c r="B449" s="19">
        <v>44713</v>
      </c>
      <c r="C449" t="str">
        <v>Kilimanjaro III Re Ltd.</v>
      </c>
      <c r="D449" t="str">
        <v>Everest Re</v>
      </c>
      <c r="E449" t="str">
        <v>Aon Securities is sole structuring agent and bookrunner</v>
      </c>
      <c r="F449" t="str">
        <v>AIR Worldwide</v>
      </c>
      <c r="G449" t="str">
        <v>U.S., Puerto Rico, U.S. Virgin Islands, D.C., Canada named storm and earthquake</v>
      </c>
      <c r="H449" s="18">
        <v>300000000</v>
      </c>
      <c r="I449" t="str">
        <v>Industry loss index</v>
      </c>
      <c r="J449" t="str">
        <v>NR</v>
      </c>
      <c r="K449">
        <v>3</v>
      </c>
      <c r="L449">
        <v>1.43</v>
      </c>
      <c r="M449" t="str">
        <v>Unknown</v>
      </c>
      <c r="N449" t="str">
        <v>No</v>
      </c>
      <c r="O449">
        <v>0.9</v>
      </c>
      <c r="P449">
        <v>5.25</v>
      </c>
      <c r="Q449">
        <v>5.833333333333333</v>
      </c>
      <c r="R449">
        <v>1</v>
      </c>
      <c r="S449">
        <v>0</v>
      </c>
      <c r="T449" t="str">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9" t="str">
        <v>https://www.artemis.bm/deal-directory/kilimanjaro-iii-re-ltd-series-2022-1/</v>
      </c>
    </row>
    <row r="450" spans="1:21" x14ac:dyDescent="0.25">
      <c r="A450" t="str">
        <v>Commonwealth Re Ltd. (Series 2022-1)</v>
      </c>
      <c r="B450" s="19">
        <v>44713</v>
      </c>
      <c r="C450" t="str">
        <v>Commonwealth Re Ltd.</v>
      </c>
      <c r="D450" t="str">
        <v>The Hanover Insurance Group</v>
      </c>
      <c r="E450" t="str">
        <v>GC Securities is sole structuring agent and bookrunner</v>
      </c>
      <c r="F450" t="str">
        <v>AIR Worldwide</v>
      </c>
      <c r="G450" t="str">
        <v>Northeast U.S. named storm</v>
      </c>
      <c r="H450" s="18">
        <v>150000000</v>
      </c>
      <c r="I450" t="str">
        <v>Indemnity</v>
      </c>
      <c r="J450" t="str">
        <v>NR</v>
      </c>
      <c r="K450">
        <v>3</v>
      </c>
      <c r="L450" t="str">
        <v>None</v>
      </c>
      <c r="M450" t="str">
        <v>Unknown</v>
      </c>
      <c r="N450" t="str">
        <v>No</v>
      </c>
      <c r="O450">
        <v>0.54</v>
      </c>
      <c r="P450">
        <v>3.5</v>
      </c>
      <c r="Q450">
        <v>6.481481481481481</v>
      </c>
      <c r="R450">
        <v>1</v>
      </c>
      <c r="S450">
        <v>0</v>
      </c>
      <c r="T450" t="str">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0" t="str">
        <v>https://www.artemis.bm/deal-directory/commonwealth-re-ltd-series-2022-1/</v>
      </c>
    </row>
    <row r="451" spans="1:21" x14ac:dyDescent="0.25">
      <c r="A451" t="str">
        <v>Merna Re II Ltd. (Series 2022-2)</v>
      </c>
      <c r="B451" s="19">
        <v>44713</v>
      </c>
      <c r="C451" t="str">
        <v>Merna Re II Ltd.</v>
      </c>
      <c r="D451" t="str">
        <v>State Farm</v>
      </c>
      <c r="E451" t="str">
        <v>Unknown</v>
      </c>
      <c r="F451" t="str">
        <v>Unknown</v>
      </c>
      <c r="G451" t="str">
        <v>Florida named storms</v>
      </c>
      <c r="H451" s="18">
        <v>200000000</v>
      </c>
      <c r="I451" t="str">
        <v>Indemnity</v>
      </c>
      <c r="J451" t="str">
        <v>NR</v>
      </c>
      <c r="K451" t="str">
        <v>Unknown</v>
      </c>
      <c r="L451" t="str">
        <v>None</v>
      </c>
      <c r="M451" t="str">
        <v>Unknown</v>
      </c>
      <c r="N451" t="str">
        <v>No</v>
      </c>
      <c r="O451">
        <v>1.53</v>
      </c>
      <c r="P451">
        <v>7.5</v>
      </c>
      <c r="Q451">
        <v>4.9019607843137258</v>
      </c>
      <c r="R451">
        <v>1</v>
      </c>
      <c r="S451">
        <v>0</v>
      </c>
      <c r="T451" t="str">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1" t="str">
        <v>https://www.artemis.bm/deal-directory/merna-re-ii-ltd-series-2022-2/</v>
      </c>
    </row>
    <row r="452" spans="1:21" x14ac:dyDescent="0.25">
      <c r="A452" t="str">
        <v>Merna Re II Ltd. (Series 2022-3)</v>
      </c>
      <c r="B452" s="19">
        <v>44713</v>
      </c>
      <c r="C452" t="str">
        <v>Merna Re II Ltd.</v>
      </c>
      <c r="D452" t="str">
        <v>State Farm</v>
      </c>
      <c r="E452" t="str">
        <v>Unknown</v>
      </c>
      <c r="F452" t="str">
        <v>Unknown</v>
      </c>
      <c r="G452" t="str">
        <v>Texas named storms</v>
      </c>
      <c r="H452" s="18">
        <v>300000000</v>
      </c>
      <c r="I452" t="str">
        <v>Indemnity</v>
      </c>
      <c r="J452" t="str">
        <v>NR</v>
      </c>
      <c r="K452" t="str">
        <v>Unknown</v>
      </c>
      <c r="L452" t="str">
        <v>None</v>
      </c>
      <c r="M452" t="str">
        <v>Unknown</v>
      </c>
      <c r="N452" t="str">
        <v>No</v>
      </c>
      <c r="O452">
        <v>2.78</v>
      </c>
      <c r="P452">
        <v>7.25</v>
      </c>
      <c r="Q452">
        <v>2.6079136690647484</v>
      </c>
      <c r="R452">
        <v>1</v>
      </c>
      <c r="S452">
        <v>0</v>
      </c>
      <c r="T452" t="str">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2" t="str">
        <v>https://www.artemis.bm/deal-directory/merna-re-ii-ltd-series-2022-3/</v>
      </c>
    </row>
    <row r="453" spans="1:21" x14ac:dyDescent="0.25">
      <c r="A453" t="str">
        <v>Northshore Re II Ltd. (Series 2022-1)</v>
      </c>
      <c r="B453" s="19">
        <v>44713</v>
      </c>
      <c r="C453" t="str">
        <v>Northshore Re II Ltd.</v>
      </c>
      <c r="D453" t="str">
        <v>AXIS Capital Holdings Ltd. subsidiaries</v>
      </c>
      <c r="E453" t="str">
        <v>GC Securities is structuring agent and bookrunner</v>
      </c>
      <c r="F453" t="str">
        <v>AIR Worldwide</v>
      </c>
      <c r="G453" t="str">
        <v>U.S. named storms (inc. Puerto Rico &amp; Virgin Islands), U.S. &amp; Canada earthquake</v>
      </c>
      <c r="H453" s="18">
        <v>140000000</v>
      </c>
      <c r="I453" t="str">
        <v>Industry loss index</v>
      </c>
      <c r="J453" t="str">
        <v>NR</v>
      </c>
      <c r="K453">
        <v>3</v>
      </c>
      <c r="L453">
        <v>2.48</v>
      </c>
      <c r="M453" t="str">
        <v>Unknown</v>
      </c>
      <c r="N453" t="str">
        <v>No</v>
      </c>
      <c r="O453">
        <v>2.02</v>
      </c>
      <c r="P453">
        <v>8</v>
      </c>
      <c r="Q453">
        <v>3.9603960396039604</v>
      </c>
      <c r="R453">
        <v>1</v>
      </c>
      <c r="S453">
        <v>0</v>
      </c>
      <c r="T453" t="str">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3" t="str">
        <v>https://www.artemis.bm/deal-directory/northshore-re-ii-ltd-series-2022-1/</v>
      </c>
    </row>
    <row r="454" spans="1:21" x14ac:dyDescent="0.25">
      <c r="A454" t="str">
        <v>Finca Re Ltd. (Series 2022-1)</v>
      </c>
      <c r="B454" s="19">
        <v>44743</v>
      </c>
      <c r="C454" t="str">
        <v>Finca Re Ltd.</v>
      </c>
      <c r="D454" t="str">
        <v>Canopius Group</v>
      </c>
      <c r="E454" t="str">
        <v>Aon Securities is sole structuring agent and bookrunner</v>
      </c>
      <c r="F454" t="str">
        <v>AIR Worldwide</v>
      </c>
      <c r="G454" t="str">
        <v>US named storm and earthquake</v>
      </c>
      <c r="H454" s="18">
        <v>75000000</v>
      </c>
      <c r="I454" t="str">
        <v>Industry loss index</v>
      </c>
      <c r="J454" t="str">
        <v>NR</v>
      </c>
      <c r="K454" t="str">
        <v>Unknown</v>
      </c>
      <c r="L454" t="str">
        <v>None</v>
      </c>
      <c r="M454" t="str">
        <v>Unknown</v>
      </c>
      <c r="N454" t="str">
        <v>No</v>
      </c>
      <c r="O454">
        <v>5</v>
      </c>
      <c r="P454">
        <v>7.75</v>
      </c>
      <c r="Q454">
        <v>1.55</v>
      </c>
      <c r="R454">
        <v>1</v>
      </c>
      <c r="S454">
        <v>0</v>
      </c>
      <c r="T454" t="str">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4" t="str">
        <v>https://www.artemis.bm/deal-directory/finca-re-ltd-series-2022-1/</v>
      </c>
    </row>
    <row r="455" spans="1:21" x14ac:dyDescent="0.25">
      <c r="A455" t="str">
        <v>Herbie Re Ltd. (Series 2022-1)</v>
      </c>
      <c r="B455" s="19">
        <v>44866</v>
      </c>
      <c r="C455" t="str">
        <v>Herbie Re Ltd.</v>
      </c>
      <c r="D455" t="str">
        <v>Fidelis Insurance</v>
      </c>
      <c r="E455" t="str">
        <v>Aon Securities is sole structuring agent and bookrunner</v>
      </c>
      <c r="F455" t="str">
        <v>AIR Worldwide</v>
      </c>
      <c r="G455" t="str">
        <v>North American earthquake</v>
      </c>
      <c r="H455" s="18">
        <v>80000000</v>
      </c>
      <c r="I455" t="str">
        <v>Industry loss index</v>
      </c>
      <c r="J455" t="str">
        <v>NR</v>
      </c>
      <c r="K455" t="str">
        <v>Unknown</v>
      </c>
      <c r="L455">
        <v>4.1100000000000003</v>
      </c>
      <c r="M455" t="str">
        <v>Unknown</v>
      </c>
      <c r="N455" t="str">
        <v>No</v>
      </c>
      <c r="O455">
        <v>3.37</v>
      </c>
      <c r="P455">
        <v>12.5</v>
      </c>
      <c r="Q455">
        <v>3.7091988130563798</v>
      </c>
      <c r="R455">
        <v>1</v>
      </c>
      <c r="S455">
        <v>0</v>
      </c>
      <c r="T455" t="str">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5" t="str">
        <v>https://www.artemis.bm/deal-directory/herbie-re-ltd-series-2022-1/</v>
      </c>
    </row>
    <row r="456" spans="1:21" x14ac:dyDescent="0.25">
      <c r="A456" t="str">
        <v>Residential Reinsurance 2022 Limited (Series 2022-2) Class 3</v>
      </c>
      <c r="B456" s="19">
        <v>44866</v>
      </c>
      <c r="C456" t="str">
        <v>Residential Reinsurance 2022 Limited</v>
      </c>
      <c r="D456" t="str">
        <v>USAA</v>
      </c>
      <c r="E456" t="str">
        <v>Goldman Sachs and Swiss Re Capital Markets are joint structuring agents and bookrunners</v>
      </c>
      <c r="F456" t="str">
        <v>AIR Worldwide</v>
      </c>
      <c r="G456" t="str">
        <v>U.S. tropical cyclones, earthquakes (plus fire following), severe thunderstorm, winter storm, wildfire, volcanic eruption, meteorite impact, other perils (all including auto &amp; renter policy flood losses)</v>
      </c>
      <c r="H456" s="18">
        <v>60000000</v>
      </c>
      <c r="I456" t="str">
        <v>Indemnity</v>
      </c>
      <c r="J456" t="str">
        <v>NR</v>
      </c>
      <c r="K456" t="str">
        <v>Unknown</v>
      </c>
      <c r="L456" t="str">
        <v>None</v>
      </c>
      <c r="M456" t="str">
        <v>Unknown</v>
      </c>
      <c r="N456" t="str">
        <v>Yes</v>
      </c>
      <c r="O456">
        <v>2.72</v>
      </c>
      <c r="P456">
        <v>10</v>
      </c>
      <c r="Q456">
        <v>3.6764705882352939</v>
      </c>
      <c r="R456">
        <v>1</v>
      </c>
      <c r="S456">
        <v>0</v>
      </c>
      <c r="T456" t="str">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6" t="str">
        <v>https://www.artemis.bm/deal-directory/residential-reinsurance-2022-limited-series-2022-2/</v>
      </c>
    </row>
    <row r="457" spans="1:21" x14ac:dyDescent="0.25">
      <c r="A457" t="str">
        <v>Residential Reinsurance 2022 Limited (Series 2022-2) Class 5</v>
      </c>
      <c r="B457" s="19">
        <v>44866</v>
      </c>
      <c r="C457" t="str">
        <v>Residential Reinsurance 2022 Limited</v>
      </c>
      <c r="D457" t="str">
        <v>USAA</v>
      </c>
      <c r="E457" t="str">
        <v>Goldman Sachs and Swiss Re Capital Markets are joint structuring agents and bookrunners</v>
      </c>
      <c r="F457" t="str">
        <v>AIR Worldwide</v>
      </c>
      <c r="G457" t="str">
        <v>U.S. tropical cyclones, earthquakes (plus fire following), severe thunderstorm, winter storm, wildfire, volcanic eruption, meteorite impact, other perils (all including auto &amp; renter policy flood losses)</v>
      </c>
      <c r="H457" s="18">
        <v>135000000</v>
      </c>
      <c r="I457" t="str">
        <v>Indemnity</v>
      </c>
      <c r="J457" t="str">
        <v>NR</v>
      </c>
      <c r="K457" t="str">
        <v>Unknown</v>
      </c>
      <c r="L457" t="str">
        <v>None</v>
      </c>
      <c r="M457" t="str">
        <v>Unknown</v>
      </c>
      <c r="N457" t="str">
        <v>Yes</v>
      </c>
      <c r="O457">
        <v>1.34</v>
      </c>
      <c r="P457">
        <v>7</v>
      </c>
      <c r="Q457">
        <v>5.2238805970149249</v>
      </c>
      <c r="R457">
        <v>1</v>
      </c>
      <c r="S457">
        <v>0</v>
      </c>
      <c r="T457" t="str">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7" t="str">
        <v>https://www.artemis.bm/deal-directory/residential-reinsurance-2022-limited-series-2022-2/</v>
      </c>
    </row>
    <row r="458" spans="1:21" x14ac:dyDescent="0.25">
      <c r="A458" t="str">
        <v>Ursa Re II Ltd. (Series 2022-2) Class AA</v>
      </c>
      <c r="B458" s="19">
        <v>44896</v>
      </c>
      <c r="C458" t="str">
        <v>Ursa Re II Ltd.</v>
      </c>
      <c r="D458" t="str">
        <v>California Earthquake Authority</v>
      </c>
      <c r="E458" t="str">
        <v>Swiss Re Capital Markets is sole structuring agent and bookrunner</v>
      </c>
      <c r="F458" t="str">
        <v>EQECAT Inc.</v>
      </c>
      <c r="G458" t="str">
        <v>California earthquake</v>
      </c>
      <c r="H458" s="18">
        <v>185000000</v>
      </c>
      <c r="I458" t="str">
        <v>Indemnity</v>
      </c>
      <c r="J458" t="str">
        <v>NR</v>
      </c>
      <c r="K458" t="str">
        <v>Unknown</v>
      </c>
      <c r="L458">
        <v>1.1299999999999999</v>
      </c>
      <c r="M458" t="str">
        <v>Unknown</v>
      </c>
      <c r="N458" t="str">
        <v>Yes</v>
      </c>
      <c r="O458">
        <v>1.05</v>
      </c>
      <c r="P458">
        <v>7</v>
      </c>
      <c r="Q458">
        <v>6.6666666666666661</v>
      </c>
      <c r="R458">
        <v>1</v>
      </c>
      <c r="S458">
        <v>0</v>
      </c>
      <c r="T458" t="str">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8" t="str">
        <v>https://www.artemis.bm/deal-directory/ursa-re-ii-ltd-series-2022-2/</v>
      </c>
    </row>
    <row r="459" spans="1:21" x14ac:dyDescent="0.25">
      <c r="A459" t="str">
        <v>Ursa Re II Ltd. (Series 2022-2) Class B</v>
      </c>
      <c r="B459" s="19">
        <v>44896</v>
      </c>
      <c r="C459" t="str">
        <v>Ursa Re II Ltd.</v>
      </c>
      <c r="D459" t="str">
        <v>California Earthquake Authority</v>
      </c>
      <c r="E459" t="str">
        <v>Swiss Re Capital Markets is sole structuring agent and bookrunner</v>
      </c>
      <c r="F459" t="str">
        <v>EQECAT Inc.</v>
      </c>
      <c r="G459" t="str">
        <v>California earthquake</v>
      </c>
      <c r="H459" s="18">
        <v>120000000</v>
      </c>
      <c r="I459" t="str">
        <v>Indemnity</v>
      </c>
      <c r="J459" t="str">
        <v>NR</v>
      </c>
      <c r="K459" t="str">
        <v>Unknown</v>
      </c>
      <c r="L459">
        <v>2.4300000000000002</v>
      </c>
      <c r="M459" t="str">
        <v>Unknown</v>
      </c>
      <c r="N459" t="str">
        <v>Yes</v>
      </c>
      <c r="O459">
        <v>2.2999999999999998</v>
      </c>
      <c r="P459">
        <v>10.25</v>
      </c>
      <c r="Q459">
        <v>4.4565217391304355</v>
      </c>
      <c r="R459">
        <v>1</v>
      </c>
      <c r="S459">
        <v>0</v>
      </c>
      <c r="T459" t="str">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9" t="str">
        <v>https://www.artemis.bm/deal-directory/ursa-re-ii-ltd-series-2022-2/</v>
      </c>
    </row>
    <row r="460" spans="1:21" x14ac:dyDescent="0.25">
      <c r="A460" t="str">
        <v>Montoya Re Ltd. (Series 2022-2)</v>
      </c>
      <c r="B460" s="19">
        <v>44896</v>
      </c>
      <c r="C460" t="str">
        <v>Montoya Re Ltd.</v>
      </c>
      <c r="D460" t="str">
        <v>Inigo Insurance (Syndicate 1301)</v>
      </c>
      <c r="E460" t="str">
        <v>Aon Securities is sole structuring agent and bookrunner</v>
      </c>
      <c r="F460" t="str">
        <v>AIR Worldwide</v>
      </c>
      <c r="G460" t="str">
        <v>U.S. named storm, U.S. and Canada earthquake</v>
      </c>
      <c r="H460" s="18">
        <v>110000000</v>
      </c>
      <c r="I460" t="str">
        <v>Industry loss index</v>
      </c>
      <c r="J460" t="str">
        <v>NR</v>
      </c>
      <c r="K460">
        <v>0.25</v>
      </c>
      <c r="L460">
        <v>4.25</v>
      </c>
      <c r="M460" t="str">
        <v>Unknown</v>
      </c>
      <c r="N460" t="str">
        <v>No</v>
      </c>
      <c r="O460">
        <v>3.18</v>
      </c>
      <c r="P460">
        <v>14</v>
      </c>
      <c r="Q460">
        <v>4.4025157232704402</v>
      </c>
      <c r="R460">
        <v>1</v>
      </c>
      <c r="S460">
        <v>0</v>
      </c>
      <c r="T460" t="str">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0" t="str">
        <v>https://www.artemis.bm/deal-directory/montoya-re-ltd-series-2022-2/</v>
      </c>
    </row>
    <row r="461" spans="1:21" x14ac:dyDescent="0.25">
      <c r="A461" t="str">
        <v>Veraison Re Ltd. (Series 2023-1) Class A</v>
      </c>
      <c r="B461" s="19">
        <v>44896</v>
      </c>
      <c r="C461" t="str">
        <v>Veraison Re Ltd.</v>
      </c>
      <c r="D461" t="str">
        <v>GeoVera Insurance Holdings, Ltd.</v>
      </c>
      <c r="E461" t="str">
        <v>GC Securities and TigerRisk Capital Markets &amp; Advisory are joint structuring agents and bookrunners</v>
      </c>
      <c r="F461" t="str">
        <v>RMS</v>
      </c>
      <c r="G461" t="str">
        <v>US earthquake</v>
      </c>
      <c r="H461" s="18">
        <v>75000000</v>
      </c>
      <c r="I461" t="str">
        <v>Indemnity</v>
      </c>
      <c r="J461" t="str">
        <v>NR</v>
      </c>
      <c r="K461" t="str">
        <v>Unknown</v>
      </c>
      <c r="L461" t="str">
        <v>None</v>
      </c>
      <c r="M461" t="str">
        <v>Unknown</v>
      </c>
      <c r="N461" t="str">
        <v>Yes</v>
      </c>
      <c r="O461">
        <v>0.65</v>
      </c>
      <c r="P461">
        <v>6.5</v>
      </c>
      <c r="Q461">
        <v>10</v>
      </c>
      <c r="R461">
        <v>1</v>
      </c>
      <c r="S461">
        <v>0</v>
      </c>
      <c r="T461" t="str">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1" t="str">
        <v>https://www.artemis.bm/deal-directory/veraison-re-ltd-series-2023-1/</v>
      </c>
    </row>
    <row r="462" spans="1:21" x14ac:dyDescent="0.25">
      <c r="A462" t="str">
        <v>Veraison Re Ltd. (Series 2023-1) Class B</v>
      </c>
      <c r="B462" s="19">
        <v>44896</v>
      </c>
      <c r="C462" t="str">
        <v>Veraison Re Ltd.</v>
      </c>
      <c r="D462" t="str">
        <v>GeoVera Insurance Holdings, Ltd.</v>
      </c>
      <c r="E462" t="str">
        <v>GC Securities and TigerRisk Capital Markets &amp; Advisory are joint structuring agents and bookrunners</v>
      </c>
      <c r="F462" t="str">
        <v>RMS</v>
      </c>
      <c r="G462" t="str">
        <v>US earthquake</v>
      </c>
      <c r="H462" s="18">
        <v>75000000</v>
      </c>
      <c r="I462" t="str">
        <v>Indemnity</v>
      </c>
      <c r="J462" t="str">
        <v>NR</v>
      </c>
      <c r="K462" t="str">
        <v>Unknown</v>
      </c>
      <c r="L462" t="str">
        <v>None</v>
      </c>
      <c r="M462" t="str">
        <v>Unknown</v>
      </c>
      <c r="N462" t="str">
        <v>Yes</v>
      </c>
      <c r="O462">
        <v>2.91</v>
      </c>
      <c r="P462">
        <v>12</v>
      </c>
      <c r="Q462">
        <v>4.1237113402061851</v>
      </c>
      <c r="R462">
        <v>1</v>
      </c>
      <c r="S462">
        <v>0</v>
      </c>
      <c r="T462" t="str">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2" t="str">
        <v>https://www.artemis.bm/deal-directory/veraison-re-ltd-series-2023-1/</v>
      </c>
    </row>
    <row r="463" spans="1:21" x14ac:dyDescent="0.25">
      <c r="A463" t="str">
        <v>Mystic Re IV Ltd. (Series 2023-1) Class A</v>
      </c>
      <c r="B463" s="19">
        <v>44896</v>
      </c>
      <c r="C463" t="str">
        <v>Mystic Re IV Ltd.</v>
      </c>
      <c r="D463" t="str">
        <v>Liberty Mutual</v>
      </c>
      <c r="E463" t="str">
        <v>GC Securities and TigerRisk Capital Markets &amp; Advisory are joint structuring agents and bookrunners</v>
      </c>
      <c r="F463" t="str">
        <v>AIR Worldwide</v>
      </c>
      <c r="G463" t="str">
        <v>US, Canada, Caribbean named storm &amp; earthquake</v>
      </c>
      <c r="H463" s="18">
        <v>150000000</v>
      </c>
      <c r="I463" t="str">
        <v>Indemnity</v>
      </c>
      <c r="J463" t="str">
        <v>NR</v>
      </c>
      <c r="K463" t="str">
        <v>Unknown</v>
      </c>
      <c r="L463" t="str">
        <v>None</v>
      </c>
      <c r="M463" t="str">
        <v>Unknown</v>
      </c>
      <c r="N463" t="str">
        <v>Yes</v>
      </c>
      <c r="O463">
        <v>1.74</v>
      </c>
      <c r="P463">
        <v>9.25</v>
      </c>
      <c r="Q463">
        <v>5.3160919540229887</v>
      </c>
      <c r="R463">
        <v>1</v>
      </c>
      <c r="S463">
        <v>0</v>
      </c>
      <c r="T463" t="str">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3" t="str">
        <v>https://www.artemis.bm/deal-directory/mystic-re-iv-ltd-series-2023-1/</v>
      </c>
    </row>
    <row r="464" spans="1:21" x14ac:dyDescent="0.25">
      <c r="A464" t="str">
        <v>Sakura Re Ltd. (Series 2022-1)</v>
      </c>
      <c r="B464" s="19">
        <v>44896</v>
      </c>
      <c r="C464" t="str">
        <v>Sakura Re Ltd.</v>
      </c>
      <c r="D464" t="str">
        <v>Sompo International</v>
      </c>
      <c r="E464" t="str">
        <v>Aon Securities is sole structuring agent and bookrunner</v>
      </c>
      <c r="F464" t="str">
        <v>AIR Worldwide</v>
      </c>
      <c r="G464" t="str">
        <v>U.S. (inc. DC, Puerto Rico &amp; Virgin Islands) &amp; Canada named storm and earthquake</v>
      </c>
      <c r="H464" s="18">
        <v>150000000</v>
      </c>
      <c r="I464" t="str">
        <v>Industry loss index</v>
      </c>
      <c r="J464" t="str">
        <v>NR</v>
      </c>
      <c r="K464" t="str">
        <v>Unknown</v>
      </c>
      <c r="L464">
        <v>3.73</v>
      </c>
      <c r="M464" t="str">
        <v>Unknown</v>
      </c>
      <c r="N464" t="str">
        <v>No</v>
      </c>
      <c r="O464">
        <v>2.96</v>
      </c>
      <c r="P464">
        <v>13.5</v>
      </c>
      <c r="Q464">
        <v>4.5608108108108105</v>
      </c>
      <c r="R464">
        <v>1</v>
      </c>
      <c r="S464">
        <v>0</v>
      </c>
      <c r="T464" t="str">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4" t="str">
        <v>https://www.artemis.bm/deal-directory/sakura-re-ltd-series-2022-1/</v>
      </c>
    </row>
    <row r="465" spans="1:21" x14ac:dyDescent="0.25">
      <c r="A465" t="str">
        <v>Four Lakes Re Ltd. (Series 2022-1)</v>
      </c>
      <c r="B465" s="19">
        <v>44896</v>
      </c>
      <c r="C465" t="str">
        <v>Four Lakes Re Ltd.</v>
      </c>
      <c r="D465" t="str">
        <v>American Family Mutual Insurance Co.</v>
      </c>
      <c r="E465" t="str">
        <v>Aon Securities is sole structuring agent and bookrunner</v>
      </c>
      <c r="F465" t="str">
        <v>AIR Worldwide</v>
      </c>
      <c r="G465" t="str">
        <v>U.S named storm, earthquake, severe thunderstorm, winter storm, wildfire</v>
      </c>
      <c r="H465" s="18">
        <v>100000000</v>
      </c>
      <c r="I465" t="str">
        <v>Indemnity</v>
      </c>
      <c r="J465" t="str">
        <v>NR</v>
      </c>
      <c r="K465" t="str">
        <v>Unknown</v>
      </c>
      <c r="L465">
        <v>1.63</v>
      </c>
      <c r="M465" t="str">
        <v>$1,960,000,000.00</v>
      </c>
      <c r="N465" t="str">
        <v>No</v>
      </c>
      <c r="O465">
        <v>0.49</v>
      </c>
      <c r="P465">
        <v>6.5</v>
      </c>
      <c r="Q465">
        <v>13.26530612244898</v>
      </c>
      <c r="R465">
        <v>1</v>
      </c>
      <c r="S465">
        <v>0</v>
      </c>
      <c r="T465" t="str">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5" t="str">
        <v>https://www.artemis.bm/deal-directory/four-lakes-re-ltd-series-2022-1/</v>
      </c>
    </row>
    <row r="466" spans="1:21" x14ac:dyDescent="0.25">
      <c r="A466" t="str">
        <v>Mona Lisa Re Ltd. (Series 2023-1) Class A</v>
      </c>
      <c r="B466" s="19">
        <v>44927</v>
      </c>
      <c r="C466" t="str">
        <v>Mona Lisa Re Ltd.</v>
      </c>
      <c r="D466" t="str">
        <v>Renaissance Re and DaVinci Re</v>
      </c>
      <c r="E466" t="str">
        <v>Aon Securities and GC Securities are joint structuring agents &amp; bookrunners</v>
      </c>
      <c r="F466" t="str">
        <v>AIR Worldwide</v>
      </c>
      <c r="G466" t="str">
        <v>U.S., Puerto Rico, U.S. Virgin Islands, D.C. named storm and earthquakes, Canada earthquakes</v>
      </c>
      <c r="H466" s="18">
        <v>85000000</v>
      </c>
      <c r="I466" t="str">
        <v>Industry loss index</v>
      </c>
      <c r="J466" t="str">
        <v>NR</v>
      </c>
      <c r="K466" t="str">
        <v>Unknown</v>
      </c>
      <c r="L466">
        <v>2.76</v>
      </c>
      <c r="M466" t="str">
        <v>Unknown</v>
      </c>
      <c r="N466" t="str">
        <v>Yes</v>
      </c>
      <c r="O466">
        <v>2.25</v>
      </c>
      <c r="P466">
        <v>12.25</v>
      </c>
      <c r="Q466">
        <v>5.4444444444444446</v>
      </c>
      <c r="R466">
        <v>1</v>
      </c>
      <c r="S466">
        <v>0</v>
      </c>
      <c r="T466" t="str">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6" t="str">
        <v>https://www.artemis.bm/deal-directory/mona-lisa-re-ltd-series-2023-1/</v>
      </c>
    </row>
    <row r="467" spans="1:21" x14ac:dyDescent="0.25">
      <c r="A467" t="str">
        <v>Mona Lisa Re Ltd. (Series 2023-1) Class B</v>
      </c>
      <c r="B467" s="19">
        <v>44927</v>
      </c>
      <c r="C467" t="str">
        <v>Mona Lisa Re Ltd.</v>
      </c>
      <c r="D467" t="str">
        <v>Renaissance Re and DaVinci Re</v>
      </c>
      <c r="E467" t="str">
        <v>Aon Securities and GC Securities are joint structuring agents &amp; bookrunners</v>
      </c>
      <c r="F467" t="str">
        <v>AIR Worldwide</v>
      </c>
      <c r="G467" t="str">
        <v>U.S., Puerto Rico, U.S. Virgin Islands, D.C. named storm and earthquakes, Canada earthquakes</v>
      </c>
      <c r="H467" s="18">
        <v>100000000</v>
      </c>
      <c r="I467" t="str">
        <v>Industry loss index</v>
      </c>
      <c r="J467" t="str">
        <v>NR</v>
      </c>
      <c r="K467" t="str">
        <v>Unknown</v>
      </c>
      <c r="L467">
        <v>3.63</v>
      </c>
      <c r="M467" t="str">
        <v>Unknown</v>
      </c>
      <c r="N467" t="str">
        <v>Yes</v>
      </c>
      <c r="O467">
        <v>3.2</v>
      </c>
      <c r="P467">
        <v>12.5</v>
      </c>
      <c r="Q467">
        <v>3.90625</v>
      </c>
      <c r="R467">
        <v>1</v>
      </c>
      <c r="S467">
        <v>0</v>
      </c>
      <c r="T467" t="str">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7" t="str">
        <v>https://www.artemis.bm/deal-directory/mona-lisa-re-ltd-series-2023-1/</v>
      </c>
    </row>
    <row r="468" spans="1:21" x14ac:dyDescent="0.25">
      <c r="A468" t="str">
        <v>Bonanza Re Ltd. (Series 2023-1) Class A</v>
      </c>
      <c r="B468" s="19">
        <v>44927</v>
      </c>
      <c r="C468" t="str">
        <v>Bonanza Re Ltd.</v>
      </c>
      <c r="D468" t="str">
        <v>ARX Holding Corp. (Progressive Home)</v>
      </c>
      <c r="E468" t="str">
        <v>Gallagher Securities is sole structuring agent &amp; bookrunner</v>
      </c>
      <c r="F468" t="str">
        <v>AIR Worldwide</v>
      </c>
      <c r="G468" t="str">
        <v>US named storm, earthquake, severe thunderstorm, winter storm, wildfire</v>
      </c>
      <c r="H468" s="18">
        <v>70000000</v>
      </c>
      <c r="I468" t="str">
        <v>Indemnity</v>
      </c>
      <c r="J468" t="str">
        <v>NR</v>
      </c>
      <c r="K468" t="str">
        <v>Unknown</v>
      </c>
      <c r="L468">
        <v>0.95</v>
      </c>
      <c r="M468" t="str">
        <v>Unknown</v>
      </c>
      <c r="N468" t="str">
        <v>Yes</v>
      </c>
      <c r="O468">
        <v>0.87</v>
      </c>
      <c r="P468">
        <v>5.75</v>
      </c>
      <c r="Q468">
        <v>6.6091954022988508</v>
      </c>
      <c r="R468">
        <v>1</v>
      </c>
      <c r="S468">
        <v>0</v>
      </c>
      <c r="T468" t="str">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8" t="str">
        <v>https://www.artemis.bm/deal-directory/bonanza-re-ltd-series-2023-1/</v>
      </c>
    </row>
    <row r="469" spans="1:21" x14ac:dyDescent="0.25">
      <c r="A469" t="str">
        <v>Bonanza Re Ltd. (Series 2023-1) Class B</v>
      </c>
      <c r="B469" s="19">
        <v>44927</v>
      </c>
      <c r="C469" t="str">
        <v>Bonanza Re Ltd.</v>
      </c>
      <c r="D469" t="str">
        <v>ARX Holding Corp. (Progressive Home)</v>
      </c>
      <c r="E469" t="str">
        <v>Gallagher Securities is sole structuring agent &amp; bookrunner</v>
      </c>
      <c r="F469" t="str">
        <v>AIR Worldwide</v>
      </c>
      <c r="G469" t="str">
        <v>US named storm, earthquake, severe thunderstorm, winter storm, wildfire</v>
      </c>
      <c r="H469" s="18">
        <v>65000000</v>
      </c>
      <c r="I469" t="str">
        <v>Indemnity</v>
      </c>
      <c r="J469" t="str">
        <v>NR</v>
      </c>
      <c r="K469" t="str">
        <v>Unknown</v>
      </c>
      <c r="L469" t="str">
        <v>None</v>
      </c>
      <c r="M469" t="str">
        <v>Unknown</v>
      </c>
      <c r="N469" t="str">
        <v>Yes</v>
      </c>
      <c r="O469">
        <v>1</v>
      </c>
      <c r="P469">
        <v>20</v>
      </c>
      <c r="Q469">
        <v>20</v>
      </c>
      <c r="R469">
        <v>1</v>
      </c>
      <c r="S469">
        <v>0</v>
      </c>
      <c r="T469" t="str">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9" t="str">
        <v>https://www.artemis.bm/deal-directory/bonanza-re-ltd-series-2023-1/</v>
      </c>
    </row>
    <row r="470" spans="1:21" x14ac:dyDescent="0.25">
      <c r="A470" t="str">
        <v>Vitality Re XIV Ltd (Series 2023) Class A</v>
      </c>
      <c r="B470" s="19">
        <v>44927</v>
      </c>
      <c r="C470" t="str">
        <v>Vitality Re XIV Ltd</v>
      </c>
      <c r="D470" t="str">
        <v>Aetna</v>
      </c>
      <c r="E470" t="str">
        <v>GC Securities is sole structuring agent and bookrunner</v>
      </c>
      <c r="F470" t="str">
        <v>Milliman Inc.</v>
      </c>
      <c r="G470" t="str">
        <v>Medical benefit claims levels</v>
      </c>
      <c r="H470" s="18">
        <v>140000000</v>
      </c>
      <c r="I470" t="str">
        <v>Medical benefit ratio (indemnity)</v>
      </c>
      <c r="J470" t="str">
        <v>S&amp;P: Class A - BBB+ (sf); Class B - BB+ (sf)</v>
      </c>
      <c r="K470">
        <v>4</v>
      </c>
      <c r="L470" t="str">
        <v>None</v>
      </c>
      <c r="M470" t="str">
        <v>Unknown</v>
      </c>
      <c r="N470" t="str">
        <v>Yes</v>
      </c>
      <c r="O470">
        <v>0.01</v>
      </c>
      <c r="P470">
        <v>3.5</v>
      </c>
      <c r="Q470">
        <v>350</v>
      </c>
      <c r="R470">
        <v>1</v>
      </c>
      <c r="S470">
        <v>0</v>
      </c>
      <c r="T470" t="str">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0" t="str">
        <v>https://www.artemis.bm/deal-directory/vitality-re-xiv-ltd-series-2023/</v>
      </c>
    </row>
    <row r="471" spans="1:21" x14ac:dyDescent="0.25">
      <c r="A471" t="str">
        <v>Gateway Re Ltd. (Series 2023-1) Class A</v>
      </c>
      <c r="B471" s="19">
        <v>44958</v>
      </c>
      <c r="C471" t="str">
        <v>Gateway Re Ltd.</v>
      </c>
      <c r="D471" t="str">
        <v>SureChoice Underwriters Reciprocal Exchange, Elevate Reciprocal Exchange</v>
      </c>
      <c r="E471" t="str">
        <v>Swiss Re Capital Markets is sole structuring agent and bookrunner</v>
      </c>
      <c r="F471" t="str">
        <v>AIR Worldwide</v>
      </c>
      <c r="G471" t="str">
        <v>US named storm: Alabama, North and South Carolina, Louisiana, Mississippi, Texas</v>
      </c>
      <c r="H471" s="18">
        <v>150000000</v>
      </c>
      <c r="I471" t="str">
        <v>Indemnity</v>
      </c>
      <c r="J471" t="str">
        <v>NR</v>
      </c>
      <c r="K471">
        <v>3</v>
      </c>
      <c r="L471">
        <v>2.68</v>
      </c>
      <c r="M471" t="str">
        <v>Unknown</v>
      </c>
      <c r="N471" t="str">
        <v>Yes</v>
      </c>
      <c r="O471">
        <v>1.62</v>
      </c>
      <c r="P471">
        <v>13</v>
      </c>
      <c r="Q471">
        <v>8.0246913580246915</v>
      </c>
      <c r="R471">
        <v>1</v>
      </c>
      <c r="S471">
        <v>0</v>
      </c>
      <c r="T471" t="str">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1" t="str">
        <v>https://www.artemis.bm/deal-directory/gateway-re-ltd-series-2023-1/</v>
      </c>
    </row>
    <row r="472" spans="1:21" x14ac:dyDescent="0.25">
      <c r="A472" t="str">
        <v>Gateway Re Ltd. (Series 2023-1) Class B</v>
      </c>
      <c r="B472" s="19">
        <v>44958</v>
      </c>
      <c r="C472" t="str">
        <v>Gateway Re Ltd.</v>
      </c>
      <c r="D472" t="str">
        <v>SureChoice Underwriters Reciprocal Exchange, Elevate Reciprocal Exchange</v>
      </c>
      <c r="E472" t="str">
        <v>Swiss Re Capital Markets is sole structuring agent and bookrunner</v>
      </c>
      <c r="F472" t="str">
        <v>AIR Worldwide</v>
      </c>
      <c r="G472" t="str">
        <v>US named storm: Alabama, North and South Carolina, Louisiana, Mississippi, Texas</v>
      </c>
      <c r="H472" s="18">
        <v>150000000</v>
      </c>
      <c r="I472" t="str">
        <v>Indemnity</v>
      </c>
      <c r="J472" t="str">
        <v>NR</v>
      </c>
      <c r="K472">
        <v>3</v>
      </c>
      <c r="L472">
        <v>4.3499999999999996</v>
      </c>
      <c r="M472" t="str">
        <v>Unknown</v>
      </c>
      <c r="N472" t="str">
        <v>Yes</v>
      </c>
      <c r="O472">
        <v>3.36</v>
      </c>
      <c r="P472">
        <v>20</v>
      </c>
      <c r="Q472">
        <v>5.9523809523809526</v>
      </c>
      <c r="R472">
        <v>1</v>
      </c>
      <c r="S472">
        <v>0</v>
      </c>
      <c r="T472" t="str">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2" t="str">
        <v>https://www.artemis.bm/deal-directory/gateway-re-ltd-series-2023-1/</v>
      </c>
    </row>
    <row r="473" spans="1:21" x14ac:dyDescent="0.25">
      <c r="A473" t="str">
        <v>Titania Re Ltd. (Series 2023-1) Class A</v>
      </c>
      <c r="B473" s="19">
        <v>44958</v>
      </c>
      <c r="C473" t="str">
        <v>Titania Re Ltd.</v>
      </c>
      <c r="D473" t="str">
        <v>Syndicate 1910 (Ariel Re)</v>
      </c>
      <c r="E473" t="str">
        <v>Howden Tiger Capital Markets &amp; Advisory is sole structuring agent and joint bookrunner. Aon Securities is joint bookrunner.</v>
      </c>
      <c r="F473" t="str">
        <v>AIR Worldwide</v>
      </c>
      <c r="G473" t="str">
        <v>U.S., Puerto Rico, U.S. Virgin Islands, D.C., Canada named storm and earthquake</v>
      </c>
      <c r="H473" s="18">
        <v>75000000</v>
      </c>
      <c r="I473" t="str">
        <v>Industry loss index</v>
      </c>
      <c r="J473" t="str">
        <v>NR</v>
      </c>
      <c r="K473" t="str">
        <v>Unknown</v>
      </c>
      <c r="L473">
        <v>3.04</v>
      </c>
      <c r="M473" t="str">
        <v>Unknown</v>
      </c>
      <c r="N473" t="str">
        <v>Yes</v>
      </c>
      <c r="O473">
        <v>2.59</v>
      </c>
      <c r="P473">
        <v>6.5</v>
      </c>
      <c r="Q473">
        <v>2.50965250965251</v>
      </c>
      <c r="R473">
        <v>1</v>
      </c>
      <c r="S473">
        <v>0</v>
      </c>
      <c r="T473" t="str">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3" t="str">
        <v>https://www.artemis.bm/deal-directory/titania-re-ltd-series-2023-1/</v>
      </c>
    </row>
    <row r="474" spans="1:21" x14ac:dyDescent="0.25">
      <c r="A474" t="str">
        <v>Titania Re Ltd. (Series 2023-1) Class B</v>
      </c>
      <c r="B474" s="19">
        <v>44958</v>
      </c>
      <c r="C474" t="str">
        <v>Titania Re Ltd.</v>
      </c>
      <c r="D474" t="str">
        <v>Syndicate 1910 (Ariel Re)</v>
      </c>
      <c r="E474" t="str">
        <v>Howden Tiger Capital Markets &amp; Advisory is sole structuring agent and joint bookrunner. Aon Securities is joint bookrunner.</v>
      </c>
      <c r="F474" t="str">
        <v>AIR Worldwide</v>
      </c>
      <c r="G474" t="str">
        <v>U.S., Puerto Rico, U.S. Virgin Islands, D.C., Canada named storm and earthquake</v>
      </c>
      <c r="H474" s="18">
        <v>50000000</v>
      </c>
      <c r="I474" t="str">
        <v>Industry loss index</v>
      </c>
      <c r="J474" t="str">
        <v>NR</v>
      </c>
      <c r="K474" t="str">
        <v>Unknown</v>
      </c>
      <c r="L474">
        <v>4.58</v>
      </c>
      <c r="M474" t="str">
        <v>Unknown</v>
      </c>
      <c r="N474" t="str">
        <v>Yes</v>
      </c>
      <c r="O474">
        <v>3.82</v>
      </c>
      <c r="P474">
        <v>12.75</v>
      </c>
      <c r="Q474">
        <v>3.337696335078534</v>
      </c>
      <c r="R474">
        <v>1</v>
      </c>
      <c r="S474">
        <v>0</v>
      </c>
      <c r="T474" t="str">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4" t="str">
        <v>https://www.artemis.bm/deal-directory/titania-re-ltd-series-2023-1/</v>
      </c>
    </row>
    <row r="475" spans="1:21" x14ac:dyDescent="0.25">
      <c r="A475" t="str">
        <v>FloodSmart Re Ltd. (Series 2023-1) Class A</v>
      </c>
      <c r="B475" s="19">
        <v>44986</v>
      </c>
      <c r="C475" t="str">
        <v>FloodSmart Re Ltd.</v>
      </c>
      <c r="D475" t="str">
        <v>FEMA / NFIP via Hannover Re</v>
      </c>
      <c r="E475" t="str">
        <v>Aon Securities is sole structuring agent and bookrunner</v>
      </c>
      <c r="F475" t="str">
        <v>KatRisk LLC</v>
      </c>
      <c r="G475" t="str">
        <v>U.S. flood risk (from named storms)</v>
      </c>
      <c r="H475" s="18">
        <v>225000000</v>
      </c>
      <c r="I475" t="str">
        <v>Indemnity</v>
      </c>
      <c r="J475" t="str">
        <v>NR</v>
      </c>
      <c r="K475" t="str">
        <v>Unknown</v>
      </c>
      <c r="L475">
        <v>6.25</v>
      </c>
      <c r="M475" t="str">
        <v>$8,000,000,000.00</v>
      </c>
      <c r="N475" t="str">
        <v>Yes</v>
      </c>
      <c r="O475">
        <v>5.35</v>
      </c>
      <c r="P475">
        <v>16.25</v>
      </c>
      <c r="Q475">
        <v>3.0373831775700935</v>
      </c>
      <c r="R475">
        <v>1</v>
      </c>
      <c r="S475">
        <v>0</v>
      </c>
      <c r="T475" t="str">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5" t="str">
        <v>https://www.artemis.bm/deal-directory/floodsmart-re-ltd-series-2023-1/</v>
      </c>
    </row>
    <row r="476" spans="1:21" x14ac:dyDescent="0.25">
      <c r="A476" t="str">
        <v>FloodSmart Re Ltd. (Series 2023-1) Class B</v>
      </c>
      <c r="B476" s="19">
        <v>44986</v>
      </c>
      <c r="C476" t="str">
        <v>FloodSmart Re Ltd.</v>
      </c>
      <c r="D476" t="str">
        <v>FEMA / NFIP via Hannover Re</v>
      </c>
      <c r="E476" t="str">
        <v>Aon Securities is sole structuring agent and bookrunner</v>
      </c>
      <c r="F476" t="str">
        <v>KatRisk LLC</v>
      </c>
      <c r="G476" t="str">
        <v>U.S. flood risk (from named storms)</v>
      </c>
      <c r="H476" s="18">
        <v>50000000</v>
      </c>
      <c r="I476" t="str">
        <v>Indemnity</v>
      </c>
      <c r="J476" t="str">
        <v>NR</v>
      </c>
      <c r="K476" t="str">
        <v>Unknown</v>
      </c>
      <c r="L476">
        <v>7.45</v>
      </c>
      <c r="M476" t="str">
        <v>$7,000,000,000.00</v>
      </c>
      <c r="N476" t="str">
        <v>Yes</v>
      </c>
      <c r="O476">
        <v>6.83</v>
      </c>
      <c r="P476">
        <v>21.5</v>
      </c>
      <c r="Q476">
        <v>3.1478770131771596</v>
      </c>
      <c r="R476">
        <v>1</v>
      </c>
      <c r="S476">
        <v>0</v>
      </c>
      <c r="T476" t="str">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6" t="str">
        <v>https://www.artemis.bm/deal-directory/floodsmart-re-ltd-series-2023-1/</v>
      </c>
    </row>
    <row r="477" spans="1:21" x14ac:dyDescent="0.25">
      <c r="A477" t="str">
        <v>Lightning Re Ltd. (Series 2023-1)</v>
      </c>
      <c r="B477" s="19">
        <v>44986</v>
      </c>
      <c r="C477" t="str">
        <v>Lightning Re Ltd.</v>
      </c>
      <c r="D477" t="str">
        <v>Citizens Property Insurance</v>
      </c>
      <c r="E477" t="str">
        <v>Aon Securities and GC Securities are joint structuring agents &amp; bookrunners</v>
      </c>
      <c r="F477" t="str">
        <v>AIR Worldwide</v>
      </c>
      <c r="G477" t="str">
        <v>Florida named storm</v>
      </c>
      <c r="H477" s="18">
        <v>500000000</v>
      </c>
      <c r="I477" t="str">
        <v>Industry loss index</v>
      </c>
      <c r="J477" t="str">
        <v>NR</v>
      </c>
      <c r="K477" t="str">
        <v>Unknown</v>
      </c>
      <c r="L477">
        <v>2.1800000000000002</v>
      </c>
      <c r="M477" t="str">
        <v>Unknown</v>
      </c>
      <c r="N477" t="str">
        <v>No</v>
      </c>
      <c r="O477">
        <v>1.8</v>
      </c>
      <c r="P477">
        <v>11</v>
      </c>
      <c r="Q477">
        <v>6.1111111111111107</v>
      </c>
      <c r="R477">
        <v>1</v>
      </c>
      <c r="S477">
        <v>0</v>
      </c>
      <c r="T477" t="str">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7" t="str">
        <v>https://www.artemis.bm/deal-directory/lightning-re-ltd-series-2023-1/</v>
      </c>
    </row>
    <row r="478" spans="1:21" x14ac:dyDescent="0.25">
      <c r="A478" t="str">
        <v>IBRD – Chile 2023</v>
      </c>
      <c r="B478" s="19">
        <v>44986</v>
      </c>
      <c r="C478" t="str">
        <v>International Bank for Reconstruction and Development</v>
      </c>
      <c r="D478" t="str">
        <v>Republic of Chile</v>
      </c>
      <c r="E478" t="str">
        <v>Aon Securities, GC Securities and Swiss Re Capital Markets are joint structuring agents and bookrunners. Aon Securities (Hong Kong) Limited and Mercer Investments (HK) Limited are joint managers.</v>
      </c>
      <c r="F478" t="str">
        <v>AIR Worldwide</v>
      </c>
      <c r="G478" t="str">
        <v>Chile earthquake</v>
      </c>
      <c r="H478" s="18">
        <v>350000000</v>
      </c>
      <c r="I478" t="str">
        <v>Parametric</v>
      </c>
      <c r="J478">
        <v>0</v>
      </c>
      <c r="K478" t="str">
        <v>Unknown</v>
      </c>
      <c r="L478">
        <v>1.48</v>
      </c>
      <c r="M478" t="str">
        <v>Unknown</v>
      </c>
      <c r="N478" t="str">
        <v>No</v>
      </c>
      <c r="O478">
        <v>1</v>
      </c>
      <c r="P478">
        <v>4.75</v>
      </c>
      <c r="Q478">
        <v>4.75</v>
      </c>
      <c r="R478">
        <v>1</v>
      </c>
      <c r="S478">
        <v>1</v>
      </c>
      <c r="T478" t="str">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8" t="str">
        <v>https://www.artemis.bm/deal-directory/ibrd-chile-2023/</v>
      </c>
    </row>
    <row r="479" spans="1:21" x14ac:dyDescent="0.25">
      <c r="A479" t="str">
        <v>Integrity Re Ltd. (Series 2023-1)</v>
      </c>
      <c r="B479" s="19">
        <v>44986</v>
      </c>
      <c r="C479" t="str">
        <v>Integrity Re Ltd. (Series 2023-1)</v>
      </c>
      <c r="D479" t="str">
        <v>American Integrity Insurance Company of Florida, Inc. via Hannover Rück SE</v>
      </c>
      <c r="E479" t="str">
        <v>Gallagher Securities is sole structuring agent &amp; bookrunner</v>
      </c>
      <c r="F479" t="str">
        <v>AIR Worldwide</v>
      </c>
      <c r="G479" t="str">
        <v>Florida named storm</v>
      </c>
      <c r="H479" s="18">
        <v>150000000</v>
      </c>
      <c r="I479" t="str">
        <v>Indemnity</v>
      </c>
      <c r="J479" t="str">
        <v>NR</v>
      </c>
      <c r="K479" t="str">
        <v>Unknown</v>
      </c>
      <c r="L479">
        <v>1.67</v>
      </c>
      <c r="M479" t="str">
        <v>$450,000,000.00</v>
      </c>
      <c r="N479" t="str">
        <v>No</v>
      </c>
      <c r="O479">
        <v>1.47</v>
      </c>
      <c r="P479">
        <v>12</v>
      </c>
      <c r="Q479">
        <v>8.1632653061224492</v>
      </c>
      <c r="R479">
        <v>1</v>
      </c>
      <c r="S479">
        <v>0</v>
      </c>
      <c r="T479" t="str">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9" t="str">
        <v>https://www.artemis.bm/deal-directory/integrity-re-ltd-series-2023-1/</v>
      </c>
    </row>
    <row r="480" spans="1:21" x14ac:dyDescent="0.25">
      <c r="A480" t="str">
        <v>Locke Tavern Re Ltd. (Series 2023-1)</v>
      </c>
      <c r="B480" s="19">
        <v>44986</v>
      </c>
      <c r="C480" t="str">
        <v>Locke Tavern Re Ltd.</v>
      </c>
      <c r="D480" t="str">
        <v>The Andover Companies</v>
      </c>
      <c r="E480" t="str">
        <v>GC Securities is sole structuring agent and bookrunner</v>
      </c>
      <c r="F480" t="str">
        <v>AIR Worldwide</v>
      </c>
      <c r="G480" t="str">
        <v>Northeast US named storm, severe thunderstorm, winter storm, earthquake</v>
      </c>
      <c r="H480" s="18">
        <v>175000000</v>
      </c>
      <c r="I480" t="str">
        <v>Indemnity</v>
      </c>
      <c r="J480" t="str">
        <v>NR</v>
      </c>
      <c r="K480">
        <v>3</v>
      </c>
      <c r="L480">
        <v>1.139</v>
      </c>
      <c r="M480" t="str">
        <v>$1,100,000,000.00</v>
      </c>
      <c r="N480" t="str">
        <v>No</v>
      </c>
      <c r="O480">
        <v>0.91900000000000004</v>
      </c>
      <c r="P480">
        <v>4.75</v>
      </c>
      <c r="Q480">
        <v>5.1686615886833511</v>
      </c>
      <c r="R480">
        <v>1</v>
      </c>
      <c r="S480">
        <v>0</v>
      </c>
      <c r="T480" t="str">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0" t="str">
        <v>https://www.artemis.bm/deal-directory/locke-tavern-re-ltd-series-2023-1/</v>
      </c>
    </row>
    <row r="481" spans="1:21" x14ac:dyDescent="0.25">
      <c r="A481" t="str">
        <v>Hestia Re Ltd. (Series 2023-1)</v>
      </c>
      <c r="B481" s="19">
        <v>44986</v>
      </c>
      <c r="C481" t="str">
        <v>Hestia Re Ltd.</v>
      </c>
      <c r="D481" t="str">
        <v>Kin Interinsurance Network</v>
      </c>
      <c r="E481" t="str">
        <v>Howden Tiger Capital Markets &amp; Advisory and Swiss Re Capital Markets are joint structuring agents and bookrunners</v>
      </c>
      <c r="F481" t="str">
        <v>AIR Worldwide</v>
      </c>
      <c r="G481" t="str">
        <v>Florida named storm</v>
      </c>
      <c r="H481" s="18">
        <v>100000000</v>
      </c>
      <c r="I481" t="str">
        <v>Indemnity</v>
      </c>
      <c r="J481" t="str">
        <v>NR</v>
      </c>
      <c r="K481" t="str">
        <v>Unknown</v>
      </c>
      <c r="L481">
        <v>1.36</v>
      </c>
      <c r="M481" t="str">
        <v>Unknown</v>
      </c>
      <c r="N481" t="str">
        <v>No</v>
      </c>
      <c r="O481">
        <v>1.04</v>
      </c>
      <c r="P481">
        <v>9.75</v>
      </c>
      <c r="Q481">
        <v>9.375</v>
      </c>
      <c r="R481">
        <v>1</v>
      </c>
      <c r="S481">
        <v>0</v>
      </c>
      <c r="T481" t="str">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1" t="str">
        <v>https://www.artemis.bm/deal-directory/hestia-re-ltd-series-2023-1/</v>
      </c>
    </row>
    <row r="482" spans="1:21" x14ac:dyDescent="0.25">
      <c r="A482" t="str">
        <v>Hypatia Ltd. (Series 2023-1) Class A</v>
      </c>
      <c r="B482" s="19">
        <v>44986</v>
      </c>
      <c r="C482" t="str">
        <v>Hypatia Ltd.</v>
      </c>
      <c r="D482" t="str">
        <v>Convex Re</v>
      </c>
      <c r="E482" t="str">
        <v>GC Securities is sole structuring agent and bookrunner</v>
      </c>
      <c r="F482" t="str">
        <v>AIR Worldwide</v>
      </c>
      <c r="G482" t="str">
        <v>U.S. named storm, U.S. &amp; Canada earthquake</v>
      </c>
      <c r="H482" s="18">
        <v>150000000</v>
      </c>
      <c r="I482" t="str">
        <v>Industry loss index</v>
      </c>
      <c r="J482" t="str">
        <v>NR</v>
      </c>
      <c r="K482">
        <v>3</v>
      </c>
      <c r="L482">
        <v>2.81</v>
      </c>
      <c r="M482" t="str">
        <v>$3,800,000,000.00</v>
      </c>
      <c r="N482" t="str">
        <v>Yes</v>
      </c>
      <c r="O482">
        <v>2.52</v>
      </c>
      <c r="P482">
        <v>9.5</v>
      </c>
      <c r="Q482">
        <v>3.7698412698412698</v>
      </c>
      <c r="R482">
        <v>1</v>
      </c>
      <c r="S482">
        <v>0</v>
      </c>
      <c r="T482" t="str">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2" t="str">
        <v>https://www.artemis.bm/deal-directory/hypatia-ltd-series-2023-1/</v>
      </c>
    </row>
    <row r="483" spans="1:21" x14ac:dyDescent="0.25">
      <c r="A483" t="str">
        <v>Sanders Re III Ltd. (Series 2023-1) Class A</v>
      </c>
      <c r="B483" s="19">
        <v>44986</v>
      </c>
      <c r="C483" t="str">
        <v>Sanders Re III Ltd.</v>
      </c>
      <c r="D483" t="str">
        <v>Allstate</v>
      </c>
      <c r="E483" t="str">
        <v>Aon Securities is sole structuring agent and joint bookrunner. Goldman Sachs is joint bookrunner.</v>
      </c>
      <c r="F483" t="str">
        <v>AIR Worldwide</v>
      </c>
      <c r="G483" t="str">
        <v>US named storm, earthquake, severe weather, wildfire, volcanic eruption, meteorite impact (excl. Florida)</v>
      </c>
      <c r="H483" s="18">
        <v>100000000</v>
      </c>
      <c r="I483" t="str">
        <v>Indemnity</v>
      </c>
      <c r="J483" t="str">
        <v>NR</v>
      </c>
      <c r="K483">
        <v>4</v>
      </c>
      <c r="L483">
        <v>1.02</v>
      </c>
      <c r="M483" t="str">
        <v>Unknown</v>
      </c>
      <c r="N483" t="str">
        <v>Yes</v>
      </c>
      <c r="O483">
        <v>0.93820000000000003</v>
      </c>
      <c r="P483">
        <v>5.75</v>
      </c>
      <c r="Q483">
        <v>6.1287571946280108</v>
      </c>
      <c r="R483">
        <v>1</v>
      </c>
      <c r="S483">
        <v>0</v>
      </c>
      <c r="T483" t="str">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3" t="str">
        <v>https://www.artemis.bm/deal-directory/sanders-re-iii-ltd-series-2023-1/</v>
      </c>
    </row>
    <row r="484" spans="1:21" x14ac:dyDescent="0.25">
      <c r="A484" t="str">
        <v>Sanders Re III Ltd. (Series 2023-1) Class B</v>
      </c>
      <c r="B484" s="19">
        <v>44986</v>
      </c>
      <c r="C484" t="str">
        <v>Sanders Re III Ltd.</v>
      </c>
      <c r="D484" t="str">
        <v>Allstate</v>
      </c>
      <c r="E484" t="str">
        <v>Aon Securities is sole structuring agent and joint bookrunner. Goldman Sachs is joint bookrunner.</v>
      </c>
      <c r="F484" t="str">
        <v>AIR Worldwide</v>
      </c>
      <c r="G484" t="str">
        <v>US named storm, earthquake, severe weather, wildfire, volcanic eruption, meteorite impact (excl. Florida)</v>
      </c>
      <c r="H484" s="18">
        <v>150000000</v>
      </c>
      <c r="I484" t="str">
        <v>Indemnity</v>
      </c>
      <c r="J484" t="str">
        <v>NR</v>
      </c>
      <c r="K484">
        <v>4</v>
      </c>
      <c r="L484">
        <v>1.02</v>
      </c>
      <c r="M484" t="str">
        <v>Unknown</v>
      </c>
      <c r="N484" t="str">
        <v>Yes</v>
      </c>
      <c r="O484">
        <v>0.74019999999999997</v>
      </c>
      <c r="P484">
        <v>15.5</v>
      </c>
      <c r="Q484">
        <v>20.940286409078627</v>
      </c>
      <c r="R484">
        <v>1</v>
      </c>
      <c r="S484">
        <v>0</v>
      </c>
      <c r="T484" t="str">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4" t="str">
        <v>https://www.artemis.bm/deal-directory/sanders-re-iii-ltd-series-2023-1/</v>
      </c>
    </row>
    <row r="485" spans="1:21" x14ac:dyDescent="0.25">
      <c r="A485" t="str">
        <v>First Coast Re IV Ltd. (Series 2023-1)</v>
      </c>
      <c r="B485" s="19">
        <v>45017</v>
      </c>
      <c r="C485" t="str">
        <v>First Coast Re IV Ltd.</v>
      </c>
      <c r="D485" t="str">
        <v>Security First Insurance Company</v>
      </c>
      <c r="E485" t="str">
        <v>Swiss Re Capital Markets is sole structuring agent and bookrunner</v>
      </c>
      <c r="F485" t="str">
        <v>AIR Worldwide</v>
      </c>
      <c r="G485" t="str">
        <v>Florida named storm, severe thunderstorm</v>
      </c>
      <c r="H485" s="18">
        <v>100000000</v>
      </c>
      <c r="I485" t="str">
        <v>Indemnity</v>
      </c>
      <c r="J485" t="str">
        <v>NR</v>
      </c>
      <c r="K485">
        <v>3</v>
      </c>
      <c r="L485">
        <v>1.36</v>
      </c>
      <c r="M485" t="str">
        <v>Unknown</v>
      </c>
      <c r="N485" t="str">
        <v>No</v>
      </c>
      <c r="O485">
        <v>1.25</v>
      </c>
      <c r="P485">
        <v>9</v>
      </c>
      <c r="Q485">
        <v>7.2</v>
      </c>
      <c r="R485">
        <v>1</v>
      </c>
      <c r="S485">
        <v>0</v>
      </c>
      <c r="T485" t="str">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5" t="str">
        <v>https://www.artemis.bm/deal-directory/first-coast-re-iv-ltd-series-2023-1/</v>
      </c>
    </row>
    <row r="486" spans="1:21" x14ac:dyDescent="0.25">
      <c r="A486" t="str">
        <v>Merna Re II Ltd. (Series 2023-1)</v>
      </c>
      <c r="B486" s="19">
        <v>45017</v>
      </c>
      <c r="C486" t="str">
        <v>Merna Re II Ltd.</v>
      </c>
      <c r="D486" t="str">
        <v>State Farm</v>
      </c>
      <c r="E486" t="str">
        <v>Unknown</v>
      </c>
      <c r="F486" t="str">
        <v>Unknown</v>
      </c>
      <c r="G486" t="str">
        <v>US earthquake, US named storms (Excludes Florida on a 1st event basis. Excludes California and Texas)</v>
      </c>
      <c r="H486" s="18">
        <v>250000000</v>
      </c>
      <c r="I486" t="str">
        <v>Indemnity</v>
      </c>
      <c r="J486" t="str">
        <v>NR</v>
      </c>
      <c r="K486" t="str">
        <v>Unknown</v>
      </c>
      <c r="L486" t="str">
        <v>None</v>
      </c>
      <c r="M486" t="str">
        <v>Unknown</v>
      </c>
      <c r="N486" t="str">
        <v>No</v>
      </c>
      <c r="O486">
        <v>1.7</v>
      </c>
      <c r="P486">
        <v>7.75</v>
      </c>
      <c r="Q486">
        <v>4.5588235294117645</v>
      </c>
      <c r="R486">
        <v>1</v>
      </c>
      <c r="S486">
        <v>0</v>
      </c>
      <c r="T486" t="str">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6" t="str">
        <v>https://www.artemis.bm/deal-directory/merna-re-ii-ltd-series-2023-1/</v>
      </c>
    </row>
    <row r="487" spans="1:21" x14ac:dyDescent="0.25">
      <c r="A487" t="str">
        <v>Merna Re II Ltd. (Series 2023-2)</v>
      </c>
      <c r="B487" s="19">
        <v>45017</v>
      </c>
      <c r="C487" t="str">
        <v>Merna Re II Ltd.</v>
      </c>
      <c r="D487" t="str">
        <v>State Farm</v>
      </c>
      <c r="E487" t="str">
        <v>Unknown</v>
      </c>
      <c r="F487" t="str">
        <v>Unknown</v>
      </c>
      <c r="G487" t="str">
        <v>Texas named storms</v>
      </c>
      <c r="H487" s="18">
        <v>200000000</v>
      </c>
      <c r="I487" t="str">
        <v>Indemnity</v>
      </c>
      <c r="J487" t="str">
        <v>NR</v>
      </c>
      <c r="K487" t="str">
        <v>Unknown</v>
      </c>
      <c r="L487" t="str">
        <v>None</v>
      </c>
      <c r="M487" t="str">
        <v>Unknown</v>
      </c>
      <c r="N487" t="str">
        <v>No</v>
      </c>
      <c r="O487">
        <v>3.39</v>
      </c>
      <c r="P487">
        <v>10.25</v>
      </c>
      <c r="Q487">
        <v>3.0235988200589969</v>
      </c>
      <c r="R487">
        <v>1</v>
      </c>
      <c r="S487">
        <v>0</v>
      </c>
      <c r="T487" t="str">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7" t="str">
        <v>https://www.artemis.bm/deal-directory/merna-re-ii-ltd-series-2023-2/</v>
      </c>
    </row>
    <row r="488" spans="1:21" x14ac:dyDescent="0.25">
      <c r="A488" t="str">
        <v>Ursa Re Ltd. (Series 2023-1) Class AA</v>
      </c>
      <c r="B488" s="19">
        <v>45017</v>
      </c>
      <c r="C488" t="str">
        <v>Ursa Re Ltd.</v>
      </c>
      <c r="D488" t="str">
        <v>California Earthquake Authority</v>
      </c>
      <c r="E488" t="str">
        <v>Swiss Re Capital Markets is sole structuring agent and joint bookrunner. Aon Securities is joint bookrunner.</v>
      </c>
      <c r="F488" t="str">
        <v>EQECAT Inc.</v>
      </c>
      <c r="G488" t="str">
        <v>California earthquake</v>
      </c>
      <c r="H488" s="18">
        <v>125000000</v>
      </c>
      <c r="I488" t="str">
        <v>Indemnity</v>
      </c>
      <c r="J488" t="str">
        <v>NR</v>
      </c>
      <c r="K488">
        <v>2.58</v>
      </c>
      <c r="L488">
        <v>1.1299999999999999</v>
      </c>
      <c r="M488" t="str">
        <v>Unknown</v>
      </c>
      <c r="N488" t="str">
        <v>Yes</v>
      </c>
      <c r="O488">
        <v>1.05</v>
      </c>
      <c r="P488">
        <v>5.5</v>
      </c>
      <c r="Q488">
        <v>5.2380952380952381</v>
      </c>
      <c r="R488">
        <v>1</v>
      </c>
      <c r="S488">
        <v>0</v>
      </c>
      <c r="T488" t="str">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8" t="str">
        <v>https://www.artemis.bm/deal-directory/ursa-re-ltd-series-2023-1/</v>
      </c>
    </row>
    <row r="489" spans="1:21" x14ac:dyDescent="0.25">
      <c r="A489" t="str">
        <v>Ursa Re Ltd. (Series 2023-1) Class C</v>
      </c>
      <c r="B489" s="19">
        <v>45017</v>
      </c>
      <c r="C489" t="str">
        <v>Ursa Re Ltd.</v>
      </c>
      <c r="D489" t="str">
        <v>California Earthquake Authority</v>
      </c>
      <c r="E489" t="str">
        <v>Swiss Re Capital Markets is sole structuring agent and joint bookrunner. Aon Securities is joint bookrunner.</v>
      </c>
      <c r="F489" t="str">
        <v>EQECAT Inc.</v>
      </c>
      <c r="G489" t="str">
        <v>California earthquake</v>
      </c>
      <c r="H489" s="18">
        <v>75000000</v>
      </c>
      <c r="I489" t="str">
        <v>Indemnity</v>
      </c>
      <c r="J489" t="str">
        <v>NR</v>
      </c>
      <c r="K489">
        <v>2.58</v>
      </c>
      <c r="L489">
        <v>2.4300000000000002</v>
      </c>
      <c r="M489" t="str">
        <v>Unknown</v>
      </c>
      <c r="N489" t="str">
        <v>Yes</v>
      </c>
      <c r="O489">
        <v>2.2999999999999998</v>
      </c>
      <c r="P489">
        <v>8.25</v>
      </c>
      <c r="Q489">
        <v>3.5869565217391308</v>
      </c>
      <c r="R489">
        <v>1</v>
      </c>
      <c r="S489">
        <v>0</v>
      </c>
      <c r="T489" t="str">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9" t="str">
        <v>https://www.artemis.bm/deal-directory/ursa-re-ltd-series-2023-1/</v>
      </c>
    </row>
    <row r="490" spans="1:21" x14ac:dyDescent="0.25">
      <c r="A490" t="str">
        <v>Alamo Re Ltd. (Series 2023-1)</v>
      </c>
      <c r="B490" s="19">
        <v>45017</v>
      </c>
      <c r="C490" t="str">
        <v>Alamo Re Ltd.</v>
      </c>
      <c r="D490" t="str">
        <v>Texas Windstorm Insurance Association (TWIA)</v>
      </c>
      <c r="E490" t="str">
        <v>Gallagher Securities is sole structuring agent &amp; bookrunner</v>
      </c>
      <c r="F490" t="str">
        <v>AIR Worldwide</v>
      </c>
      <c r="G490" t="str">
        <v>Texas named storms and severe thunderstorms</v>
      </c>
      <c r="H490" s="18">
        <v>500000000</v>
      </c>
      <c r="I490" t="str">
        <v>Indemnity</v>
      </c>
      <c r="J490" t="str">
        <v>NR</v>
      </c>
      <c r="K490" t="str">
        <v>Unknown</v>
      </c>
      <c r="L490" t="str">
        <v>None</v>
      </c>
      <c r="M490" t="str">
        <v>Unknown</v>
      </c>
      <c r="N490" t="str">
        <v>No</v>
      </c>
      <c r="O490">
        <v>2.0499999999999998</v>
      </c>
      <c r="P490">
        <v>8.5</v>
      </c>
      <c r="Q490">
        <v>4.1463414634146343</v>
      </c>
      <c r="R490">
        <v>1</v>
      </c>
      <c r="S490">
        <v>0</v>
      </c>
      <c r="T490" t="str">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0" t="str">
        <v>https://www.artemis.bm/deal-directory/alamo-re-ltd-series-2023-1/</v>
      </c>
    </row>
    <row r="491" spans="1:21" x14ac:dyDescent="0.25">
      <c r="A491" t="str">
        <v>Gateway Re II Ltd. (Series 2023-1)</v>
      </c>
      <c r="B491" s="19">
        <v>45017</v>
      </c>
      <c r="C491" t="str">
        <v>Gateway Re II Ltd.</v>
      </c>
      <c r="D491" t="str">
        <v>SafePort Insurance Company, SafeChoice Insurance Company</v>
      </c>
      <c r="E491" t="str">
        <v>Swiss Re Capital Markets is sole structuring agent and bookrunner</v>
      </c>
      <c r="F491" t="str">
        <v>AIR Worldwide</v>
      </c>
      <c r="G491" t="str">
        <v>US named storm: Alabama, Louisiana, Mississippi, New York, North Carolina, South Carolina, Texas, Virginia</v>
      </c>
      <c r="H491" s="18">
        <v>125000000</v>
      </c>
      <c r="I491" t="str">
        <v>Indemnity</v>
      </c>
      <c r="J491" t="str">
        <v>NR</v>
      </c>
      <c r="K491" t="str">
        <v>Unknown</v>
      </c>
      <c r="L491">
        <v>2.46</v>
      </c>
      <c r="M491" t="str">
        <v>Unknown</v>
      </c>
      <c r="N491" t="str">
        <v>No</v>
      </c>
      <c r="O491">
        <v>1.44</v>
      </c>
      <c r="P491">
        <v>9.5</v>
      </c>
      <c r="Q491">
        <v>6.5972222222222223</v>
      </c>
      <c r="R491">
        <v>1</v>
      </c>
      <c r="S491">
        <v>0</v>
      </c>
      <c r="T491" t="str">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1" t="str">
        <v>https://www.artemis.bm/deal-directory/gateway-re-ii-ltd-series-2023-1/</v>
      </c>
    </row>
    <row r="492" spans="1:21" x14ac:dyDescent="0.25">
      <c r="A492" t="str">
        <v>Cape Lookout Re Ltd. (Series 2023-1)</v>
      </c>
      <c r="B492" s="19">
        <v>45017</v>
      </c>
      <c r="C492" t="str">
        <v>Cape Lookout Re Ltd.</v>
      </c>
      <c r="D492" t="str">
        <v>North Carolina Insurance Underwriting Association</v>
      </c>
      <c r="E492" t="str">
        <v>GC Securities is sole structuring agent and bookrunner</v>
      </c>
      <c r="F492" t="str">
        <v>RMS</v>
      </c>
      <c r="G492" t="str">
        <v>North Carolina named storm</v>
      </c>
      <c r="H492" s="18">
        <v>350000000</v>
      </c>
      <c r="I492" t="str">
        <v>Indemnity</v>
      </c>
      <c r="J492" t="str">
        <v>NR</v>
      </c>
      <c r="K492">
        <v>3</v>
      </c>
      <c r="L492">
        <v>1.55</v>
      </c>
      <c r="M492" t="str">
        <v>Unknown</v>
      </c>
      <c r="N492" t="str">
        <v>No</v>
      </c>
      <c r="O492">
        <v>1.37</v>
      </c>
      <c r="P492">
        <v>6.5</v>
      </c>
      <c r="Q492">
        <v>4.7445255474452548</v>
      </c>
      <c r="R492">
        <v>1</v>
      </c>
      <c r="S492">
        <v>0</v>
      </c>
      <c r="T492" t="str">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2" t="str">
        <v>https://www.artemis.bm/deal-directory/cape-lookout-re-ltd-series-2023-1/</v>
      </c>
    </row>
    <row r="493" spans="1:21" x14ac:dyDescent="0.25">
      <c r="A493" t="str">
        <v>Nakama Re Ltd. (Series 2023-1) Class A</v>
      </c>
      <c r="B493" s="19">
        <v>45017</v>
      </c>
      <c r="C493" t="str">
        <v>Nakama Re Ltd.</v>
      </c>
      <c r="D493" t="str">
        <v>Zenkyoren</v>
      </c>
      <c r="E493" t="str">
        <v>GC Securities is sole structuring agent and bookrunner</v>
      </c>
      <c r="F493" t="str">
        <v>AIR Worldwide</v>
      </c>
      <c r="G493" t="str">
        <v>Japan earthquake</v>
      </c>
      <c r="H493" s="18">
        <v>75000000</v>
      </c>
      <c r="I493" t="str">
        <v>Indemnity</v>
      </c>
      <c r="J493" t="str">
        <v>NR</v>
      </c>
      <c r="K493" t="str">
        <v>Unknown</v>
      </c>
      <c r="L493">
        <v>0.84</v>
      </c>
      <c r="M493" t="str">
        <v>Unknown</v>
      </c>
      <c r="N493" t="str">
        <v>Yes</v>
      </c>
      <c r="O493">
        <v>0.79</v>
      </c>
      <c r="P493">
        <v>2.5</v>
      </c>
      <c r="Q493">
        <v>3.1645569620253164</v>
      </c>
      <c r="R493">
        <v>1</v>
      </c>
      <c r="S493">
        <v>0</v>
      </c>
      <c r="T493" t="str">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3" t="str">
        <v>https://www.artemis.bm/deal-directory/nakama-re-ltd-series-2023-1/</v>
      </c>
    </row>
    <row r="494" spans="1:21" x14ac:dyDescent="0.25">
      <c r="A494" t="str">
        <v>Nakama Re Ltd. (Series 2023-1) Class B</v>
      </c>
      <c r="B494" s="19">
        <v>45017</v>
      </c>
      <c r="C494" t="str">
        <v>Nakama Re Ltd.</v>
      </c>
      <c r="D494" t="str">
        <v>Zenkyoren</v>
      </c>
      <c r="E494" t="str">
        <v>GC Securities is sole structuring agent and bookrunner</v>
      </c>
      <c r="F494" t="str">
        <v>AIR Worldwide</v>
      </c>
      <c r="G494" t="str">
        <v>Japan earthquake</v>
      </c>
      <c r="H494" s="18">
        <v>150000000</v>
      </c>
      <c r="I494" t="str">
        <v>Indemnity</v>
      </c>
      <c r="J494" t="str">
        <v>NR</v>
      </c>
      <c r="K494" t="str">
        <v>Unknown</v>
      </c>
      <c r="L494">
        <v>1.7</v>
      </c>
      <c r="M494" t="str">
        <v>Unknown</v>
      </c>
      <c r="N494" t="str">
        <v>Yes</v>
      </c>
      <c r="O494">
        <v>1.54</v>
      </c>
      <c r="P494">
        <v>4</v>
      </c>
      <c r="Q494">
        <v>2.5974025974025974</v>
      </c>
      <c r="R494">
        <v>1</v>
      </c>
      <c r="S494">
        <v>0</v>
      </c>
      <c r="T494" t="str">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4" t="str">
        <v>https://www.artemis.bm/deal-directory/nakama-re-ltd-series-2023-1/</v>
      </c>
    </row>
    <row r="495" spans="1:21" x14ac:dyDescent="0.25">
      <c r="A495" t="str">
        <v>Citrus Re Ltd. (Series 2023-1) Class A</v>
      </c>
      <c r="B495" s="19">
        <v>45047</v>
      </c>
      <c r="C495" t="str">
        <v>Citrus Re Ltd.</v>
      </c>
      <c r="D495" t="str">
        <v>Heritage Property and Casualty Insurance Co.</v>
      </c>
      <c r="E495" t="str">
        <v>Aon Securities is sole structuring agent and bookrunner</v>
      </c>
      <c r="F495" t="str">
        <v>AIR Worldwide</v>
      </c>
      <c r="G495" t="str">
        <v>US named storm (initially Connecticut, Delaware, Hawaii, Maryland, Massachusetts, New Jersey, New York, North Carolina, Penn, Rhode Island, South Carolina, Virginia)</v>
      </c>
      <c r="H495" s="18">
        <v>120000000</v>
      </c>
      <c r="I495" t="str">
        <v>Indemnity</v>
      </c>
      <c r="J495" t="str">
        <v>NR</v>
      </c>
      <c r="K495" t="str">
        <v>Unknown</v>
      </c>
      <c r="L495">
        <v>2.0499999999999998</v>
      </c>
      <c r="M495" t="str">
        <v>Unknown</v>
      </c>
      <c r="N495" t="str">
        <v>Yes</v>
      </c>
      <c r="O495">
        <v>1.66</v>
      </c>
      <c r="P495">
        <v>6.75</v>
      </c>
      <c r="Q495">
        <v>4.0662650602409638</v>
      </c>
      <c r="R495">
        <v>1</v>
      </c>
      <c r="S495">
        <v>0</v>
      </c>
      <c r="T495" t="str">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5" t="str">
        <v>https://www.artemis.bm/deal-directory/citrus-re-ltd-series-2023-1/</v>
      </c>
    </row>
    <row r="496" spans="1:21" x14ac:dyDescent="0.25">
      <c r="A496" t="str">
        <v>Citrus Re Ltd. (Series 2023-1) Class B</v>
      </c>
      <c r="B496" s="19">
        <v>45047</v>
      </c>
      <c r="C496" t="str">
        <v>Citrus Re Ltd.</v>
      </c>
      <c r="D496" t="str">
        <v>Heritage Property and Casualty Insurance Co.</v>
      </c>
      <c r="E496" t="str">
        <v>Aon Securities is sole structuring agent and bookrunner</v>
      </c>
      <c r="F496" t="str">
        <v>AIR Worldwide</v>
      </c>
      <c r="G496" t="str">
        <v>US named storm (initially Connecticut, Delaware, Hawaii, Maryland, Massachusetts, New Jersey, New York, North Carolina, Penn, Rhode Island, South Carolina, Virginia)</v>
      </c>
      <c r="H496" s="18">
        <v>115000000</v>
      </c>
      <c r="I496" t="str">
        <v>Indemnity</v>
      </c>
      <c r="J496" t="str">
        <v>NR</v>
      </c>
      <c r="K496" t="str">
        <v>Unknown</v>
      </c>
      <c r="L496">
        <v>2.62</v>
      </c>
      <c r="M496" t="str">
        <v>Unknown</v>
      </c>
      <c r="N496" t="str">
        <v>Yes</v>
      </c>
      <c r="O496">
        <v>2.54</v>
      </c>
      <c r="P496">
        <v>9</v>
      </c>
      <c r="Q496">
        <v>3.5433070866141732</v>
      </c>
      <c r="R496">
        <v>1</v>
      </c>
      <c r="S496">
        <v>0</v>
      </c>
      <c r="T496" t="str">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6" t="str">
        <v>https://www.artemis.bm/deal-directory/citrus-re-ltd-series-2023-1/</v>
      </c>
    </row>
    <row r="497" spans="1:21" x14ac:dyDescent="0.25">
      <c r="A497" t="str">
        <v>Residential Reinsurance 2023 Limited (Series 2023-1) Class 13</v>
      </c>
      <c r="B497" s="19">
        <v>45047</v>
      </c>
      <c r="C497" t="str">
        <v>Residential Reinsurance 2023 Limited</v>
      </c>
      <c r="D497" t="str">
        <v>USAA</v>
      </c>
      <c r="E497" t="str">
        <v>Goldman Sachs and Swiss Re Capital Markets are joint structuring agents and bookrunners</v>
      </c>
      <c r="F497" t="str">
        <v>AIR Worldwide</v>
      </c>
      <c r="G497" t="str">
        <v>U.S. tropical cyclones, earthquakes (plus fire following), severe thunderstorm, winter storm, wildfire, volcanic eruption, meteorite impact, other perils (all including auto &amp; renter policy flood losses)</v>
      </c>
      <c r="H497" s="18">
        <v>125000000</v>
      </c>
      <c r="I497" t="str">
        <v>Indemnity</v>
      </c>
      <c r="J497" t="str">
        <v>NR</v>
      </c>
      <c r="K497" t="str">
        <v>Unknown</v>
      </c>
      <c r="L497">
        <v>3.63</v>
      </c>
      <c r="M497" t="str">
        <v>Unknown</v>
      </c>
      <c r="N497" t="str">
        <v>Yes</v>
      </c>
      <c r="O497">
        <v>2.11</v>
      </c>
      <c r="P497">
        <v>10.5</v>
      </c>
      <c r="Q497">
        <v>4.9763033175355451</v>
      </c>
      <c r="R497">
        <v>1</v>
      </c>
      <c r="S497">
        <v>0</v>
      </c>
      <c r="T497" t="str">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7" t="str">
        <v>https://www.artemis.bm/deal-directory/residential-reinsurance-2023-limited-series-2023-1/</v>
      </c>
    </row>
    <row r="498" spans="1:21" x14ac:dyDescent="0.25">
      <c r="A498" t="str">
        <v>Residential Reinsurance 2023 Limited (Series 2023-1) Class 14</v>
      </c>
      <c r="B498" s="19">
        <v>45047</v>
      </c>
      <c r="C498" t="str">
        <v>Residential Reinsurance 2023 Limited</v>
      </c>
      <c r="D498" t="str">
        <v>USAA</v>
      </c>
      <c r="E498" t="str">
        <v>Goldman Sachs and Swiss Re Capital Markets are joint structuring agents and bookrunners</v>
      </c>
      <c r="F498" t="str">
        <v>AIR Worldwide</v>
      </c>
      <c r="G498" t="str">
        <v>U.S. tropical cyclones, earthquakes (plus fire following), severe thunderstorm, winter storm, wildfire, volcanic eruption, meteorite impact, other perils (all including auto &amp; renter policy flood losses)</v>
      </c>
      <c r="H498" s="18">
        <v>275000000</v>
      </c>
      <c r="I498" t="str">
        <v>Indemnity</v>
      </c>
      <c r="J498" t="str">
        <v>NR</v>
      </c>
      <c r="K498" t="str">
        <v>Unknown</v>
      </c>
      <c r="L498">
        <v>1.18</v>
      </c>
      <c r="M498" t="str">
        <v>Unknown</v>
      </c>
      <c r="N498" t="str">
        <v>Yes</v>
      </c>
      <c r="O498">
        <v>0.75</v>
      </c>
      <c r="P498">
        <v>6.5</v>
      </c>
      <c r="Q498">
        <v>8.6666666666666661</v>
      </c>
      <c r="R498">
        <v>1</v>
      </c>
      <c r="S498">
        <v>0</v>
      </c>
      <c r="T498" t="str">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8" t="str">
        <v>https://www.artemis.bm/deal-directory/residential-reinsurance-2023-limited-series-2023-1/</v>
      </c>
    </row>
    <row r="499" spans="1:21" x14ac:dyDescent="0.25">
      <c r="A499" t="str">
        <v>Queen Street 2023 Re dac</v>
      </c>
      <c r="B499" s="19">
        <v>45047</v>
      </c>
      <c r="C499" t="str">
        <v>Queen Street 2023 Re dac</v>
      </c>
      <c r="D499" t="str">
        <v>Munich Re</v>
      </c>
      <c r="E499" t="str">
        <v>Munich Re is structuring the deal. Aon Securities is sole bookrunner.</v>
      </c>
      <c r="F499" t="str">
        <v>AIR Worldwide</v>
      </c>
      <c r="G499" t="str">
        <v>US named storm</v>
      </c>
      <c r="H499" s="18">
        <v>300000000</v>
      </c>
      <c r="I499" t="str">
        <v>Industry loss index</v>
      </c>
      <c r="J499" t="str">
        <v>NR</v>
      </c>
      <c r="K499" t="str">
        <v>Unknown</v>
      </c>
      <c r="L499">
        <v>2.2599999999999998</v>
      </c>
      <c r="M499" t="str">
        <v>Unknown</v>
      </c>
      <c r="N499" t="str">
        <v>No</v>
      </c>
      <c r="O499">
        <v>1.72</v>
      </c>
      <c r="P499">
        <v>7.5</v>
      </c>
      <c r="Q499">
        <v>4.3604651162790695</v>
      </c>
      <c r="R499">
        <v>1</v>
      </c>
      <c r="S499">
        <v>0</v>
      </c>
      <c r="T499" t="str">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9" t="str">
        <v>https://www.artemis.bm/deal-directory/queen-street-2023-re-dac/</v>
      </c>
    </row>
    <row r="500" spans="1:21" x14ac:dyDescent="0.25">
      <c r="A500" t="str">
        <v>Bayou Re Ltd. (Series 2023-1) Class A</v>
      </c>
      <c r="B500" s="19">
        <v>45047</v>
      </c>
      <c r="C500" t="str">
        <v>Bayou Re Ltd.</v>
      </c>
      <c r="D500" t="str">
        <v>Louisiana Citizens Property Insurance Corporation</v>
      </c>
      <c r="E500" t="str">
        <v>GC Securities is sole structuring agent and bookrunner</v>
      </c>
      <c r="F500" t="str">
        <v>AIR Worldwide</v>
      </c>
      <c r="G500" t="str">
        <v>Louisiana named storm</v>
      </c>
      <c r="H500" s="18">
        <v>120000000</v>
      </c>
      <c r="I500" t="str">
        <v>Indemnity</v>
      </c>
      <c r="J500" t="str">
        <v>NR</v>
      </c>
      <c r="K500">
        <v>3</v>
      </c>
      <c r="L500">
        <v>2.5</v>
      </c>
      <c r="M500" t="str">
        <v>Unknown</v>
      </c>
      <c r="N500" t="str">
        <v>Yes</v>
      </c>
      <c r="O500">
        <v>2.14</v>
      </c>
      <c r="P500">
        <v>12.75</v>
      </c>
      <c r="Q500">
        <v>5.9579439252336446</v>
      </c>
      <c r="R500">
        <v>1</v>
      </c>
      <c r="S500">
        <v>0</v>
      </c>
      <c r="T500" t="str">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0" t="str">
        <v>https://www.artemis.bm/deal-directory/bayou-re-ltd-series-2023-1/</v>
      </c>
    </row>
    <row r="501" spans="1:21" x14ac:dyDescent="0.25">
      <c r="A501" t="str">
        <v>Bayou Re Ltd. (Series 2023-1) Class B</v>
      </c>
      <c r="B501" s="19">
        <v>45047</v>
      </c>
      <c r="C501" t="str">
        <v>Bayou Re Ltd.</v>
      </c>
      <c r="D501" t="str">
        <v>Louisiana Citizens Property Insurance Corporation</v>
      </c>
      <c r="E501" t="str">
        <v>GC Securities is sole structuring agent and bookrunner</v>
      </c>
      <c r="F501" t="str">
        <v>AIR Worldwide</v>
      </c>
      <c r="G501" t="str">
        <v>Louisiana named storm</v>
      </c>
      <c r="H501" s="18">
        <v>75000000</v>
      </c>
      <c r="I501" t="str">
        <v>Indemnity</v>
      </c>
      <c r="J501" t="str">
        <v>NR</v>
      </c>
      <c r="K501">
        <v>3</v>
      </c>
      <c r="L501">
        <v>3.91</v>
      </c>
      <c r="M501" t="str">
        <v>Unknown</v>
      </c>
      <c r="N501" t="str">
        <v>Yes</v>
      </c>
      <c r="O501">
        <v>3.09</v>
      </c>
      <c r="P501">
        <v>19.5</v>
      </c>
      <c r="Q501">
        <v>6.3106796116504853</v>
      </c>
      <c r="R501">
        <v>1</v>
      </c>
      <c r="S501">
        <v>0</v>
      </c>
      <c r="T501" t="str">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1" t="str">
        <v>https://www.artemis.bm/deal-directory/bayou-re-ltd-series-2023-1/</v>
      </c>
    </row>
    <row r="502" spans="1:21" x14ac:dyDescent="0.25">
      <c r="A502" t="str">
        <v>Aquila Re I Ltd. (Series 2023-1) Class A</v>
      </c>
      <c r="B502" s="19">
        <v>45047</v>
      </c>
      <c r="C502" t="str">
        <v>Aquila Re I Ltd.</v>
      </c>
      <c r="D502" t="str">
        <v>Nationwide Mutual Insurance Co.</v>
      </c>
      <c r="E502" t="str">
        <v>Aon Securities is sole structuring agent and joint bookrunner. Howden Tiger Capital Markets &amp; Advisory is joint bookrunner.</v>
      </c>
      <c r="F502" t="str">
        <v>AIR Worldwide</v>
      </c>
      <c r="G502" t="str">
        <v>U.S. named storm, earthquake, severe thunderstorm, winter storm, wildfire, meteorite impact, volcanic eruption</v>
      </c>
      <c r="H502" s="18">
        <v>50000000</v>
      </c>
      <c r="I502" t="str">
        <v>Indemnity</v>
      </c>
      <c r="J502" t="str">
        <v>NR</v>
      </c>
      <c r="K502" t="str">
        <v>Unknown</v>
      </c>
      <c r="L502">
        <v>0.41</v>
      </c>
      <c r="M502" t="str">
        <v>Unknown</v>
      </c>
      <c r="N502" t="str">
        <v>Yes</v>
      </c>
      <c r="O502">
        <v>0.37</v>
      </c>
      <c r="P502">
        <v>5.25</v>
      </c>
      <c r="Q502">
        <v>14.189189189189189</v>
      </c>
      <c r="R502">
        <v>1</v>
      </c>
      <c r="S502">
        <v>0</v>
      </c>
      <c r="T502"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2" t="str">
        <v>https://www.artemis.bm/deal-directory/aquila-re-i-ltd-series-2023-1/</v>
      </c>
    </row>
    <row r="503" spans="1:21" x14ac:dyDescent="0.25">
      <c r="A503" t="str">
        <v>Aquila Re I Ltd. (Series 2023-1) Class B</v>
      </c>
      <c r="B503" s="19">
        <v>45047</v>
      </c>
      <c r="C503" t="str">
        <v>Aquila Re I Ltd.</v>
      </c>
      <c r="D503" t="str">
        <v>Nationwide Mutual Insurance Co.</v>
      </c>
      <c r="E503" t="str">
        <v>Aon Securities is sole structuring agent and joint bookrunner. Howden Tiger Capital Markets &amp; Advisory is joint bookrunner.</v>
      </c>
      <c r="F503" t="str">
        <v>AIR Worldwide</v>
      </c>
      <c r="G503" t="str">
        <v>U.S. named storm, earthquake, severe thunderstorm, winter storm, wildfire, meteorite impact, volcanic eruption</v>
      </c>
      <c r="H503" s="18">
        <v>125000000</v>
      </c>
      <c r="I503" t="str">
        <v>Indemnity</v>
      </c>
      <c r="J503" t="str">
        <v>NR</v>
      </c>
      <c r="K503" t="str">
        <v>Unknown</v>
      </c>
      <c r="L503">
        <v>1.27</v>
      </c>
      <c r="M503" t="str">
        <v>Unknown</v>
      </c>
      <c r="N503" t="str">
        <v>Yes</v>
      </c>
      <c r="O503">
        <v>1.03</v>
      </c>
      <c r="P503">
        <v>7.5</v>
      </c>
      <c r="Q503">
        <v>7.2815533980582519</v>
      </c>
      <c r="R503">
        <v>1</v>
      </c>
      <c r="S503">
        <v>0</v>
      </c>
      <c r="T503"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3" t="str">
        <v>https://www.artemis.bm/deal-directory/aquila-re-i-ltd-series-2023-1/</v>
      </c>
    </row>
    <row r="504" spans="1:21" x14ac:dyDescent="0.25">
      <c r="A504" t="str">
        <v>Aquila Re I Ltd. (Series 2023-1) Class C</v>
      </c>
      <c r="B504" s="19">
        <v>45047</v>
      </c>
      <c r="C504" t="str">
        <v>Aquila Re I Ltd.</v>
      </c>
      <c r="D504" t="str">
        <v>Nationwide Mutual Insurance Co.</v>
      </c>
      <c r="E504" t="str">
        <v>Aon Securities is sole structuring agent and joint bookrunner. Howden Tiger Capital Markets &amp; Advisory is joint bookrunner.</v>
      </c>
      <c r="F504" t="str">
        <v>AIR Worldwide</v>
      </c>
      <c r="G504" t="str">
        <v>U.S. named storm, earthquake, severe thunderstorm, winter storm, wildfire, meteorite impact, volcanic eruption</v>
      </c>
      <c r="H504" s="18">
        <v>125000000</v>
      </c>
      <c r="I504" t="str">
        <v>Indemnity</v>
      </c>
      <c r="J504" t="str">
        <v>NR</v>
      </c>
      <c r="K504" t="str">
        <v>Unknown</v>
      </c>
      <c r="L504">
        <v>1.93</v>
      </c>
      <c r="M504" t="str">
        <v>$1,550,000,000.00</v>
      </c>
      <c r="N504" t="str">
        <v>Yes</v>
      </c>
      <c r="O504">
        <v>1.57</v>
      </c>
      <c r="P504">
        <v>9.25</v>
      </c>
      <c r="Q504">
        <v>5.8917197452229297</v>
      </c>
      <c r="R504">
        <v>1</v>
      </c>
      <c r="S504">
        <v>0</v>
      </c>
      <c r="T504"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4" t="str">
        <v>https://www.artemis.bm/deal-directory/aquila-re-i-ltd-series-2023-1/</v>
      </c>
    </row>
    <row r="505" spans="1:21" x14ac:dyDescent="0.25">
      <c r="A505" t="str">
        <v>Everglades Re II Ltd. (Series 2023-1 &amp; 2023-2)</v>
      </c>
      <c r="B505" s="19">
        <v>45047</v>
      </c>
      <c r="C505" t="str">
        <v>Everglades Re II Ltd.</v>
      </c>
      <c r="D505" t="str">
        <v>Citizens Property Insurance</v>
      </c>
      <c r="E505" t="str">
        <v>Aon Securities and GC Securities are joint structuring agents &amp; bookrunners</v>
      </c>
      <c r="F505" t="str">
        <v>AIR Worldwide</v>
      </c>
      <c r="G505" t="str">
        <v>Florida named storm</v>
      </c>
      <c r="H505" s="18">
        <v>750000000</v>
      </c>
      <c r="I505" t="str">
        <v>Indemnity</v>
      </c>
      <c r="J505" t="str">
        <v>NR</v>
      </c>
      <c r="K505" t="str">
        <v>Unknown</v>
      </c>
      <c r="L505" t="str">
        <v>None</v>
      </c>
      <c r="M505" t="str">
        <v>Unknown</v>
      </c>
      <c r="N505" t="str">
        <v>No</v>
      </c>
      <c r="O505">
        <v>1.59</v>
      </c>
      <c r="P505">
        <v>10.125</v>
      </c>
      <c r="Q505">
        <v>6.3679245283018862</v>
      </c>
      <c r="R505">
        <v>1</v>
      </c>
      <c r="S505">
        <v>0</v>
      </c>
      <c r="T505" t="str">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5" t="str">
        <v>https://www.artemis.bm/deal-directory/everglades-re-ii-ltd-series-2023-1-2023-2/</v>
      </c>
    </row>
    <row r="506" spans="1:21" x14ac:dyDescent="0.25">
      <c r="A506" t="str">
        <v>Torrey Pines Re Ltd. (Series 2023-1) Class A</v>
      </c>
      <c r="B506" s="19">
        <v>45047</v>
      </c>
      <c r="C506" t="str">
        <v>Torrey Pines Re Ltd.</v>
      </c>
      <c r="D506" t="str">
        <v>Palomar Specialty Insurance Company</v>
      </c>
      <c r="E506" t="str">
        <v>GC Securities and Howden Tiger Capital Markets &amp; Advisory are joint structuring agents and joint bookrunners</v>
      </c>
      <c r="F506" t="str">
        <v>RMS</v>
      </c>
      <c r="G506" t="str">
        <v>US earthquake</v>
      </c>
      <c r="H506" s="18">
        <v>150000000</v>
      </c>
      <c r="I506" t="str">
        <v>Indemnity</v>
      </c>
      <c r="J506" t="str">
        <v>NR</v>
      </c>
      <c r="K506" t="str">
        <v>Unknown</v>
      </c>
      <c r="L506">
        <v>0.96</v>
      </c>
      <c r="M506" t="str">
        <v>Unknown</v>
      </c>
      <c r="N506" t="str">
        <v>Yes</v>
      </c>
      <c r="O506">
        <v>0.9</v>
      </c>
      <c r="P506">
        <v>5</v>
      </c>
      <c r="Q506">
        <v>5.5555555555555554</v>
      </c>
      <c r="R506">
        <v>1</v>
      </c>
      <c r="S506">
        <v>0</v>
      </c>
      <c r="T506" t="str">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6" t="str">
        <v>https://www.artemis.bm/deal-directory/torrey-pines-re-ltd-series-2023-1/</v>
      </c>
    </row>
    <row r="507" spans="1:21" x14ac:dyDescent="0.25">
      <c r="A507" t="str">
        <v>Torrey Pines Re Ltd. (Series 2023-1) Class B</v>
      </c>
      <c r="B507" s="19">
        <v>45047</v>
      </c>
      <c r="C507" t="str">
        <v>Torrey Pines Re Ltd.</v>
      </c>
      <c r="D507" t="str">
        <v>Palomar Specialty Insurance Company</v>
      </c>
      <c r="E507" t="str">
        <v>GC Securities and Howden Tiger Capital Markets &amp; Advisory are joint structuring agents and joint bookrunners</v>
      </c>
      <c r="F507" t="str">
        <v>RMS</v>
      </c>
      <c r="G507" t="str">
        <v>US earthquake</v>
      </c>
      <c r="H507" s="18">
        <v>50000000</v>
      </c>
      <c r="I507" t="str">
        <v>Indemnity</v>
      </c>
      <c r="J507" t="str">
        <v>NR</v>
      </c>
      <c r="K507" t="str">
        <v>Unknown</v>
      </c>
      <c r="L507">
        <v>2.56</v>
      </c>
      <c r="M507" t="str">
        <v>Unknown</v>
      </c>
      <c r="N507" t="str">
        <v>Yes</v>
      </c>
      <c r="O507">
        <v>2.38</v>
      </c>
      <c r="P507">
        <v>7.5</v>
      </c>
      <c r="Q507">
        <v>3.151260504201681</v>
      </c>
      <c r="R507">
        <v>1</v>
      </c>
      <c r="S507">
        <v>0</v>
      </c>
      <c r="T507" t="str">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7" t="str">
        <v>https://www.artemis.bm/deal-directory/torrey-pines-re-ltd-series-2023-1/</v>
      </c>
    </row>
    <row r="508" spans="1:21" x14ac:dyDescent="0.25">
      <c r="A508" t="str">
        <v>Atlas Capital DAC (Series 2023-1)</v>
      </c>
      <c r="B508" s="19">
        <v>45047</v>
      </c>
      <c r="C508" t="str">
        <v>Atlas Capital DAC</v>
      </c>
      <c r="D508" t="str">
        <v>SCOR SE</v>
      </c>
      <c r="E508" t="str">
        <v>GC Securities is sole structuring agent and bookrunner</v>
      </c>
      <c r="F508" t="str">
        <v>AIR Worldwide</v>
      </c>
      <c r="G508" t="str">
        <v>U.S. named storm, U.S. &amp; Canada earthquake, European windstorm</v>
      </c>
      <c r="H508" s="18">
        <v>75000000</v>
      </c>
      <c r="I508" t="str">
        <v>Industry loss index</v>
      </c>
      <c r="J508" t="str">
        <v>NR</v>
      </c>
      <c r="K508">
        <v>3</v>
      </c>
      <c r="L508">
        <v>2.39</v>
      </c>
      <c r="M508" t="str">
        <v>Unknown</v>
      </c>
      <c r="N508" t="str">
        <v>No</v>
      </c>
      <c r="O508">
        <v>2.1</v>
      </c>
      <c r="P508">
        <v>9.5</v>
      </c>
      <c r="Q508">
        <v>4.5238095238095237</v>
      </c>
      <c r="R508">
        <v>1</v>
      </c>
      <c r="S508">
        <v>0</v>
      </c>
      <c r="T508" t="str">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8" t="str">
        <v>https://www.artemis.bm/deal-directory/atlas-capital-dac-series-2023-1/</v>
      </c>
    </row>
    <row r="509" spans="1:21" x14ac:dyDescent="0.25">
      <c r="A509" t="str">
        <v>Sanders Re III Ltd. (Series 2023-2) Class A</v>
      </c>
      <c r="B509" s="19">
        <v>45047</v>
      </c>
      <c r="C509" t="str">
        <v>Sanders Re III Ltd.</v>
      </c>
      <c r="D509" t="str">
        <v>Allstate</v>
      </c>
      <c r="E509" t="str">
        <v>Aon Securities is sole structuring agent and joint bookrunner. Goldman Sachs is joint bookrunner.</v>
      </c>
      <c r="F509" t="str">
        <v>AIR Worldwide</v>
      </c>
      <c r="G509" t="str">
        <v>Florida named storm, earthquake, severe weather, wildfire, volcanic eruption, meteorite impact</v>
      </c>
      <c r="H509" s="18">
        <v>70000000</v>
      </c>
      <c r="I509" t="str">
        <v>Indemnity</v>
      </c>
      <c r="J509" t="str">
        <v>NR</v>
      </c>
      <c r="K509" t="str">
        <v>Unknown</v>
      </c>
      <c r="L509">
        <v>1.0900000000000001</v>
      </c>
      <c r="M509" t="str">
        <v>Unknown</v>
      </c>
      <c r="N509" t="str">
        <v>Yes</v>
      </c>
      <c r="O509">
        <v>0.91</v>
      </c>
      <c r="P509">
        <v>8</v>
      </c>
      <c r="Q509">
        <v>8.7912087912087902</v>
      </c>
      <c r="R509">
        <v>1</v>
      </c>
      <c r="S509">
        <v>0</v>
      </c>
      <c r="T509" t="str">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9" t="str">
        <v>https://www.artemis.bm/deal-directory/sanders-re-iii-ltd-series-2023-2/</v>
      </c>
    </row>
    <row r="510" spans="1:21" x14ac:dyDescent="0.25">
      <c r="A510" t="str">
        <v>Totara Re Pte. Ltd. (Series 2023-1)</v>
      </c>
      <c r="B510" s="19">
        <v>45047</v>
      </c>
      <c r="C510" t="str">
        <v>Totara Re Pte. Ltd.</v>
      </c>
      <c r="D510" t="str">
        <v>New Zealand Earthquake Commission</v>
      </c>
      <c r="E510" t="str">
        <v>Aon Securities is sole structuring agent and joint bookrunner. Swiss Re Capital Markets is joint bookrunner.</v>
      </c>
      <c r="F510" t="str">
        <v>RMS</v>
      </c>
      <c r="G510" t="str">
        <v>NZ earthquake, tsunami, landslide, volcanic eruption, hydrothermal, storm, flood</v>
      </c>
      <c r="H510" s="18">
        <v>225000000</v>
      </c>
      <c r="I510" t="str">
        <v>Indemnity</v>
      </c>
      <c r="J510" t="str">
        <v>NR</v>
      </c>
      <c r="K510">
        <v>4</v>
      </c>
      <c r="L510">
        <v>3.66</v>
      </c>
      <c r="M510" t="str">
        <v>Unknown</v>
      </c>
      <c r="N510" t="str">
        <v>No</v>
      </c>
      <c r="O510">
        <v>3.42</v>
      </c>
      <c r="P510">
        <v>8.75</v>
      </c>
      <c r="Q510">
        <v>2.5584795321637426</v>
      </c>
      <c r="R510">
        <v>1</v>
      </c>
      <c r="S510">
        <v>0</v>
      </c>
      <c r="T510" t="str">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0" t="str">
        <v>https://www.artemis.bm/deal-directory/totara-re-pte-ltd-series-2023-1/</v>
      </c>
    </row>
    <row r="511" spans="1:21" x14ac:dyDescent="0.25">
      <c r="A511" t="str">
        <v>Mountain Re Ltd. (Series 2023-1)</v>
      </c>
      <c r="B511" s="19">
        <v>45047</v>
      </c>
      <c r="C511" t="str">
        <v>Mountain Re Ltd.</v>
      </c>
      <c r="D511" t="str">
        <v>Spinnaker Insurance Company</v>
      </c>
      <c r="E511" t="str">
        <v>GC Securities is sole structuring agent and bookrunner</v>
      </c>
      <c r="F511" t="str">
        <v>AIR Worldwide</v>
      </c>
      <c r="G511" t="str">
        <v>US named storm, quake, severe thunderstorm, winter storm</v>
      </c>
      <c r="H511" s="18">
        <v>110000000</v>
      </c>
      <c r="I511" t="str">
        <v>Indemnity</v>
      </c>
      <c r="J511" t="str">
        <v>NR</v>
      </c>
      <c r="K511" t="str">
        <v>Unknown</v>
      </c>
      <c r="L511">
        <v>1.43</v>
      </c>
      <c r="M511" t="str">
        <v>Unknown</v>
      </c>
      <c r="N511" t="str">
        <v>No</v>
      </c>
      <c r="O511">
        <v>0.86</v>
      </c>
      <c r="P511">
        <v>6.75</v>
      </c>
      <c r="Q511">
        <v>7.8488372093023253</v>
      </c>
      <c r="R511">
        <v>1</v>
      </c>
      <c r="S511">
        <v>0</v>
      </c>
      <c r="T511" t="str">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1" t="str">
        <v>https://www.artemis.bm/deal-directory/mountain-re-ltd-series-2023-1/</v>
      </c>
    </row>
    <row r="512" spans="1:21" x14ac:dyDescent="0.25">
      <c r="A512" t="str">
        <v>Gateway Re Ltd. (Series 2023-2)</v>
      </c>
      <c r="B512" s="19">
        <v>45078</v>
      </c>
      <c r="C512" t="str">
        <v>Gateway Re Ltd.</v>
      </c>
      <c r="D512" t="str">
        <v>SureChoice Underwriters Reciprocal Exchange, Elevate Reciprocal Exchange</v>
      </c>
      <c r="E512" t="str">
        <v>Swiss Re Capital Markets is sole structuring agent and bookrunner</v>
      </c>
      <c r="F512" t="str">
        <v>AIR Worldwide</v>
      </c>
      <c r="G512" t="str">
        <v>US named storm: Alabama, North and South Carolina, Louisiana, Mississippi, Texas</v>
      </c>
      <c r="H512" s="18">
        <v>100000000</v>
      </c>
      <c r="I512" t="str">
        <v>Indemnity</v>
      </c>
      <c r="J512" t="str">
        <v>NR</v>
      </c>
      <c r="K512" t="str">
        <v>Unknown</v>
      </c>
      <c r="L512">
        <v>1.44</v>
      </c>
      <c r="M512" t="str">
        <v>Unknown</v>
      </c>
      <c r="N512" t="str">
        <v>No</v>
      </c>
      <c r="O512">
        <v>0.8</v>
      </c>
      <c r="P512">
        <v>8.5</v>
      </c>
      <c r="Q512">
        <v>10.625</v>
      </c>
      <c r="R512">
        <v>1</v>
      </c>
      <c r="S512">
        <v>0</v>
      </c>
      <c r="T512" t="str">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2" t="str">
        <v>https://www.artemis.bm/deal-directory/gateway-re-ltd-series-2023-2/</v>
      </c>
    </row>
    <row r="513" spans="1:21" x14ac:dyDescent="0.25">
      <c r="A513" t="str">
        <v>Sutter Re Ltd. (Series 2023-1) Class B</v>
      </c>
      <c r="B513" s="19">
        <v>45078</v>
      </c>
      <c r="C513" t="str">
        <v>Sutter Re Ltd.</v>
      </c>
      <c r="D513" t="str">
        <v>California Earthquake Authority</v>
      </c>
      <c r="E513" t="str">
        <v>Aon Securities is sole structuring agent and joint bookrunner. Swiss Re Capital Markets is joint bookrunner.</v>
      </c>
      <c r="F513" t="str">
        <v>EQECAT Inc.</v>
      </c>
      <c r="G513" t="str">
        <v>California earthquake</v>
      </c>
      <c r="H513" s="18">
        <v>225000000</v>
      </c>
      <c r="I513" t="str">
        <v>Indemnity</v>
      </c>
      <c r="J513" t="str">
        <v>NR</v>
      </c>
      <c r="K513" t="str">
        <v>Unknown</v>
      </c>
      <c r="L513">
        <v>1.94</v>
      </c>
      <c r="M513" t="str">
        <v>Unknown</v>
      </c>
      <c r="N513" t="str">
        <v>Yes</v>
      </c>
      <c r="O513">
        <v>1.86</v>
      </c>
      <c r="P513">
        <v>6.75</v>
      </c>
      <c r="Q513">
        <v>3.629032258064516</v>
      </c>
      <c r="R513">
        <v>1</v>
      </c>
      <c r="S513">
        <v>0</v>
      </c>
      <c r="T513" t="str">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3" t="str">
        <v>https://www.artemis.bm/deal-directory/sutter-re-ltd-series-2023-1/</v>
      </c>
    </row>
    <row r="514" spans="1:21" x14ac:dyDescent="0.25">
      <c r="A514" t="str">
        <v>Sutter Re Ltd. (Series 2023-1) Class E</v>
      </c>
      <c r="B514" s="19">
        <v>45078</v>
      </c>
      <c r="C514" t="str">
        <v>Sutter Re Ltd.</v>
      </c>
      <c r="D514" t="str">
        <v>California Earthquake Authority</v>
      </c>
      <c r="E514" t="str">
        <v>Aon Securities is sole structuring agent and joint bookrunner. Swiss Re Capital Markets is joint bookrunner.</v>
      </c>
      <c r="F514" t="str">
        <v>EQECAT Inc.</v>
      </c>
      <c r="G514" t="str">
        <v>California earthquake</v>
      </c>
      <c r="H514" s="18">
        <v>200000000</v>
      </c>
      <c r="I514" t="str">
        <v>Indemnity</v>
      </c>
      <c r="J514" t="str">
        <v>NR</v>
      </c>
      <c r="K514" t="str">
        <v>Unknown</v>
      </c>
      <c r="L514">
        <v>3.51</v>
      </c>
      <c r="M514" t="str">
        <v>Unknown</v>
      </c>
      <c r="N514" t="str">
        <v>Yes</v>
      </c>
      <c r="O514">
        <v>3.28</v>
      </c>
      <c r="P514">
        <v>9.75</v>
      </c>
      <c r="Q514">
        <v>2.9725609756097562</v>
      </c>
      <c r="R514">
        <v>1</v>
      </c>
      <c r="S514">
        <v>0</v>
      </c>
      <c r="T514" t="str">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4" t="str">
        <v>https://www.artemis.bm/deal-directory/sutter-re-ltd-series-2023-1/</v>
      </c>
    </row>
    <row r="515" spans="1:21" x14ac:dyDescent="0.25">
      <c r="A515" t="str">
        <v>Stabilitas Re Ltd. (Series 2023-1)</v>
      </c>
      <c r="B515" s="19">
        <v>45078</v>
      </c>
      <c r="C515" t="str">
        <v>Stabilitas Re Ltd.</v>
      </c>
      <c r="D515" t="str">
        <v>Conduit Re</v>
      </c>
      <c r="E515" t="str">
        <v>Aon Securities is sole structuring agent and bookrunner</v>
      </c>
      <c r="F515" t="str">
        <v>AIR Worldwide</v>
      </c>
      <c r="G515" t="str">
        <v>US named storm, US earthquake</v>
      </c>
      <c r="H515" s="18">
        <v>100000000</v>
      </c>
      <c r="I515" t="str">
        <v>Industry loss index</v>
      </c>
      <c r="J515" t="str">
        <v>NR</v>
      </c>
      <c r="K515" t="str">
        <v>Unknown</v>
      </c>
      <c r="L515">
        <v>3.86</v>
      </c>
      <c r="M515" t="str">
        <v>$200,000,000.00</v>
      </c>
      <c r="N515" t="str">
        <v>No</v>
      </c>
      <c r="O515">
        <v>2.7</v>
      </c>
      <c r="P515">
        <v>8.5</v>
      </c>
      <c r="Q515">
        <v>3.1481481481481479</v>
      </c>
      <c r="R515">
        <v>1</v>
      </c>
      <c r="S515">
        <v>0</v>
      </c>
      <c r="T515" t="str">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5" t="str">
        <v>https://www.artemis.bm/deal-directory/stabilitas-re-ltd-series-2023-1/</v>
      </c>
    </row>
    <row r="516" spans="1:21" x14ac:dyDescent="0.25">
      <c r="A516" t="str">
        <v>Solomon Re Ltd. (Series 2023-1)</v>
      </c>
      <c r="B516" s="19">
        <v>45078</v>
      </c>
      <c r="C516" t="str">
        <v>Solomon Re Ltd.</v>
      </c>
      <c r="D516" t="str">
        <v>Korean Re</v>
      </c>
      <c r="E516" t="str">
        <v>Aon Securities is sole structuring agent and bookrunner</v>
      </c>
      <c r="F516" t="str">
        <v>AIR Worldwide</v>
      </c>
      <c r="G516" t="str">
        <v>US named storm, US earthquake</v>
      </c>
      <c r="H516" s="18">
        <v>75000000</v>
      </c>
      <c r="I516" t="str">
        <v>Industry loss index</v>
      </c>
      <c r="J516" t="str">
        <v>NR</v>
      </c>
      <c r="K516" t="str">
        <v>Unknown</v>
      </c>
      <c r="L516">
        <v>2.2200000000000002</v>
      </c>
      <c r="M516" t="str">
        <v>Unknown</v>
      </c>
      <c r="N516" t="str">
        <v>No</v>
      </c>
      <c r="O516">
        <v>0.93</v>
      </c>
      <c r="P516">
        <v>5.25</v>
      </c>
      <c r="Q516">
        <v>5.6451612903225801</v>
      </c>
      <c r="R516">
        <v>1</v>
      </c>
      <c r="S516">
        <v>0</v>
      </c>
      <c r="T516" t="str">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6" t="str">
        <v>https://www.artemis.bm/deal-directory/solomon-re-ltd-series-2023-1/</v>
      </c>
    </row>
    <row r="517" spans="1:21" x14ac:dyDescent="0.25">
      <c r="A517" t="str">
        <v>Commonwealth Re Ltd. (Series 2023-1)</v>
      </c>
      <c r="B517" s="19">
        <v>45078</v>
      </c>
      <c r="C517" t="str">
        <v>Commonwealth Re Ltd.</v>
      </c>
      <c r="D517" t="str">
        <v>The Hanover Insurance Group</v>
      </c>
      <c r="E517" t="str">
        <v>GC Securities is sole structuring agent and bookrunner</v>
      </c>
      <c r="F517" t="str">
        <v>AIR Worldwide</v>
      </c>
      <c r="G517" t="str">
        <v>Northeast U.S. named storm</v>
      </c>
      <c r="H517" s="18">
        <v>150000000</v>
      </c>
      <c r="I517" t="str">
        <v>Indemnity</v>
      </c>
      <c r="J517" t="str">
        <v>NR</v>
      </c>
      <c r="K517">
        <v>3</v>
      </c>
      <c r="L517">
        <v>0.66</v>
      </c>
      <c r="M517" t="str">
        <v>$1,300,000,000.00</v>
      </c>
      <c r="N517" t="str">
        <v>No</v>
      </c>
      <c r="O517">
        <v>0.56999999999999995</v>
      </c>
      <c r="P517">
        <v>4</v>
      </c>
      <c r="Q517">
        <v>7.0175438596491233</v>
      </c>
      <c r="R517">
        <v>1</v>
      </c>
      <c r="S517">
        <v>0</v>
      </c>
      <c r="T517" t="str">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7" t="str">
        <v>https://www.artemis.bm/deal-directory/commonwealth-re-ltd-series-2023-1/</v>
      </c>
    </row>
    <row r="518" spans="1:21" x14ac:dyDescent="0.25">
      <c r="A518" t="str">
        <v>Acorn Re Ltd. (Series 2023-1)</v>
      </c>
      <c r="B518" s="19">
        <v>45078</v>
      </c>
      <c r="C518" t="str">
        <v>Acorn Re Ltd.</v>
      </c>
      <c r="D518" t="str">
        <v>Hannover Rück SE / Oak Tree Assurance, Ltd.</v>
      </c>
      <c r="E518" t="str">
        <v>GC Securities is sole structuring agent and bookrunner</v>
      </c>
      <c r="F518" t="str">
        <v>RMS</v>
      </c>
      <c r="G518" t="str">
        <v>U.S. earthquake</v>
      </c>
      <c r="H518" s="18">
        <v>150000000</v>
      </c>
      <c r="I518" t="str">
        <v>Parametric</v>
      </c>
      <c r="J518" t="str">
        <v>NR</v>
      </c>
      <c r="K518">
        <v>3.33</v>
      </c>
      <c r="L518">
        <v>1.17</v>
      </c>
      <c r="M518" t="str">
        <v>Unknown</v>
      </c>
      <c r="N518" t="str">
        <v>No</v>
      </c>
      <c r="O518">
        <v>0.91</v>
      </c>
      <c r="P518">
        <v>4.3499999999999996</v>
      </c>
      <c r="Q518">
        <v>4.7802197802197792</v>
      </c>
      <c r="R518">
        <v>1</v>
      </c>
      <c r="S518">
        <v>0</v>
      </c>
      <c r="T518" t="str">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8" t="str">
        <v>https://www.artemis.bm/deal-directory/acorn-re-ltd-series-2023-1/</v>
      </c>
    </row>
    <row r="519" spans="1:21" x14ac:dyDescent="0.25">
      <c r="A519" t="str">
        <v>Eiffel Re Ltd. (Series 2023-1)</v>
      </c>
      <c r="B519" s="19">
        <v>45078</v>
      </c>
      <c r="C519" t="str">
        <v>Eiffel Re Ltd.</v>
      </c>
      <c r="D519" t="str">
        <v>AXA SA</v>
      </c>
      <c r="E519" t="str">
        <v>GC Securities is sole structuring agent and bookrunner</v>
      </c>
      <c r="F519" t="str">
        <v>AIR Worldwide</v>
      </c>
      <c r="G519" t="str">
        <v>European windstorm</v>
      </c>
      <c r="H519" s="18">
        <v>150000000</v>
      </c>
      <c r="I519" t="str">
        <v>Industry loss index</v>
      </c>
      <c r="J519" t="str">
        <v>NR</v>
      </c>
      <c r="K519" t="str">
        <v>Unknown</v>
      </c>
      <c r="L519">
        <v>0.57999999999999996</v>
      </c>
      <c r="M519" t="str">
        <v>Unknown</v>
      </c>
      <c r="N519" t="str">
        <v>No</v>
      </c>
      <c r="O519">
        <v>0.45</v>
      </c>
      <c r="P519">
        <v>3.25</v>
      </c>
      <c r="Q519">
        <v>7.2222222222222223</v>
      </c>
      <c r="R519">
        <v>1</v>
      </c>
      <c r="S519">
        <v>0</v>
      </c>
      <c r="T519" t="str">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9" t="str">
        <v>https://www.artemis.bm/deal-directory/eiffel-re-ltd-series-2023-1/</v>
      </c>
    </row>
    <row r="520" spans="1:21" x14ac:dyDescent="0.25">
      <c r="A520" t="str">
        <v>Baldwin Re Ltd. (Series 2023-1)</v>
      </c>
      <c r="B520" s="19">
        <v>45078</v>
      </c>
      <c r="C520" t="str">
        <v>Baldwin Re Ltd.</v>
      </c>
      <c r="D520" t="str">
        <v>Vermont Mutual Insurance Company</v>
      </c>
      <c r="E520" t="str">
        <v>Aon Securities is sole structuring agent and bookrunner</v>
      </c>
      <c r="F520" t="str">
        <v>AIR Worldwide</v>
      </c>
      <c r="G520" t="str">
        <v>US Northeast, named storm, earthquake, severe weather, fire</v>
      </c>
      <c r="H520" s="18">
        <v>100000000</v>
      </c>
      <c r="I520" t="str">
        <v>Indemnity</v>
      </c>
      <c r="J520" t="str">
        <v>NR</v>
      </c>
      <c r="K520">
        <v>4</v>
      </c>
      <c r="L520">
        <v>1.7829999999999999</v>
      </c>
      <c r="M520" t="str">
        <v>$450,000,000.00</v>
      </c>
      <c r="N520" t="str">
        <v>No</v>
      </c>
      <c r="O520">
        <v>1.2030000000000001</v>
      </c>
      <c r="P520">
        <v>4.5</v>
      </c>
      <c r="Q520">
        <v>3.7406483790523688</v>
      </c>
      <c r="R520">
        <v>1</v>
      </c>
      <c r="S520">
        <v>0</v>
      </c>
      <c r="T520" t="str">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0" t="str">
        <v>https://www.artemis.bm/deal-directory/baldwin-re-ltd-series-2023-1/</v>
      </c>
    </row>
    <row r="521" spans="1:21" x14ac:dyDescent="0.25">
      <c r="A521" t="str">
        <v>Lower Ferry Re Ltd. (Series 2023-1) Class A</v>
      </c>
      <c r="B521" s="19">
        <v>45078</v>
      </c>
      <c r="C521" t="str">
        <v>Lower Ferry Re Ltd.</v>
      </c>
      <c r="D521" t="str">
        <v>NJM Insurance</v>
      </c>
      <c r="E521" t="str">
        <v>GC Securities is sole structuring agent and bookrunner</v>
      </c>
      <c r="F521" t="str">
        <v>AIR Worldwide</v>
      </c>
      <c r="G521" t="str">
        <v>US named storm</v>
      </c>
      <c r="H521" s="18">
        <v>65000000</v>
      </c>
      <c r="I521" t="str">
        <v>Indemnity</v>
      </c>
      <c r="J521" t="str">
        <v>NR</v>
      </c>
      <c r="K521" t="str">
        <v>Unknown</v>
      </c>
      <c r="L521">
        <v>1.03</v>
      </c>
      <c r="M521" t="str">
        <v>Unknown</v>
      </c>
      <c r="N521" t="str">
        <v>Yes</v>
      </c>
      <c r="O521">
        <v>0.88</v>
      </c>
      <c r="P521">
        <v>4.25</v>
      </c>
      <c r="Q521">
        <v>4.8295454545454541</v>
      </c>
      <c r="R521">
        <v>1</v>
      </c>
      <c r="S521">
        <v>0</v>
      </c>
      <c r="T521" t="str">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1" t="str">
        <v>https://www.artemis.bm/deal-directory/lower-ferry-re-ltd-series-2023-1/</v>
      </c>
    </row>
    <row r="522" spans="1:21" x14ac:dyDescent="0.25">
      <c r="A522" t="str">
        <v>Mayflower Re Ltd. (Series 2023-1) Class A</v>
      </c>
      <c r="B522" s="19">
        <v>45078</v>
      </c>
      <c r="C522" t="str">
        <v>Mayflower Re Ltd.</v>
      </c>
      <c r="D522" t="str">
        <v>Massachusetts Property Insurance Underwriting Association</v>
      </c>
      <c r="E522" t="str">
        <v>GC Securities is sole structuring agent and bookrunner</v>
      </c>
      <c r="F522" t="str">
        <v>AIR Worldwide</v>
      </c>
      <c r="G522" t="str">
        <v>Massachusetts named storm, severe thunderstorm &amp; winter storm</v>
      </c>
      <c r="H522" s="18">
        <v>100000000</v>
      </c>
      <c r="I522" t="str">
        <v>Indemnity</v>
      </c>
      <c r="J522" t="str">
        <v>NR</v>
      </c>
      <c r="K522" t="str">
        <v>Unknown</v>
      </c>
      <c r="L522">
        <v>1.3220000000000001</v>
      </c>
      <c r="M522" t="str">
        <v>$1,250,000,000.00</v>
      </c>
      <c r="N522" t="str">
        <v>Yes</v>
      </c>
      <c r="O522">
        <v>1.0840000000000001</v>
      </c>
      <c r="P522">
        <v>4.5</v>
      </c>
      <c r="Q522">
        <v>4.1512915129151287</v>
      </c>
      <c r="R522">
        <v>1</v>
      </c>
      <c r="S522">
        <v>0</v>
      </c>
      <c r="T522" t="str">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2" t="str">
        <v>https://www.artemis.bm/deal-directory/mayflower-re-ltd-series-2023-1/</v>
      </c>
    </row>
    <row r="523" spans="1:21" x14ac:dyDescent="0.25">
      <c r="A523" t="str">
        <v>Mayflower Re Ltd. (Series 2023-1) Class B</v>
      </c>
      <c r="B523" s="19">
        <v>45078</v>
      </c>
      <c r="C523" t="str">
        <v>Mayflower Re Ltd.</v>
      </c>
      <c r="D523" t="str">
        <v>Massachusetts Property Insurance Underwriting Association</v>
      </c>
      <c r="E523" t="str">
        <v>GC Securities is sole structuring agent and bookrunner</v>
      </c>
      <c r="F523" t="str">
        <v>AIR Worldwide</v>
      </c>
      <c r="G523" t="str">
        <v>Massachusetts named storm, severe thunderstorm &amp; winter storm</v>
      </c>
      <c r="H523" s="18">
        <v>150000000</v>
      </c>
      <c r="I523" t="str">
        <v>Indemnity</v>
      </c>
      <c r="J523" t="str">
        <v>NR</v>
      </c>
      <c r="K523" t="str">
        <v>Unknown</v>
      </c>
      <c r="L523">
        <v>1.954</v>
      </c>
      <c r="M523" t="str">
        <v>$850,000,000.00</v>
      </c>
      <c r="N523" t="str">
        <v>Yes</v>
      </c>
      <c r="O523">
        <v>1.5980000000000001</v>
      </c>
      <c r="P523">
        <v>5.75</v>
      </c>
      <c r="Q523">
        <v>3.5982478097622024</v>
      </c>
      <c r="R523">
        <v>1</v>
      </c>
      <c r="S523">
        <v>0</v>
      </c>
      <c r="T523" t="str">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3" t="str">
        <v>https://www.artemis.bm/deal-directory/mayflower-re-ltd-series-2023-1/</v>
      </c>
    </row>
    <row r="524" spans="1:21" x14ac:dyDescent="0.25">
      <c r="A524" t="str">
        <v>Purple Re Ltd. (Series 2023-2)</v>
      </c>
      <c r="B524" s="19">
        <v>45108</v>
      </c>
      <c r="C524" t="str">
        <v>Purple Re Ltd.</v>
      </c>
      <c r="D524" t="str">
        <v>Slide Insurance Company</v>
      </c>
      <c r="E524" t="str">
        <v>GC Securities is sole structuring agent and bookrunner</v>
      </c>
      <c r="F524" t="str">
        <v>AIR Worldwide</v>
      </c>
      <c r="G524" t="str">
        <v>Florida and South Carolina named storm</v>
      </c>
      <c r="H524" s="18">
        <v>100000000</v>
      </c>
      <c r="I524" t="str">
        <v>Indemnity</v>
      </c>
      <c r="J524" t="str">
        <v>NR</v>
      </c>
      <c r="K524">
        <v>3</v>
      </c>
      <c r="L524" t="str">
        <v>None</v>
      </c>
      <c r="M524" t="str">
        <v>Unknown</v>
      </c>
      <c r="N524" t="str">
        <v>No</v>
      </c>
      <c r="O524">
        <v>1.05</v>
      </c>
      <c r="P524">
        <v>10</v>
      </c>
      <c r="Q524">
        <v>9.5238095238095237</v>
      </c>
      <c r="R524">
        <v>1</v>
      </c>
      <c r="S524">
        <v>0</v>
      </c>
      <c r="T524" t="str">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4" t="str">
        <v>https://www.artemis.bm/deal-directory/purple-re-ltd-series-2023-2/</v>
      </c>
    </row>
    <row r="525" spans="1:21" x14ac:dyDescent="0.25">
      <c r="A525" t="str">
        <v>Wrigley Re Ltd. (Series 2023-1) Class A</v>
      </c>
      <c r="B525" s="19">
        <v>45108</v>
      </c>
      <c r="C525" t="str">
        <v>Wrigley Re Ltd.</v>
      </c>
      <c r="D525" t="str">
        <v>Gryphon Mutual (Blackstone's real estate captive)</v>
      </c>
      <c r="E525" t="str">
        <v>Swiss Re Capital Markets is sole structuring agent and joint bookrunner. Aon Securities is joint bookrunner.</v>
      </c>
      <c r="F525" t="str">
        <v>AIR Worldwide</v>
      </c>
      <c r="G525" t="str">
        <v>US and Canada named storm and earthquake</v>
      </c>
      <c r="H525" s="18">
        <v>100000000</v>
      </c>
      <c r="I525" t="str">
        <v>Indemnity</v>
      </c>
      <c r="J525" t="str">
        <v>NR</v>
      </c>
      <c r="K525">
        <v>3</v>
      </c>
      <c r="L525">
        <v>0.95</v>
      </c>
      <c r="M525" t="str">
        <v>Unknown</v>
      </c>
      <c r="N525" t="str">
        <v>Yes</v>
      </c>
      <c r="O525">
        <v>0.56000000000000005</v>
      </c>
      <c r="P525">
        <v>6.5</v>
      </c>
      <c r="Q525">
        <v>11.607142857142856</v>
      </c>
      <c r="R525">
        <v>1</v>
      </c>
      <c r="S525">
        <v>0</v>
      </c>
      <c r="T525" t="str">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5" t="str">
        <v>https://www.artemis.bm/deal-directory/wrigley-re-ltd-series-2023-1/</v>
      </c>
    </row>
    <row r="526" spans="1:21" x14ac:dyDescent="0.25">
      <c r="A526" t="str">
        <v>Wrigley Re Ltd. (Series 2023-1) Class B</v>
      </c>
      <c r="B526" s="19">
        <v>45108</v>
      </c>
      <c r="C526" t="str">
        <v>Wrigley Re Ltd.</v>
      </c>
      <c r="D526" t="str">
        <v>Gryphon Mutual (Blackstone's real estate captive)</v>
      </c>
      <c r="E526" t="str">
        <v>Swiss Re Capital Markets is sole structuring agent and joint bookrunner. Aon Securities is joint bookrunner.</v>
      </c>
      <c r="F526" t="str">
        <v>AIR Worldwide</v>
      </c>
      <c r="G526" t="str">
        <v>US and Canada named storm and earthquake</v>
      </c>
      <c r="H526" s="18">
        <v>150000000</v>
      </c>
      <c r="I526" t="str">
        <v>Indemnity</v>
      </c>
      <c r="J526" t="str">
        <v>NR</v>
      </c>
      <c r="K526">
        <v>3</v>
      </c>
      <c r="L526">
        <v>1.2</v>
      </c>
      <c r="M526" t="str">
        <v>Unknown</v>
      </c>
      <c r="N526" t="str">
        <v>Yes</v>
      </c>
      <c r="O526">
        <v>1.03</v>
      </c>
      <c r="P526">
        <v>7</v>
      </c>
      <c r="Q526">
        <v>6.7961165048543686</v>
      </c>
      <c r="R526">
        <v>1</v>
      </c>
      <c r="S526">
        <v>0</v>
      </c>
      <c r="T526" t="str">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6" t="str">
        <v>https://www.artemis.bm/deal-directory/wrigley-re-ltd-series-2023-1/</v>
      </c>
    </row>
    <row r="527" spans="1:21" x14ac:dyDescent="0.25">
      <c r="A527" t="str">
        <v>Gateway Re Ltd. (Series 2023-3)</v>
      </c>
      <c r="B527" s="19">
        <v>45108</v>
      </c>
      <c r="C527" t="str">
        <v>Gateway Re Ltd.</v>
      </c>
      <c r="D527" t="str">
        <v>Anchor Re</v>
      </c>
      <c r="E527" t="str">
        <v>Swiss Re Capital Markets is sole structuring agent and bookrunner</v>
      </c>
      <c r="F527" t="str">
        <v>AIR Worldwide</v>
      </c>
      <c r="G527" t="str">
        <v>US named storm: Alabama, North and South Carolina, Louisiana, Mississippi, Texas, Virgina, New York</v>
      </c>
      <c r="H527" s="18">
        <v>50000000</v>
      </c>
      <c r="I527" t="str">
        <v>Industry loss index</v>
      </c>
      <c r="J527" t="str">
        <v>NR</v>
      </c>
      <c r="K527">
        <v>2.92</v>
      </c>
      <c r="L527">
        <v>5.65</v>
      </c>
      <c r="M527" t="str">
        <v>Unknown</v>
      </c>
      <c r="N527" t="str">
        <v>No</v>
      </c>
      <c r="O527">
        <v>2.2200000000000002</v>
      </c>
      <c r="P527">
        <v>10</v>
      </c>
      <c r="Q527">
        <v>4.5045045045045038</v>
      </c>
      <c r="R527">
        <v>1</v>
      </c>
      <c r="S527">
        <v>0</v>
      </c>
      <c r="T527" t="str">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7" t="str">
        <v>https://www.artemis.bm/deal-directory/gateway-re-ltd-series-2023-3/</v>
      </c>
    </row>
    <row r="528" spans="1:21" x14ac:dyDescent="0.25">
      <c r="A528" t="str">
        <v>Ursa Re Ltd. (Series 2023-2)</v>
      </c>
      <c r="B528" s="19">
        <v>45200</v>
      </c>
      <c r="C528" t="str">
        <v>Ursa Re Ltd.</v>
      </c>
      <c r="D528" t="str">
        <v>California Earthquake Authority</v>
      </c>
      <c r="E528" t="str">
        <v>Swiss Re Capital Markets is sole structuring agent and joint bookrunner. Aon Securities is joint bookrunner.</v>
      </c>
      <c r="F528" t="str">
        <v>EQECAT Inc.</v>
      </c>
      <c r="G528" t="str">
        <v>California earthquake</v>
      </c>
      <c r="H528" s="18">
        <v>230000000</v>
      </c>
      <c r="I528" t="str">
        <v>Indemnity</v>
      </c>
      <c r="J528" t="str">
        <v>NR</v>
      </c>
      <c r="K528" t="str">
        <v>Unknown</v>
      </c>
      <c r="L528">
        <v>3.51</v>
      </c>
      <c r="M528" t="str">
        <v>Unknown</v>
      </c>
      <c r="N528" t="str">
        <v>No</v>
      </c>
      <c r="O528">
        <v>3.28</v>
      </c>
      <c r="P528">
        <v>9.25</v>
      </c>
      <c r="Q528">
        <v>2.8201219512195124</v>
      </c>
      <c r="R528">
        <v>1</v>
      </c>
      <c r="S528">
        <v>0</v>
      </c>
      <c r="T528" t="str">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8" t="str">
        <v>https://www.artemis.bm/deal-directory/ursa-re-ltd-series-2023-2/</v>
      </c>
    </row>
    <row r="529" spans="1:21" x14ac:dyDescent="0.25">
      <c r="A529" t="str">
        <v>Hexagon IV Re Ltd. (Series 2023-1) Class A</v>
      </c>
      <c r="B529" s="19">
        <v>45231</v>
      </c>
      <c r="C529" t="str">
        <v>Hexagon IV Re Ltd.</v>
      </c>
      <c r="D529" t="str">
        <v>Covéa Group</v>
      </c>
      <c r="E529" t="str">
        <v>GC Securities is sole structuring agent and joint bookrunner. Aon is joint bookrunner</v>
      </c>
      <c r="F529" t="str">
        <v>AIR Worldwide</v>
      </c>
      <c r="G529" t="str">
        <v>France, Monaco, Andorra windstorm</v>
      </c>
      <c r="H529" s="18">
        <v>120000000</v>
      </c>
      <c r="I529" t="str">
        <v>Indemnity</v>
      </c>
      <c r="J529" t="str">
        <v>NR</v>
      </c>
      <c r="K529" t="str">
        <v>Unknown</v>
      </c>
      <c r="L529">
        <v>6.44</v>
      </c>
      <c r="M529" t="str">
        <v>Unknown</v>
      </c>
      <c r="N529" t="str">
        <v>Yes</v>
      </c>
      <c r="O529">
        <v>4.3499999999999996</v>
      </c>
      <c r="P529">
        <v>8.5</v>
      </c>
      <c r="Q529">
        <v>1.9540229885057472</v>
      </c>
      <c r="R529">
        <v>1</v>
      </c>
      <c r="S529">
        <v>0</v>
      </c>
      <c r="T529" t="str">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9" t="str">
        <v>https://www.artemis.bm/deal-directory/hexagon-iv-re-ltd-series-2023-1/</v>
      </c>
    </row>
    <row r="530" spans="1:21" x14ac:dyDescent="0.25">
      <c r="A530" t="str">
        <v>Hexagon IV Re Ltd. (Series 2023-1) Class B</v>
      </c>
      <c r="B530" s="19">
        <v>45231</v>
      </c>
      <c r="C530" t="str">
        <v>Hexagon IV Re Ltd.</v>
      </c>
      <c r="D530" t="str">
        <v>Covéa Group</v>
      </c>
      <c r="E530" t="str">
        <v>GC Securities is sole structuring agent and joint bookrunner. Aon is joint bookrunner</v>
      </c>
      <c r="F530" t="str">
        <v>AIR Worldwide</v>
      </c>
      <c r="G530" t="str">
        <v>France, Monaco, Andorra windstorm</v>
      </c>
      <c r="H530" s="18">
        <v>25000000</v>
      </c>
      <c r="I530" t="str">
        <v>Indemnity</v>
      </c>
      <c r="J530" t="str">
        <v>NR</v>
      </c>
      <c r="K530" t="str">
        <v>Unknown</v>
      </c>
      <c r="L530">
        <v>10.64</v>
      </c>
      <c r="M530" t="str">
        <v>Unknown</v>
      </c>
      <c r="N530" t="str">
        <v>Yes</v>
      </c>
      <c r="O530">
        <v>8.08</v>
      </c>
      <c r="P530">
        <v>16.5</v>
      </c>
      <c r="Q530">
        <v>2.0420792079207919</v>
      </c>
      <c r="R530">
        <v>1</v>
      </c>
      <c r="S530">
        <v>0</v>
      </c>
      <c r="T530" t="str">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0" t="str">
        <v>https://www.artemis.bm/deal-directory/hexagon-iv-re-ltd-series-2023-1/</v>
      </c>
    </row>
    <row r="531" spans="1:21" x14ac:dyDescent="0.25">
      <c r="A531" t="str">
        <v>Residential Reinsurance 2023 Limited (Series 2023-2) Class 2</v>
      </c>
      <c r="B531" s="19">
        <v>45231</v>
      </c>
      <c r="C531" t="str">
        <v>Residential Reinsurance 2023 Limited</v>
      </c>
      <c r="D531" t="str">
        <v>USAA</v>
      </c>
      <c r="E531" t="str">
        <v>Goldman Sachs and Swiss Re Capital Markets are joint structuring agents and bookrunners</v>
      </c>
      <c r="F531" t="str">
        <v>AIR Worldwide</v>
      </c>
      <c r="G531" t="str">
        <v>U.S. tropical cyclones, earthquakes (plus fire following), severe thunderstorm, winter storm, wildfire, volcanic eruption, meteorite impact, other perils (all including auto &amp; renter policy flood losses)</v>
      </c>
      <c r="H531" s="18">
        <v>50000000</v>
      </c>
      <c r="I531" t="str">
        <v>Indemnity</v>
      </c>
      <c r="J531" t="str">
        <v>NR</v>
      </c>
      <c r="K531">
        <v>4</v>
      </c>
      <c r="L531">
        <v>7.84</v>
      </c>
      <c r="M531" t="str">
        <v>Unknown</v>
      </c>
      <c r="N531" t="str">
        <v>Yes</v>
      </c>
      <c r="O531">
        <v>5.91</v>
      </c>
      <c r="P531">
        <v>13.5</v>
      </c>
      <c r="Q531">
        <v>2.2842639593908629</v>
      </c>
      <c r="R531">
        <v>1</v>
      </c>
      <c r="S531">
        <v>0</v>
      </c>
      <c r="T531"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1" t="str">
        <v>https://www.artemis.bm/deal-directory/residential-reinsurance-2023-limited-series-2023-2/</v>
      </c>
    </row>
    <row r="532" spans="1:21" x14ac:dyDescent="0.25">
      <c r="A532" t="str">
        <v>Residential Reinsurance 2023 Limited (Series 2023-2) Class 3</v>
      </c>
      <c r="B532" s="19">
        <v>45231</v>
      </c>
      <c r="C532" t="str">
        <v>Residential Reinsurance 2023 Limited</v>
      </c>
      <c r="D532" t="str">
        <v>USAA</v>
      </c>
      <c r="E532" t="str">
        <v>Goldman Sachs and Swiss Re Capital Markets are joint structuring agents and bookrunners</v>
      </c>
      <c r="F532" t="str">
        <v>AIR Worldwide</v>
      </c>
      <c r="G532" t="str">
        <v>U.S. tropical cyclones, earthquakes (plus fire following), severe thunderstorm, winter storm, wildfire, volcanic eruption, meteorite impact, other perils (all including auto &amp; renter policy flood losses)</v>
      </c>
      <c r="H532" s="18">
        <v>150000000</v>
      </c>
      <c r="I532" t="str">
        <v>Indemnity</v>
      </c>
      <c r="J532" t="str">
        <v>NR</v>
      </c>
      <c r="K532">
        <v>4</v>
      </c>
      <c r="L532">
        <v>4.43</v>
      </c>
      <c r="M532" t="str">
        <v>Unknown</v>
      </c>
      <c r="N532" t="str">
        <v>Yes</v>
      </c>
      <c r="O532">
        <v>3.05</v>
      </c>
      <c r="P532">
        <v>8.5</v>
      </c>
      <c r="Q532">
        <v>2.7868852459016393</v>
      </c>
      <c r="R532">
        <v>1</v>
      </c>
      <c r="S532">
        <v>0</v>
      </c>
      <c r="T532"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2" t="str">
        <v>https://www.artemis.bm/deal-directory/residential-reinsurance-2023-limited-series-2023-2/</v>
      </c>
    </row>
    <row r="533" spans="1:21" x14ac:dyDescent="0.25">
      <c r="A533" t="str">
        <v>Residential Reinsurance 2023 Limited (Series 2023-2) Class 5</v>
      </c>
      <c r="B533" s="19">
        <v>45231</v>
      </c>
      <c r="C533" t="str">
        <v>Residential Reinsurance 2023 Limited</v>
      </c>
      <c r="D533" t="str">
        <v>USAA</v>
      </c>
      <c r="E533" t="str">
        <v>Goldman Sachs and Swiss Re Capital Markets are joint structuring agents and bookrunners</v>
      </c>
      <c r="F533" t="str">
        <v>AIR Worldwide</v>
      </c>
      <c r="G533" t="str">
        <v>U.S. tropical cyclones, earthquakes (plus fire following), severe thunderstorm, winter storm, wildfire, volcanic eruption, meteorite impact, other perils (all including auto &amp; renter policy flood losses)</v>
      </c>
      <c r="H533" s="18">
        <v>200000000</v>
      </c>
      <c r="I533" t="str">
        <v>Indemnity</v>
      </c>
      <c r="J533" t="str">
        <v>NR</v>
      </c>
      <c r="K533">
        <v>4</v>
      </c>
      <c r="L533">
        <v>1.49</v>
      </c>
      <c r="M533" t="str">
        <v>Unknown</v>
      </c>
      <c r="N533" t="str">
        <v>Yes</v>
      </c>
      <c r="O533">
        <v>1.25</v>
      </c>
      <c r="P533">
        <v>5.75</v>
      </c>
      <c r="Q533">
        <v>4.5999999999999996</v>
      </c>
      <c r="R533">
        <v>1</v>
      </c>
      <c r="S533">
        <v>0</v>
      </c>
      <c r="T533"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3" t="str">
        <v>https://www.artemis.bm/deal-directory/residential-reinsurance-2023-limited-series-2023-2/</v>
      </c>
    </row>
    <row r="534" spans="1:21" x14ac:dyDescent="0.25">
      <c r="A534" t="str">
        <v>2001 CAT Re Ltd. (Series 2023-1)</v>
      </c>
      <c r="B534" s="19">
        <v>45231</v>
      </c>
      <c r="C534" t="str">
        <v>2001 CAT Re Ltd.</v>
      </c>
      <c r="D534" t="str">
        <v>Allied World Assurance Company</v>
      </c>
      <c r="E534" t="str">
        <v>GC Securities is sole structuring agent and bookrunner</v>
      </c>
      <c r="F534" t="str">
        <v>AIR Worldwide</v>
      </c>
      <c r="G534" t="str">
        <v>U.S named storm, U.S. &amp; Canada earthquake, European windstorm</v>
      </c>
      <c r="H534" s="18">
        <v>275000000</v>
      </c>
      <c r="I534" t="str">
        <v>Industry loss index</v>
      </c>
      <c r="J534" t="str">
        <v>NR</v>
      </c>
      <c r="K534" t="str">
        <v>Unknown</v>
      </c>
      <c r="L534">
        <v>8.41</v>
      </c>
      <c r="M534" t="str">
        <v>Unknown</v>
      </c>
      <c r="N534" t="str">
        <v>No</v>
      </c>
      <c r="O534">
        <v>5.13</v>
      </c>
      <c r="P534">
        <v>12.5</v>
      </c>
      <c r="Q534">
        <v>2.4366471734892787</v>
      </c>
      <c r="R534">
        <v>1</v>
      </c>
      <c r="S534">
        <v>0</v>
      </c>
      <c r="T534" t="str">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4" t="str">
        <v>https://www.artemis.bm/deal-directory/2001-cat-re-ltd-series-2023-1/</v>
      </c>
    </row>
    <row r="535" spans="1:21" x14ac:dyDescent="0.25">
      <c r="A535" t="str">
        <v>Blue Ridge Re Ltd. (Series 2023-1) Class A</v>
      </c>
      <c r="B535" s="19">
        <v>45231</v>
      </c>
      <c r="C535" t="str">
        <v>Blue Ridge Re Ltd.</v>
      </c>
      <c r="D535" t="str">
        <v>North Carolina Farm Bureau</v>
      </c>
      <c r="E535" t="str">
        <v>GC Securities is sole structuring agent and bookrunner</v>
      </c>
      <c r="F535" t="str">
        <v>RMS</v>
      </c>
      <c r="G535" t="str">
        <v>North Carolina named storm</v>
      </c>
      <c r="H535" s="18">
        <v>200000000</v>
      </c>
      <c r="I535" t="str">
        <v>Indemnity</v>
      </c>
      <c r="J535" t="str">
        <v>NR</v>
      </c>
      <c r="K535" t="str">
        <v>Unknown</v>
      </c>
      <c r="L535">
        <v>1.32</v>
      </c>
      <c r="M535" t="str">
        <v>Unknown</v>
      </c>
      <c r="N535" t="str">
        <v>Yes</v>
      </c>
      <c r="O535">
        <v>0.98</v>
      </c>
      <c r="P535">
        <v>5.5</v>
      </c>
      <c r="Q535">
        <v>5.6122448979591839</v>
      </c>
      <c r="R535">
        <v>1</v>
      </c>
      <c r="S535">
        <v>0</v>
      </c>
      <c r="T535" t="str">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5" t="str">
        <v>https://www.artemis.bm/deal-directory/blue-ridge-re-ltd-series-2023-1/</v>
      </c>
    </row>
    <row r="536" spans="1:21" x14ac:dyDescent="0.25">
      <c r="A536" t="str">
        <v>Blue Ridge Re Ltd. (Series 2023-1) Class B</v>
      </c>
      <c r="B536" s="19">
        <v>45231</v>
      </c>
      <c r="C536" t="str">
        <v>Blue Ridge Re Ltd.</v>
      </c>
      <c r="D536" t="str">
        <v>North Carolina Farm Bureau</v>
      </c>
      <c r="E536" t="str">
        <v>GC Securities is sole structuring agent and bookrunner</v>
      </c>
      <c r="F536" t="str">
        <v>RMS</v>
      </c>
      <c r="G536" t="str">
        <v>North Carolina named storm</v>
      </c>
      <c r="H536" s="18">
        <v>200000000</v>
      </c>
      <c r="I536" t="str">
        <v>Indemnity</v>
      </c>
      <c r="J536" t="str">
        <v>NR</v>
      </c>
      <c r="K536" t="str">
        <v>Unknown</v>
      </c>
      <c r="L536">
        <v>2.81</v>
      </c>
      <c r="M536" t="str">
        <v>Unknown</v>
      </c>
      <c r="N536" t="str">
        <v>Yes</v>
      </c>
      <c r="O536">
        <v>1.91</v>
      </c>
      <c r="P536">
        <v>8</v>
      </c>
      <c r="Q536">
        <v>4.1884816753926701</v>
      </c>
      <c r="R536">
        <v>1</v>
      </c>
      <c r="S536">
        <v>0</v>
      </c>
      <c r="T536" t="str">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6" t="str">
        <v>https://www.artemis.bm/deal-directory/blue-ridge-re-ltd-series-2023-1/</v>
      </c>
    </row>
    <row r="537" spans="1:21" x14ac:dyDescent="0.25">
      <c r="A537" t="str">
        <v>Long Walk Reinsurance Ltd. (Series 2024-1)</v>
      </c>
      <c r="B537" s="19">
        <v>45231</v>
      </c>
      <c r="C537" t="str">
        <v>Long Walk Reinsurance Ltd.</v>
      </c>
      <c r="D537" t="str">
        <v>AXIS Capital</v>
      </c>
      <c r="E537" t="str">
        <v>Aon Securities is sole structuring agent and bookrunner</v>
      </c>
      <c r="F537" t="str">
        <v>CyberCube</v>
      </c>
      <c r="G537" t="str">
        <v>Cyber risks</v>
      </c>
      <c r="H537" s="18">
        <v>75000000</v>
      </c>
      <c r="I537" t="str">
        <v>Indemnity</v>
      </c>
      <c r="J537" t="str">
        <v>NR</v>
      </c>
      <c r="K537">
        <v>2</v>
      </c>
      <c r="L537">
        <v>2.46</v>
      </c>
      <c r="M537" t="str">
        <v>Unknown</v>
      </c>
      <c r="N537" t="str">
        <v>No</v>
      </c>
      <c r="O537">
        <v>1.97</v>
      </c>
      <c r="P537">
        <v>9.75</v>
      </c>
      <c r="Q537">
        <v>4.9492385786802027</v>
      </c>
      <c r="R537">
        <v>1</v>
      </c>
      <c r="S537">
        <v>0</v>
      </c>
      <c r="T537" t="str">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7" t="str">
        <v>https://www.artemis.bm/deal-directory/long-walk-reinsurance-ltd-series-2024-1/</v>
      </c>
    </row>
    <row r="538" spans="1:21" x14ac:dyDescent="0.25">
      <c r="A538" t="str">
        <v>Nature Coast Re Ltd. (Series 2023-1) Class A</v>
      </c>
      <c r="B538" s="19">
        <v>45231</v>
      </c>
      <c r="C538" t="str">
        <v>Nature Coast Re Ltd.</v>
      </c>
      <c r="D538" t="str">
        <v>SafePoint Insurance Company</v>
      </c>
      <c r="E538" t="str">
        <v>Aon Securities is sole structuring agent and bookrunner</v>
      </c>
      <c r="F538" t="str">
        <v>AIR Worldwide</v>
      </c>
      <c r="G538" t="str">
        <v>U.S. named storm (Florida, Louisiana)</v>
      </c>
      <c r="H538" s="18">
        <v>150000000</v>
      </c>
      <c r="I538" t="str">
        <v>Indemnity</v>
      </c>
      <c r="J538" t="str">
        <v>NR</v>
      </c>
      <c r="K538" t="str">
        <v>Unknown</v>
      </c>
      <c r="L538">
        <v>1.18</v>
      </c>
      <c r="M538" t="str">
        <v>Unknown</v>
      </c>
      <c r="N538" t="str">
        <v>Yes</v>
      </c>
      <c r="O538">
        <v>0.93</v>
      </c>
      <c r="P538">
        <v>10</v>
      </c>
      <c r="Q538">
        <v>10.75268817204301</v>
      </c>
      <c r="R538">
        <v>1</v>
      </c>
      <c r="S538">
        <v>0</v>
      </c>
      <c r="T538" t="str">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8" t="str">
        <v>https://www.artemis.bm/deal-directory/nature-coast-re-ltd-series-2023-1/</v>
      </c>
    </row>
    <row r="539" spans="1:21" x14ac:dyDescent="0.25">
      <c r="A539" t="str">
        <v>Nature Coast Re Ltd. (Series 2023-1) Class B</v>
      </c>
      <c r="B539" s="19">
        <v>45231</v>
      </c>
      <c r="C539" t="str">
        <v>Nature Coast Re Ltd.</v>
      </c>
      <c r="D539" t="str">
        <v>SafePoint Insurance Company</v>
      </c>
      <c r="E539" t="str">
        <v>Aon Securities is sole structuring agent and bookrunner</v>
      </c>
      <c r="F539" t="str">
        <v>AIR Worldwide</v>
      </c>
      <c r="G539" t="str">
        <v>U.S. named storm (Florida, Louisiana)</v>
      </c>
      <c r="H539" s="18">
        <v>45000000</v>
      </c>
      <c r="I539" t="str">
        <v>Indemnity</v>
      </c>
      <c r="J539" t="str">
        <v>NR</v>
      </c>
      <c r="K539" t="str">
        <v>Unknown</v>
      </c>
      <c r="L539">
        <v>2.33</v>
      </c>
      <c r="M539" t="str">
        <v>Unknown</v>
      </c>
      <c r="N539" t="str">
        <v>Yes</v>
      </c>
      <c r="O539">
        <v>1.6</v>
      </c>
      <c r="P539">
        <v>13.5</v>
      </c>
      <c r="Q539">
        <v>8.4375</v>
      </c>
      <c r="R539">
        <v>1</v>
      </c>
      <c r="S539">
        <v>0</v>
      </c>
      <c r="T539" t="str">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9" t="str">
        <v>https://www.artemis.bm/deal-directory/nature-coast-re-ltd-series-2023-1/</v>
      </c>
    </row>
    <row r="540" spans="1:21" x14ac:dyDescent="0.25">
      <c r="A540" t="str">
        <v>Orange Capital Re DAC (Series 2023-1)</v>
      </c>
      <c r="B540" s="19">
        <v>45231</v>
      </c>
      <c r="C540" t="str">
        <v>Orange Capital Re DAC</v>
      </c>
      <c r="D540" t="str">
        <v>NN Group</v>
      </c>
      <c r="E540" t="str">
        <v>Swiss Re Capital Markets is sole structuring agent and joint bookrunner. GC Securities is joint bookrunner.</v>
      </c>
      <c r="F540" t="str">
        <v>RMS</v>
      </c>
      <c r="G540" t="str">
        <v>European windstorm and severe thunderstorm</v>
      </c>
      <c r="H540" s="18">
        <v>75000000</v>
      </c>
      <c r="I540" t="str">
        <v>Indemnity</v>
      </c>
      <c r="J540" t="str">
        <v>NR</v>
      </c>
      <c r="K540">
        <v>3</v>
      </c>
      <c r="L540">
        <v>3.96</v>
      </c>
      <c r="M540" t="str">
        <v>Unknown</v>
      </c>
      <c r="N540" t="str">
        <v>No</v>
      </c>
      <c r="O540">
        <v>3.42</v>
      </c>
      <c r="P540">
        <v>7.5</v>
      </c>
      <c r="Q540">
        <v>2.192982456140351</v>
      </c>
      <c r="R540">
        <v>1</v>
      </c>
      <c r="S540">
        <v>0</v>
      </c>
      <c r="T540" t="str">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0" t="str">
        <v>https://www.artemis.bm/deal-directory/orange-capital-re-dac-series-2023-1/</v>
      </c>
    </row>
    <row r="541" spans="1:21" x14ac:dyDescent="0.25">
      <c r="A541" t="str">
        <v>Taranis Reinsurance DAC 2023 Class A</v>
      </c>
      <c r="B541" s="19">
        <v>45261</v>
      </c>
      <c r="C541" t="str">
        <v>Taranis Reinsurance DAC</v>
      </c>
      <c r="D541" t="str">
        <v>Pacifica (Crédit Agricole)</v>
      </c>
      <c r="E541" t="str">
        <v>GC Securities is sole structuring agent and bookrunner</v>
      </c>
      <c r="F541" t="str">
        <v>AIR Worldwide</v>
      </c>
      <c r="G541" t="str">
        <v>France, Monaco, Andorra windstorm and hail</v>
      </c>
      <c r="H541" s="18">
        <v>110000000</v>
      </c>
      <c r="I541" t="str">
        <v>Indemnity</v>
      </c>
      <c r="J541" t="str">
        <v>NR</v>
      </c>
      <c r="K541">
        <v>4</v>
      </c>
      <c r="L541">
        <v>5.77</v>
      </c>
      <c r="M541" t="str">
        <v>Unknown</v>
      </c>
      <c r="N541" t="str">
        <v>Yes</v>
      </c>
      <c r="O541">
        <v>3.53</v>
      </c>
      <c r="P541">
        <v>8.25</v>
      </c>
      <c r="Q541">
        <v>2.3371104815864023</v>
      </c>
      <c r="R541">
        <v>1</v>
      </c>
      <c r="S541">
        <v>0</v>
      </c>
      <c r="T541" t="str">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1" t="str">
        <v>https://www.artemis.bm/deal-directory/taranis-reinsurance-dac-2023/</v>
      </c>
    </row>
    <row r="542" spans="1:21" x14ac:dyDescent="0.25">
      <c r="A542" t="str">
        <v>Taranis Reinsurance DAC 2023 Class B</v>
      </c>
      <c r="B542" s="19">
        <v>45261</v>
      </c>
      <c r="C542" t="str">
        <v>Taranis Reinsurance DAC</v>
      </c>
      <c r="D542" t="str">
        <v>Pacifica (Crédit Agricole)</v>
      </c>
      <c r="E542" t="str">
        <v>GC Securities is sole structuring agent and bookrunner</v>
      </c>
      <c r="F542" t="str">
        <v>AIR Worldwide</v>
      </c>
      <c r="G542" t="str">
        <v>France, Monaco, Andorra windstorm and hail</v>
      </c>
      <c r="H542" s="18">
        <v>50000000</v>
      </c>
      <c r="I542" t="str">
        <v>Indemnity</v>
      </c>
      <c r="J542" t="str">
        <v>NR</v>
      </c>
      <c r="K542">
        <v>4</v>
      </c>
      <c r="L542">
        <v>2.4500000000000002</v>
      </c>
      <c r="M542" t="str">
        <v>Unknown</v>
      </c>
      <c r="N542" t="str">
        <v>Yes</v>
      </c>
      <c r="O542">
        <v>1.5</v>
      </c>
      <c r="P542">
        <v>6</v>
      </c>
      <c r="Q542">
        <v>4</v>
      </c>
      <c r="R542">
        <v>1</v>
      </c>
      <c r="S542">
        <v>0</v>
      </c>
      <c r="T542" t="str">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2" t="str">
        <v>https://www.artemis.bm/deal-directory/taranis-reinsurance-dac-2023/</v>
      </c>
    </row>
    <row r="543" spans="1:21" x14ac:dyDescent="0.25">
      <c r="A543" t="str">
        <v>Ursa Re Ltd. (Series 2023-3) Class AA</v>
      </c>
      <c r="B543" s="19">
        <v>45261</v>
      </c>
      <c r="C543" t="str">
        <v>Ursa Re Ltd.</v>
      </c>
      <c r="D543" t="str">
        <v>California Earthquake Authority</v>
      </c>
      <c r="E543" t="str">
        <v>Swiss Re Capital Markets is sole structuring agent and joint bookrunner. Aon Securities is joint bookrunner.</v>
      </c>
      <c r="F543" t="str">
        <v>EQECAT Inc.</v>
      </c>
      <c r="G543" t="str">
        <v>California earthquake</v>
      </c>
      <c r="H543" s="18">
        <v>300000000</v>
      </c>
      <c r="I543" t="str">
        <v>Indemnity</v>
      </c>
      <c r="J543" t="str">
        <v>NR</v>
      </c>
      <c r="K543">
        <v>3</v>
      </c>
      <c r="L543">
        <v>1.1200000000000001</v>
      </c>
      <c r="M543" t="str">
        <v>Unknown</v>
      </c>
      <c r="N543" t="str">
        <v>Yes</v>
      </c>
      <c r="O543">
        <v>1.05</v>
      </c>
      <c r="P543">
        <v>5.5</v>
      </c>
      <c r="Q543">
        <v>5.2380952380952381</v>
      </c>
      <c r="R543">
        <v>1</v>
      </c>
      <c r="S543">
        <v>0</v>
      </c>
      <c r="T543" t="str">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3" t="str">
        <v>https://www.artemis.bm/deal-directory/ursa-re-ltd-series-2023-3/</v>
      </c>
    </row>
    <row r="544" spans="1:21" x14ac:dyDescent="0.25">
      <c r="A544" t="str">
        <v>Ursa Re Ltd. (Series 2023-3) Class D</v>
      </c>
      <c r="B544" s="19">
        <v>45261</v>
      </c>
      <c r="C544" t="str">
        <v>Ursa Re Ltd.</v>
      </c>
      <c r="D544" t="str">
        <v>California Earthquake Authority</v>
      </c>
      <c r="E544" t="str">
        <v>Swiss Re Capital Markets is sole structuring agent and joint bookrunner. Aon Securities is joint bookrunner.</v>
      </c>
      <c r="F544" t="str">
        <v>EQECAT Inc.</v>
      </c>
      <c r="G544" t="str">
        <v>California earthquake</v>
      </c>
      <c r="H544" s="18">
        <v>350000000</v>
      </c>
      <c r="I544" t="str">
        <v>Indemnity</v>
      </c>
      <c r="J544" t="str">
        <v>NR</v>
      </c>
      <c r="K544">
        <v>3</v>
      </c>
      <c r="L544">
        <v>2.83</v>
      </c>
      <c r="M544" t="str">
        <v>Unknown</v>
      </c>
      <c r="N544" t="str">
        <v>Yes</v>
      </c>
      <c r="O544">
        <v>2.68</v>
      </c>
      <c r="P544">
        <v>8.75</v>
      </c>
      <c r="Q544">
        <v>3.2649253731343282</v>
      </c>
      <c r="R544">
        <v>1</v>
      </c>
      <c r="S544">
        <v>0</v>
      </c>
      <c r="T544" t="str">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4" t="str">
        <v>https://www.artemis.bm/deal-directory/ursa-re-ltd-series-2023-3/</v>
      </c>
    </row>
    <row r="545" spans="1:21" x14ac:dyDescent="0.25">
      <c r="A545" t="str">
        <v>High Point Re Ltd. (Series 2023-1)</v>
      </c>
      <c r="B545" s="19">
        <v>45261</v>
      </c>
      <c r="C545" t="str">
        <v>High Point Re Ltd.</v>
      </c>
      <c r="D545" t="str">
        <v>Selective Insurance Company</v>
      </c>
      <c r="E545" t="str">
        <v>Aon Securities and Howden Tiger Capital Markets &amp; Advisory are joint structuring agents and joint bookrunners.</v>
      </c>
      <c r="F545" t="str">
        <v>AIR Worldwide</v>
      </c>
      <c r="G545" t="str">
        <v>U.S. named storm, earthquake, severe thunderstorm, winter storm, wildfire, meteorite impact, volcanic eruption (excl. California, Florida, Louisiana, Texas)</v>
      </c>
      <c r="H545" s="18">
        <v>325000000</v>
      </c>
      <c r="I545" t="str">
        <v>Indemnity</v>
      </c>
      <c r="J545" t="str">
        <v>NR</v>
      </c>
      <c r="K545">
        <v>3</v>
      </c>
      <c r="L545">
        <v>1.1299999999999999</v>
      </c>
      <c r="M545" t="str">
        <v>Unknown</v>
      </c>
      <c r="N545" t="str">
        <v>No</v>
      </c>
      <c r="O545">
        <v>0.77</v>
      </c>
      <c r="P545">
        <v>5.75</v>
      </c>
      <c r="Q545">
        <v>7.4675324675324672</v>
      </c>
      <c r="R545">
        <v>1</v>
      </c>
      <c r="S545">
        <v>0</v>
      </c>
      <c r="T545" t="str">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5" t="str">
        <v>https://www.artemis.bm/deal-directory/high-point-re-ltd-series-2023-1/</v>
      </c>
    </row>
    <row r="546" spans="1:21" x14ac:dyDescent="0.25">
      <c r="A546" t="str">
        <v>Galileo Re Ltd. (Series 2023-1) Class B</v>
      </c>
      <c r="B546" s="19">
        <v>45261</v>
      </c>
      <c r="C546" t="str">
        <v>Galileo Re Ltd.</v>
      </c>
      <c r="D546" t="str">
        <v>XL Bermuda Ltd.</v>
      </c>
      <c r="E546" t="str">
        <v>GC Securities is sole structuring agent and joint bookrunner. Aon Securities is joint bookrunner.</v>
      </c>
      <c r="F546" t="str">
        <v>AIR Worldwide</v>
      </c>
      <c r="G546" t="str">
        <v>U.S., DC, Puerto Rico, Virgin Islands named storm, U.S. earthquake, Canada earthquake</v>
      </c>
      <c r="H546" s="18">
        <v>175000000</v>
      </c>
      <c r="I546" t="str">
        <v>Industry loss index</v>
      </c>
      <c r="J546" t="str">
        <v>NR</v>
      </c>
      <c r="K546">
        <v>4</v>
      </c>
      <c r="L546" t="str">
        <v>None</v>
      </c>
      <c r="M546" t="str">
        <v>Unknown</v>
      </c>
      <c r="N546" t="str">
        <v>Yes</v>
      </c>
      <c r="O546">
        <v>2.1</v>
      </c>
      <c r="P546">
        <v>7</v>
      </c>
      <c r="Q546">
        <v>3.333333333333333</v>
      </c>
      <c r="R546">
        <v>1</v>
      </c>
      <c r="S546">
        <v>0</v>
      </c>
      <c r="T546" t="str">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6" t="str">
        <v>https://www.artemis.bm/deal-directory/galileo-re-ltd-series-2023-1/</v>
      </c>
    </row>
    <row r="547" spans="1:21" x14ac:dyDescent="0.25">
      <c r="A547" t="str">
        <v>Four Lakes Re Ltd. (Series 2023-1) Class A</v>
      </c>
      <c r="B547" s="19">
        <v>45261</v>
      </c>
      <c r="C547" t="str">
        <v>Four Lakes Re Ltd.</v>
      </c>
      <c r="D547" t="str">
        <v>American Family Mutual Insurance Co.</v>
      </c>
      <c r="E547" t="str">
        <v>Aon Securities is sole structuring agent and lead bookrunner, Howden Tiger Capital Markets &amp; Advisory is joint bookrunner.</v>
      </c>
      <c r="F547" t="str">
        <v>AIR Worldwide</v>
      </c>
      <c r="G547" t="str">
        <v>U.S named storm, earthquake, severe thunderstorm, winter storm, wildfire</v>
      </c>
      <c r="H547" s="18">
        <v>125000000</v>
      </c>
      <c r="I547" t="str">
        <v>Indemnity</v>
      </c>
      <c r="J547" t="str">
        <v>NR</v>
      </c>
      <c r="K547">
        <v>3</v>
      </c>
      <c r="L547">
        <v>0.71</v>
      </c>
      <c r="M547" t="str">
        <v>$2,000,000,000.00</v>
      </c>
      <c r="N547" t="str">
        <v>Yes</v>
      </c>
      <c r="O547">
        <v>0.63</v>
      </c>
      <c r="P547">
        <v>5.75</v>
      </c>
      <c r="Q547">
        <v>9.1269841269841265</v>
      </c>
      <c r="R547">
        <v>1</v>
      </c>
      <c r="S547">
        <v>0</v>
      </c>
      <c r="T547" t="str">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7" t="str">
        <v>https://www.artemis.bm/deal-directory/four-lakes-re-ltd-series-2023-1/</v>
      </c>
    </row>
    <row r="548" spans="1:21" x14ac:dyDescent="0.25">
      <c r="A548" t="str">
        <v>Four Lakes Re Ltd. (Series 2023-1) Class B</v>
      </c>
      <c r="B548" s="19">
        <v>45261</v>
      </c>
      <c r="C548" t="str">
        <v>Four Lakes Re Ltd.</v>
      </c>
      <c r="D548" t="str">
        <v>American Family Mutual Insurance Co.</v>
      </c>
      <c r="E548" t="str">
        <v>Aon Securities is sole structuring agent and lead bookrunner, Howden Tiger Capital Markets &amp; Advisory is joint bookrunner.</v>
      </c>
      <c r="F548" t="str">
        <v>AIR Worldwide</v>
      </c>
      <c r="G548" t="str">
        <v>U.S named storm, earthquake, severe thunderstorm, winter storm, wildfire</v>
      </c>
      <c r="H548" s="18">
        <v>50000000</v>
      </c>
      <c r="I548" t="str">
        <v>Indemnity</v>
      </c>
      <c r="J548" t="str">
        <v>NR</v>
      </c>
      <c r="K548">
        <v>3</v>
      </c>
      <c r="L548">
        <v>4.1900000000000004</v>
      </c>
      <c r="M548" t="str">
        <v>Unknown</v>
      </c>
      <c r="N548" t="str">
        <v>Yes</v>
      </c>
      <c r="O548">
        <v>2.44</v>
      </c>
      <c r="P548">
        <v>9.5</v>
      </c>
      <c r="Q548">
        <v>3.8934426229508197</v>
      </c>
      <c r="R548">
        <v>1</v>
      </c>
      <c r="S548">
        <v>0</v>
      </c>
      <c r="T548" t="str">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8" t="str">
        <v>https://www.artemis.bm/deal-directory/four-lakes-re-ltd-series-2023-1/</v>
      </c>
    </row>
    <row r="549" spans="1:21" x14ac:dyDescent="0.25">
      <c r="A549" t="str">
        <v>Blue Sky Re DAC (2023-1)</v>
      </c>
      <c r="B549" s="19">
        <v>45261</v>
      </c>
      <c r="C549" t="str">
        <v>Blue Sky Re DAC</v>
      </c>
      <c r="D549" t="str">
        <v>Allianz</v>
      </c>
      <c r="E549" t="str">
        <v>GC Securities and Howden Tiger Capital Markets &amp; Advisory are joint structuring agents and bookrunners</v>
      </c>
      <c r="F549" t="str">
        <v>RMS</v>
      </c>
      <c r="G549" t="str">
        <v>European windstorm</v>
      </c>
      <c r="H549" s="18">
        <v>250000000</v>
      </c>
      <c r="I549" t="str">
        <v>Industry loss index</v>
      </c>
      <c r="J549" t="str">
        <v>NR</v>
      </c>
      <c r="K549" t="str">
        <v>Unknown</v>
      </c>
      <c r="L549">
        <v>3.03</v>
      </c>
      <c r="M549" t="str">
        <v>Unknown</v>
      </c>
      <c r="N549" t="str">
        <v>No</v>
      </c>
      <c r="O549">
        <v>2.14</v>
      </c>
      <c r="P549">
        <v>5.75</v>
      </c>
      <c r="Q549">
        <v>2.6869158878504673</v>
      </c>
      <c r="R549">
        <v>1</v>
      </c>
      <c r="S549">
        <v>0</v>
      </c>
      <c r="T549" t="str">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9" t="str">
        <v>https://www.artemis.bm/deal-directory/blue-sky-re-dac-2023-1/</v>
      </c>
    </row>
    <row r="550" spans="1:21" x14ac:dyDescent="0.25">
      <c r="A550" t="str">
        <v>Mystic Re IV Ltd. (Series 2024-1)</v>
      </c>
      <c r="B550" s="19">
        <v>45261</v>
      </c>
      <c r="C550" t="str">
        <v>Mystic Re IV Ltd.</v>
      </c>
      <c r="D550" t="str">
        <v>Liberty Mutual</v>
      </c>
      <c r="E550" t="str">
        <v>GC Securities is sole structuring agent and bookrunner</v>
      </c>
      <c r="F550" t="str">
        <v>AIR Worldwide</v>
      </c>
      <c r="G550" t="str">
        <v>US, Canada, Caribbean named storms and earthquakes</v>
      </c>
      <c r="H550" s="18">
        <v>300000000</v>
      </c>
      <c r="I550" t="str">
        <v>Industry loss index</v>
      </c>
      <c r="J550" t="str">
        <v>NR</v>
      </c>
      <c r="K550">
        <v>3</v>
      </c>
      <c r="L550">
        <v>7.21</v>
      </c>
      <c r="M550" t="str">
        <v>Unknown</v>
      </c>
      <c r="N550" t="str">
        <v>No</v>
      </c>
      <c r="O550">
        <v>5.03</v>
      </c>
      <c r="P550">
        <v>12</v>
      </c>
      <c r="Q550">
        <v>2.3856858846918487</v>
      </c>
      <c r="R550">
        <v>1</v>
      </c>
      <c r="S550">
        <v>0</v>
      </c>
      <c r="T550" t="str">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0" t="str">
        <v>https://www.artemis.bm/deal-directory/mystic-re-iv-ltd-series-2024-1/</v>
      </c>
    </row>
    <row r="551" spans="1:21" x14ac:dyDescent="0.25">
      <c r="A551" t="str">
        <v>Easton Re Ltd. (Series 2024-1)</v>
      </c>
      <c r="B551" s="19">
        <v>45261</v>
      </c>
      <c r="C551" t="str">
        <v>Easton Re Ltd.</v>
      </c>
      <c r="D551" t="str">
        <v>Hamilton Re</v>
      </c>
      <c r="E551" t="str">
        <v>GC Securities is sole structuring agent and bookrunner</v>
      </c>
      <c r="F551" t="str">
        <v>AIR Worldwide</v>
      </c>
      <c r="G551" t="str">
        <v>U.S., DC, Puerto Rico, Virgin Islands named storm, U.S. earthquake, Canada earthquake</v>
      </c>
      <c r="H551" s="18">
        <v>200000000</v>
      </c>
      <c r="I551" t="str">
        <v>Industry loss index</v>
      </c>
      <c r="J551" t="str">
        <v>NR</v>
      </c>
      <c r="K551">
        <v>3</v>
      </c>
      <c r="L551">
        <v>4.12</v>
      </c>
      <c r="M551" t="str">
        <v>Unknown</v>
      </c>
      <c r="N551" t="str">
        <v>No</v>
      </c>
      <c r="O551">
        <v>2.65</v>
      </c>
      <c r="P551">
        <v>7.5</v>
      </c>
      <c r="Q551">
        <v>2.8301886792452833</v>
      </c>
      <c r="R551">
        <v>1</v>
      </c>
      <c r="S551">
        <v>0</v>
      </c>
      <c r="T551" t="str">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1" t="str">
        <v>https://www.artemis.bm/deal-directory/easton-re-ltd-series-2024-1/</v>
      </c>
    </row>
    <row r="552" spans="1:21" x14ac:dyDescent="0.25">
      <c r="A552" t="str">
        <v>PoleStar Re Ltd. (Series 2024-1)</v>
      </c>
      <c r="B552" s="19">
        <v>45261</v>
      </c>
      <c r="C552" t="str">
        <v>PoleStar Re Ltd.</v>
      </c>
      <c r="D552" t="str">
        <v>Beazley</v>
      </c>
      <c r="E552" t="str">
        <v>Gallagher Securities is sole structuring agent and bookrunner</v>
      </c>
      <c r="F552" t="str">
        <v>RMS</v>
      </c>
      <c r="G552" t="str">
        <v>Cyber risks</v>
      </c>
      <c r="H552" s="18">
        <v>140000000</v>
      </c>
      <c r="I552" t="str">
        <v>Indemnity</v>
      </c>
      <c r="J552" t="str">
        <v>NR</v>
      </c>
      <c r="K552">
        <v>2</v>
      </c>
      <c r="L552">
        <v>1.71</v>
      </c>
      <c r="M552" t="str">
        <v>Unknown</v>
      </c>
      <c r="N552" t="str">
        <v>No</v>
      </c>
      <c r="O552">
        <v>1.26</v>
      </c>
      <c r="P552">
        <v>13</v>
      </c>
      <c r="Q552">
        <v>10.317460317460318</v>
      </c>
      <c r="R552">
        <v>1</v>
      </c>
      <c r="S552">
        <v>0</v>
      </c>
      <c r="T552" t="str">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2" t="str">
        <v>https://www.artemis.bm/deal-directory/polestar-re-ltd-series-2024-1/</v>
      </c>
    </row>
    <row r="553" spans="1:21" x14ac:dyDescent="0.25">
      <c r="A553" t="str">
        <v>King Max Re DAC 2023</v>
      </c>
      <c r="B553" s="19">
        <v>45261</v>
      </c>
      <c r="C553" t="str">
        <v>King Max Re DAC</v>
      </c>
      <c r="D553" t="str">
        <v>VKB Re</v>
      </c>
      <c r="E553" t="str">
        <v>Aon Securities is sole structuring agent and bookrunner</v>
      </c>
      <c r="F553" t="str">
        <v>RMS</v>
      </c>
      <c r="G553" t="str">
        <v>Germany earthquake, flood, hailstorm, windstorm</v>
      </c>
      <c r="H553" s="18">
        <v>175000000</v>
      </c>
      <c r="I553" t="str">
        <v>Indemnity</v>
      </c>
      <c r="J553" t="str">
        <v>NR</v>
      </c>
      <c r="K553">
        <v>3</v>
      </c>
      <c r="L553">
        <v>0.95</v>
      </c>
      <c r="M553" t="str">
        <v>€900,000,000.00</v>
      </c>
      <c r="N553" t="str">
        <v>No</v>
      </c>
      <c r="O553">
        <v>0.81</v>
      </c>
      <c r="P553">
        <v>5</v>
      </c>
      <c r="Q553">
        <v>6.1728395061728394</v>
      </c>
      <c r="R553">
        <v>1</v>
      </c>
      <c r="S553">
        <v>0</v>
      </c>
      <c r="T553" t="str">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3" t="str">
        <v>https://www.artemis.bm/deal-directory/king-max-re-dac-2023/</v>
      </c>
    </row>
    <row r="554" spans="1:21" x14ac:dyDescent="0.25">
      <c r="A554" t="str">
        <v>London Bridge 2 PCC Limited (Fuchsia 2023-1)</v>
      </c>
      <c r="B554" s="19">
        <v>45261</v>
      </c>
      <c r="C554" t="str">
        <v>London Bridge 2 PCC Limited</v>
      </c>
      <c r="D554" t="str">
        <v>Beazley</v>
      </c>
      <c r="E554" t="str">
        <v>Aon Securities is sole structuring agent and bookrunner</v>
      </c>
      <c r="F554" t="str">
        <v>RMS</v>
      </c>
      <c r="G554" t="str">
        <v>US, Canada, Caribbean named storms and earthquakes</v>
      </c>
      <c r="H554" s="18">
        <v>100000000</v>
      </c>
      <c r="I554" t="str">
        <v>Indemnity</v>
      </c>
      <c r="J554" t="str">
        <v>NR</v>
      </c>
      <c r="K554">
        <v>3.25</v>
      </c>
      <c r="L554">
        <v>3.99</v>
      </c>
      <c r="M554" t="str">
        <v>Unknown</v>
      </c>
      <c r="N554" t="str">
        <v>No</v>
      </c>
      <c r="O554">
        <v>2.46</v>
      </c>
      <c r="P554">
        <v>10</v>
      </c>
      <c r="Q554">
        <v>4.0650406504065044</v>
      </c>
      <c r="R554">
        <v>1</v>
      </c>
      <c r="S554">
        <v>0</v>
      </c>
      <c r="T554" t="str">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4" t="str">
        <v>https://www.artemis.bm/deal-directory/london-bridge-2-pcc-limited-fuchsia-2023-1/</v>
      </c>
    </row>
    <row r="555" spans="1:21" x14ac:dyDescent="0.25">
      <c r="A555" t="str">
        <v>Bonanza Re Ltd. (Series 2023-2)</v>
      </c>
      <c r="B555" s="19">
        <v>45261</v>
      </c>
      <c r="C555" t="str">
        <v>Bonanza Re Ltd.</v>
      </c>
      <c r="D555" t="str">
        <v>ARX Holding Corp. (Progressive Home)</v>
      </c>
      <c r="E555" t="str">
        <v>Gallagher Securities is sole structuring agent and bookrunner</v>
      </c>
      <c r="F555" t="str">
        <v>AIR Worldwide</v>
      </c>
      <c r="G555" t="str">
        <v>US named storm, earthquake, severe thunderstorm, winter storm, wildfire</v>
      </c>
      <c r="H555" s="18">
        <v>70000000</v>
      </c>
      <c r="I555" t="str">
        <v>Indemnity</v>
      </c>
      <c r="J555" t="str">
        <v>NR</v>
      </c>
      <c r="K555" t="str">
        <v>Unknown</v>
      </c>
      <c r="L555">
        <v>3.3</v>
      </c>
      <c r="M555" t="str">
        <v>Unknown</v>
      </c>
      <c r="N555" t="str">
        <v>No</v>
      </c>
      <c r="O555">
        <v>2.2799999999999998</v>
      </c>
      <c r="P555">
        <v>23</v>
      </c>
      <c r="Q555">
        <v>10.087719298245615</v>
      </c>
      <c r="R555">
        <v>1</v>
      </c>
      <c r="S555">
        <v>0</v>
      </c>
      <c r="T555" t="str">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5" t="str">
        <v>https://www.artemis.bm/deal-directory/bonanza-re-ltd-series-2023-2/</v>
      </c>
    </row>
    <row r="556" spans="1:21" x14ac:dyDescent="0.25">
      <c r="A556" t="str">
        <v>Foundation Re IV Ltd. (Series 2023-1)</v>
      </c>
      <c r="B556" s="19">
        <v>45261</v>
      </c>
      <c r="C556" t="str">
        <v>Foundation Re IV Ltd.</v>
      </c>
      <c r="D556" t="str">
        <v>Hartford Fire Insurance Co.</v>
      </c>
      <c r="E556" t="str">
        <v>Aon Securities is sole structuring agent and bookrunner</v>
      </c>
      <c r="F556" t="str">
        <v>AIR Worldwide</v>
      </c>
      <c r="G556" t="str">
        <v>US named storm, US earthquake</v>
      </c>
      <c r="H556" s="18">
        <v>200000000</v>
      </c>
      <c r="I556" t="str">
        <v>Indemnity</v>
      </c>
      <c r="J556" t="str">
        <v>NR</v>
      </c>
      <c r="K556">
        <v>3</v>
      </c>
      <c r="L556">
        <v>1.67</v>
      </c>
      <c r="M556" t="str">
        <v>Unknown</v>
      </c>
      <c r="N556" t="str">
        <v>No</v>
      </c>
      <c r="O556">
        <v>1.36</v>
      </c>
      <c r="P556">
        <v>6.25</v>
      </c>
      <c r="Q556">
        <v>4.5955882352941178</v>
      </c>
      <c r="R556">
        <v>1</v>
      </c>
      <c r="S556">
        <v>0</v>
      </c>
      <c r="T556" t="str">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6" t="str">
        <v>https://www.artemis.bm/deal-directory/foundation-re-iv-ltd-series-2023-1/</v>
      </c>
    </row>
    <row r="557" spans="1:21" x14ac:dyDescent="0.25">
      <c r="A557" t="str">
        <v>Ocelot Re Ltd. (Series 2023-1)</v>
      </c>
      <c r="B557" s="19">
        <v>45261</v>
      </c>
      <c r="C557" t="str">
        <v>Ocelot Re Ltd.</v>
      </c>
      <c r="D557" t="str">
        <v>Hiscox</v>
      </c>
      <c r="E557" t="str">
        <v>Aon Securities is sole structuring agent and bookrunner</v>
      </c>
      <c r="F557" t="str">
        <v>AIR Worldwide</v>
      </c>
      <c r="G557" t="str">
        <v>US, Canada named storms and earthquakes</v>
      </c>
      <c r="H557" s="18">
        <v>125000000</v>
      </c>
      <c r="I557" t="str">
        <v>Industry loss index</v>
      </c>
      <c r="J557" t="str">
        <v>NR</v>
      </c>
      <c r="K557">
        <v>21</v>
      </c>
      <c r="L557">
        <v>3.53</v>
      </c>
      <c r="M557" t="str">
        <v>Unknown</v>
      </c>
      <c r="N557" t="str">
        <v>No</v>
      </c>
      <c r="O557">
        <v>2.66</v>
      </c>
      <c r="P557">
        <v>7.75</v>
      </c>
      <c r="Q557">
        <v>2.9135338345864659</v>
      </c>
      <c r="R557">
        <v>1</v>
      </c>
      <c r="S557">
        <v>0</v>
      </c>
      <c r="T557" t="str">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7" t="str">
        <v>https://www.artemis.bm/deal-directory/ocelot-re-ltd-series-2023-1/</v>
      </c>
    </row>
    <row r="558" spans="1:21" x14ac:dyDescent="0.25">
      <c r="A558" t="str">
        <v>East Lane Re VII Ltd. (Series 2024-1)</v>
      </c>
      <c r="B558" s="19">
        <v>45261</v>
      </c>
      <c r="C558" t="str">
        <v>East Lane Re VII Ltd.</v>
      </c>
      <c r="D558" t="str">
        <v>Chubb</v>
      </c>
      <c r="E558" t="str">
        <v>Aon Securities is sole structuring agent and bookrunner</v>
      </c>
      <c r="F558" t="str">
        <v>CyberCube</v>
      </c>
      <c r="G558" t="str">
        <v>Cyber risks</v>
      </c>
      <c r="H558" s="18">
        <v>150000000</v>
      </c>
      <c r="I558" t="str">
        <v>Indemnity</v>
      </c>
      <c r="J558" t="str">
        <v>NR</v>
      </c>
      <c r="K558" t="str">
        <v>Unknown</v>
      </c>
      <c r="L558">
        <v>2.1419999999999999</v>
      </c>
      <c r="M558" t="str">
        <v>Unknown</v>
      </c>
      <c r="N558" t="str">
        <v>No</v>
      </c>
      <c r="O558">
        <v>1.387</v>
      </c>
      <c r="P558">
        <v>9.25</v>
      </c>
      <c r="Q558">
        <v>6.6690699351117519</v>
      </c>
      <c r="R558">
        <v>1</v>
      </c>
      <c r="S558">
        <v>0</v>
      </c>
      <c r="T558" t="str">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8" t="str">
        <v>https://www.artemis.bm/deal-directory/east-lane-re-vii-ltd-series-2024-1/</v>
      </c>
    </row>
    <row r="559" spans="1:21" x14ac:dyDescent="0.25">
      <c r="A559" t="str">
        <v>Matterhorn Re Ltd. (Series 2023-1)</v>
      </c>
      <c r="B559" s="19">
        <v>45261</v>
      </c>
      <c r="C559" t="str">
        <v>Matterhorn Re Ltd.</v>
      </c>
      <c r="D559" t="str">
        <v>Swiss Re</v>
      </c>
      <c r="E559" t="str">
        <v>Swiss Re Capital Markets is sole structuring agent and bookrunner</v>
      </c>
      <c r="F559" t="str">
        <v>CyberCube</v>
      </c>
      <c r="G559" t="str">
        <v>Cyber risks</v>
      </c>
      <c r="H559" s="18">
        <v>50000000</v>
      </c>
      <c r="I559" t="str">
        <v>Industry loss index</v>
      </c>
      <c r="J559" t="str">
        <v>NR</v>
      </c>
      <c r="K559">
        <v>2</v>
      </c>
      <c r="L559">
        <v>2.2280000000000002</v>
      </c>
      <c r="M559" t="str">
        <v>Unknown</v>
      </c>
      <c r="N559" t="str">
        <v>No</v>
      </c>
      <c r="O559">
        <v>1.7210000000000001</v>
      </c>
      <c r="P559">
        <v>12</v>
      </c>
      <c r="Q559">
        <v>6.9726902963393371</v>
      </c>
      <c r="R559">
        <v>1</v>
      </c>
      <c r="S559">
        <v>0</v>
      </c>
      <c r="T559" t="str">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9" t="str">
        <v>https://www.artemis.bm/deal-directory/matterhorn-re-ltd-series-2023-1/</v>
      </c>
    </row>
    <row r="560" spans="1:21" x14ac:dyDescent="0.25">
      <c r="A560" t="str">
        <v>Montoya Re Ltd. (Series 2024-1)</v>
      </c>
      <c r="B560" s="19">
        <v>45292</v>
      </c>
      <c r="C560" t="str">
        <v>Montoya Re Ltd.</v>
      </c>
      <c r="D560" t="str">
        <v>Inigo Insurance (Syndicate 1301)</v>
      </c>
      <c r="E560" t="str">
        <v>Aon Securities is sole structuring agent and bookrunner</v>
      </c>
      <c r="F560" t="str">
        <v>AIR Worldwide</v>
      </c>
      <c r="G560" t="str">
        <v>U.S. named storm, U.S. and Canada earthquake</v>
      </c>
      <c r="H560" s="18">
        <v>100000000</v>
      </c>
      <c r="I560" t="str">
        <v>Industry loss index</v>
      </c>
      <c r="J560" t="str">
        <v>NR</v>
      </c>
      <c r="K560">
        <v>3</v>
      </c>
      <c r="L560">
        <v>5.08</v>
      </c>
      <c r="M560" t="str">
        <v>Unknown</v>
      </c>
      <c r="N560" t="str">
        <v>No</v>
      </c>
      <c r="O560">
        <v>4.46</v>
      </c>
      <c r="P560">
        <v>11.5</v>
      </c>
      <c r="Q560">
        <v>2.5784753363228701</v>
      </c>
      <c r="R560">
        <v>1</v>
      </c>
      <c r="S560">
        <v>0</v>
      </c>
      <c r="T560" t="str">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0" t="str">
        <v>https://www.artemis.bm/deal-directory/montoya-re-ltd-series-2024-1/</v>
      </c>
    </row>
    <row r="561" spans="1:21" x14ac:dyDescent="0.25">
      <c r="A561" t="str">
        <v>Fish Pond Re Ltd. (Series 2024-1)</v>
      </c>
      <c r="B561" s="19">
        <v>45292</v>
      </c>
      <c r="C561" t="str">
        <v>Fish Pond Re Ltd.</v>
      </c>
      <c r="D561" t="str">
        <v>Texas Farm Bureau Insurance</v>
      </c>
      <c r="E561" t="str">
        <v>GC Securities is sole structuring agent and bookrunner</v>
      </c>
      <c r="F561" t="str">
        <v>AIR Worldwide</v>
      </c>
      <c r="G561" t="str">
        <v>Texas named storm</v>
      </c>
      <c r="H561" s="18">
        <v>255000000</v>
      </c>
      <c r="I561" t="str">
        <v>Indemnity</v>
      </c>
      <c r="J561" t="str">
        <v>NR</v>
      </c>
      <c r="K561">
        <v>3</v>
      </c>
      <c r="L561">
        <v>0.17599999999999999</v>
      </c>
      <c r="M561" t="str">
        <v>$1,250,000,000.00</v>
      </c>
      <c r="N561" t="str">
        <v>No</v>
      </c>
      <c r="O561">
        <v>0.112</v>
      </c>
      <c r="P561">
        <v>4</v>
      </c>
      <c r="Q561">
        <v>35.714285714285715</v>
      </c>
      <c r="R561">
        <v>1</v>
      </c>
      <c r="S561">
        <v>0</v>
      </c>
      <c r="T561" t="str">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1" t="str">
        <v>https://www.artemis.bm/deal-directory/fish-pond-re-ltd-series-2024-1/</v>
      </c>
    </row>
    <row r="562" spans="1:21" x14ac:dyDescent="0.25">
      <c r="A562" t="str">
        <v>Sanders Re III Ltd. (Series 2024-1)</v>
      </c>
      <c r="B562" s="19">
        <v>45292</v>
      </c>
      <c r="C562" t="str">
        <v>Sanders Re III Ltd.</v>
      </c>
      <c r="D562" t="str">
        <v>Allstate</v>
      </c>
      <c r="E562" t="str">
        <v>Aon Securities is sole structuring agent and joint bookrunner. Goldman Sachs is joint bookrunner.</v>
      </c>
      <c r="F562" t="str">
        <v>AIR Worldwide</v>
      </c>
      <c r="G562" t="str">
        <v>US named storm, earthquake, severe weather, wildfire, volcanic eruption, meteorite impact (excl. Florida)</v>
      </c>
      <c r="H562" s="18">
        <v>400000000</v>
      </c>
      <c r="I562" t="str">
        <v>Indemnity</v>
      </c>
      <c r="J562">
        <v>0</v>
      </c>
      <c r="K562">
        <v>4.17</v>
      </c>
      <c r="L562">
        <v>0.95</v>
      </c>
      <c r="M562" t="str">
        <v>Unknown</v>
      </c>
      <c r="N562" t="str">
        <v>No</v>
      </c>
      <c r="O562">
        <v>0.88839999999999997</v>
      </c>
      <c r="P562">
        <v>5.75</v>
      </c>
      <c r="Q562">
        <v>6.4723097703737054</v>
      </c>
      <c r="R562">
        <v>1</v>
      </c>
      <c r="S562">
        <v>0</v>
      </c>
      <c r="T562" t="str">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2" t="str">
        <v>https://www.artemis.bm/deal-directory/sanders-re-iii-ltd-series-2024-1/</v>
      </c>
    </row>
    <row r="563" spans="1:21" x14ac:dyDescent="0.25">
      <c r="A563" t="str">
        <v>Vitality Re XV Ltd (Series 2024) Class A</v>
      </c>
      <c r="B563" s="19">
        <v>45292</v>
      </c>
      <c r="C563" t="str">
        <v>Vitality Re XV Ltd</v>
      </c>
      <c r="D563" t="str">
        <v>Aetna</v>
      </c>
      <c r="E563" t="str">
        <v>GC Securities is sole structuring agent and bookrunner</v>
      </c>
      <c r="F563" t="str">
        <v>Milliman Inc.</v>
      </c>
      <c r="G563" t="str">
        <v>Medical benefit claims levels</v>
      </c>
      <c r="H563" s="18">
        <v>140000000</v>
      </c>
      <c r="I563" t="str">
        <v>Medical benefit ratio (indemnity)</v>
      </c>
      <c r="J563" t="str">
        <v>Fitch: Class A - BBB+sf; Class B - BB+sf</v>
      </c>
      <c r="K563">
        <v>4</v>
      </c>
      <c r="L563" t="str">
        <v>None</v>
      </c>
      <c r="M563" t="str">
        <v>Unknown</v>
      </c>
      <c r="N563" t="str">
        <v>Yes</v>
      </c>
      <c r="O563">
        <v>0.01</v>
      </c>
      <c r="P563">
        <v>2.5</v>
      </c>
      <c r="Q563">
        <v>250</v>
      </c>
      <c r="R563">
        <v>1</v>
      </c>
      <c r="S563">
        <v>0</v>
      </c>
      <c r="T563" t="str">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3" t="str">
        <v>https://www.artemis.bm/deal-directory/vitality-re-xv-ltd-series-2024/</v>
      </c>
    </row>
    <row r="564" spans="1:21" x14ac:dyDescent="0.25">
      <c r="A564" t="str">
        <v>Vitality Re XV Ltd (Series 2024) Class B</v>
      </c>
      <c r="B564" s="19">
        <v>45292</v>
      </c>
      <c r="C564" t="str">
        <v>Vitality Re XV Ltd</v>
      </c>
      <c r="D564" t="str">
        <v>Aetna</v>
      </c>
      <c r="E564" t="str">
        <v>GC Securities is sole structuring agent and bookrunner</v>
      </c>
      <c r="F564" t="str">
        <v>Milliman Inc.</v>
      </c>
      <c r="G564" t="str">
        <v>Medical benefit claims levels</v>
      </c>
      <c r="H564" s="18">
        <v>60000000</v>
      </c>
      <c r="I564" t="str">
        <v>Medical benefit ratio (indemnity)</v>
      </c>
      <c r="J564" t="str">
        <v>Fitch: Class A - BBB+sf; Class B - BB+sf</v>
      </c>
      <c r="K564">
        <v>4</v>
      </c>
      <c r="L564" t="str">
        <v>None</v>
      </c>
      <c r="M564" t="str">
        <v>Unknown</v>
      </c>
      <c r="N564" t="str">
        <v>Yes</v>
      </c>
      <c r="O564">
        <v>0.2</v>
      </c>
      <c r="P564">
        <v>3.5</v>
      </c>
      <c r="Q564">
        <v>17.5</v>
      </c>
      <c r="R564">
        <v>1</v>
      </c>
      <c r="S564">
        <v>0</v>
      </c>
      <c r="T564" t="str">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4" t="str">
        <v>https://www.artemis.bm/deal-directory/vitality-re-xv-ltd-series-2024/</v>
      </c>
    </row>
    <row r="565" spans="1:21" x14ac:dyDescent="0.25">
      <c r="A565" t="str">
        <v>Veraison Re Ltd. (Series 2024-1)</v>
      </c>
      <c r="B565" s="19">
        <v>45323</v>
      </c>
      <c r="C565" t="str">
        <v>Veraison Re Ltd.</v>
      </c>
      <c r="D565" t="str">
        <v>GeoVera Insurance Holdings, Ltd.</v>
      </c>
      <c r="E565" t="str">
        <v>GC Securities and Howden Tiger Capital Markets &amp; Advisory are joint structuring agents and bookrunners</v>
      </c>
      <c r="F565" t="str">
        <v>RMS</v>
      </c>
      <c r="G565" t="str">
        <v>US earthquake</v>
      </c>
      <c r="H565" s="18">
        <v>175000000</v>
      </c>
      <c r="I565" t="str">
        <v>RMS</v>
      </c>
      <c r="J565" t="str">
        <v>NR</v>
      </c>
      <c r="K565">
        <v>3</v>
      </c>
      <c r="L565">
        <v>1.24</v>
      </c>
      <c r="M565" t="str">
        <v>Unknown</v>
      </c>
      <c r="N565" t="str">
        <v>No</v>
      </c>
      <c r="O565">
        <v>1</v>
      </c>
      <c r="P565">
        <v>4.75</v>
      </c>
      <c r="Q565">
        <v>4.75</v>
      </c>
      <c r="R565">
        <v>1</v>
      </c>
      <c r="S565">
        <v>0</v>
      </c>
      <c r="T565" t="str">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5" t="str">
        <v>https://www.artemis.bm/deal-directory/veraison-re-ltd-series-2024-1/</v>
      </c>
    </row>
    <row r="566" spans="1:21" x14ac:dyDescent="0.25">
      <c r="A566" t="str">
        <v>Winston Re Ltd. (Series 2024-1) Class A</v>
      </c>
      <c r="B566" s="19">
        <v>45323</v>
      </c>
      <c r="C566" t="str">
        <v>Winston Re Ltd.</v>
      </c>
      <c r="D566" t="str">
        <v>Tower Hill Insurance Exchange</v>
      </c>
      <c r="E566" t="str">
        <v>Howden Tiger Capital Markets &amp; Advisory is sole structuring agent and bookrunner</v>
      </c>
      <c r="F566" t="str">
        <v>AIR Worldwide</v>
      </c>
      <c r="G566" t="str">
        <v>Florida named storm</v>
      </c>
      <c r="H566" s="18">
        <v>250000000</v>
      </c>
      <c r="I566" t="str">
        <v>Indemnity</v>
      </c>
      <c r="J566" t="str">
        <v>NR</v>
      </c>
      <c r="K566">
        <v>2.67</v>
      </c>
      <c r="L566">
        <v>1.73</v>
      </c>
      <c r="M566" t="str">
        <v>$1,100,000,000.00</v>
      </c>
      <c r="N566" t="str">
        <v>Yes</v>
      </c>
      <c r="O566">
        <v>1.56</v>
      </c>
      <c r="P566">
        <v>10.25</v>
      </c>
      <c r="Q566">
        <v>6.5705128205128203</v>
      </c>
      <c r="R566">
        <v>1</v>
      </c>
      <c r="S566">
        <v>0</v>
      </c>
      <c r="T566" t="str">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6" t="str">
        <v>https://www.artemis.bm/deal-directory/winston-re-ltd-series-2024-1/</v>
      </c>
    </row>
    <row r="567" spans="1:21" x14ac:dyDescent="0.25">
      <c r="A567" t="str">
        <v>Winston Re Ltd. (Series 2024-1) Class B</v>
      </c>
      <c r="B567" s="19">
        <v>45323</v>
      </c>
      <c r="C567" t="str">
        <v>Winston Re Ltd.</v>
      </c>
      <c r="D567" t="str">
        <v>Tower Hill Insurance Exchange</v>
      </c>
      <c r="E567" t="str">
        <v>Howden Tiger Capital Markets &amp; Advisory is sole structuring agent and bookrunner</v>
      </c>
      <c r="F567" t="str">
        <v>AIR Worldwide</v>
      </c>
      <c r="G567" t="str">
        <v>Florida named storm</v>
      </c>
      <c r="H567" s="18">
        <v>150000000</v>
      </c>
      <c r="I567" t="str">
        <v>Indemnity</v>
      </c>
      <c r="J567" t="str">
        <v>NR</v>
      </c>
      <c r="K567">
        <v>2.67</v>
      </c>
      <c r="L567" t="str">
        <v>None</v>
      </c>
      <c r="M567" t="str">
        <v>Unknown</v>
      </c>
      <c r="N567" t="str">
        <v>Yes</v>
      </c>
      <c r="O567">
        <v>1.97</v>
      </c>
      <c r="P567">
        <v>11.75</v>
      </c>
      <c r="Q567">
        <v>5.9644670050761421</v>
      </c>
      <c r="R567">
        <v>1</v>
      </c>
      <c r="S567">
        <v>0</v>
      </c>
      <c r="T567" t="str">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7" t="str">
        <v>https://www.artemis.bm/deal-directory/winston-re-ltd-series-2024-1/</v>
      </c>
    </row>
    <row r="568" spans="1:21" x14ac:dyDescent="0.25">
      <c r="A568" t="str">
        <v>Herbie Re Ltd. (Series 2024-1) Class A</v>
      </c>
      <c r="B568" s="19">
        <v>45323</v>
      </c>
      <c r="C568" t="str">
        <v>Herbie Re Ltd.</v>
      </c>
      <c r="D568" t="str">
        <v>Fidelis Insurance</v>
      </c>
      <c r="E568" t="str">
        <v>Aon Securities is sole structuring agent and bookrunner</v>
      </c>
      <c r="F568" t="str">
        <v>AIR Worldwide</v>
      </c>
      <c r="G568" t="str">
        <v>U.S., DC, Puerto Rico, Virgin Islands named storm and earthquake</v>
      </c>
      <c r="H568" s="18">
        <v>50000000</v>
      </c>
      <c r="I568" t="str">
        <v>Industry loss index</v>
      </c>
      <c r="J568" t="str">
        <v>NR</v>
      </c>
      <c r="K568" t="str">
        <v>Invalid period value</v>
      </c>
      <c r="L568">
        <v>3.78</v>
      </c>
      <c r="M568" t="str">
        <v>Unknown</v>
      </c>
      <c r="N568" t="str">
        <v>Yes</v>
      </c>
      <c r="O568">
        <v>2.92</v>
      </c>
      <c r="P568">
        <v>6</v>
      </c>
      <c r="Q568">
        <v>2.0547945205479454</v>
      </c>
      <c r="R568">
        <v>1</v>
      </c>
      <c r="S568">
        <v>0</v>
      </c>
      <c r="T568" t="str">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8" t="str">
        <v>https://www.artemis.bm/deal-directory/herbie-re-ltd-series-2024-1/</v>
      </c>
    </row>
    <row r="569" spans="1:21" x14ac:dyDescent="0.25">
      <c r="A569" t="str">
        <v>Herbie Re Ltd. (Series 2024-1) Class B</v>
      </c>
      <c r="B569" s="19">
        <v>45323</v>
      </c>
      <c r="C569" t="str">
        <v>Herbie Re Ltd.</v>
      </c>
      <c r="D569" t="str">
        <v>Fidelis Insurance</v>
      </c>
      <c r="E569" t="str">
        <v>Aon Securities is sole structuring agent and bookrunner</v>
      </c>
      <c r="F569" t="str">
        <v>AIR Worldwide</v>
      </c>
      <c r="G569" t="str">
        <v>U.S., DC, Puerto Rico, Virgin Islands named storm and earthquake</v>
      </c>
      <c r="H569" s="18">
        <v>100000000</v>
      </c>
      <c r="I569" t="str">
        <v>Industry loss index</v>
      </c>
      <c r="J569" t="str">
        <v>NR</v>
      </c>
      <c r="K569" t="str">
        <v>Invalid period value</v>
      </c>
      <c r="L569">
        <v>6.36</v>
      </c>
      <c r="M569" t="str">
        <v>Unknown</v>
      </c>
      <c r="N569" t="str">
        <v>Yes</v>
      </c>
      <c r="O569">
        <v>4.51</v>
      </c>
      <c r="P569">
        <v>9</v>
      </c>
      <c r="Q569">
        <v>1.9955654101995566</v>
      </c>
      <c r="R569">
        <v>1</v>
      </c>
      <c r="S569">
        <v>0</v>
      </c>
      <c r="T569" t="str">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9" t="str">
        <v>https://www.artemis.bm/deal-directory/herbie-re-ltd-series-2024-1/</v>
      </c>
    </row>
    <row r="570" spans="1:21" x14ac:dyDescent="0.25">
      <c r="A570" t="str">
        <v>Ramble Re Ltd. (Series 2024-1)</v>
      </c>
      <c r="B570" s="19">
        <v>45323</v>
      </c>
      <c r="C570" t="str">
        <v>Ramble Re Ltd.</v>
      </c>
      <c r="D570" t="str">
        <v>Arch Capital Group Ltd.</v>
      </c>
      <c r="E570" t="str">
        <v>Howden Tiger Capital Markets &amp; Advisory is sole structuring agent and bookrunner. Lockton Re Capital Markets are co-manager.</v>
      </c>
      <c r="F570" t="str">
        <v>AIR Worldwide</v>
      </c>
      <c r="G570" t="str">
        <v>US Northeast named storm and US / Canada earthquake</v>
      </c>
      <c r="H570" s="18">
        <v>100000000</v>
      </c>
      <c r="I570" t="str">
        <v>Industry loss index</v>
      </c>
      <c r="J570" t="str">
        <v>NR</v>
      </c>
      <c r="K570" t="str">
        <v>Unknown</v>
      </c>
      <c r="L570">
        <v>4.13</v>
      </c>
      <c r="M570" t="str">
        <v>Unknown</v>
      </c>
      <c r="N570" t="str">
        <v>No</v>
      </c>
      <c r="O570">
        <v>3.19</v>
      </c>
      <c r="P570">
        <v>6.25</v>
      </c>
      <c r="Q570">
        <v>1.9592476489028214</v>
      </c>
      <c r="R570">
        <v>1</v>
      </c>
      <c r="S570">
        <v>0</v>
      </c>
      <c r="T570" t="str">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0" t="str">
        <v>https://www.artemis.bm/deal-directory/ramble-re-ltd-series-2024-1/</v>
      </c>
    </row>
    <row r="571" spans="1:21" x14ac:dyDescent="0.25">
      <c r="A571" t="str">
        <v>FloodSmart Re Ltd. (Series 2024-1) Class A</v>
      </c>
      <c r="B571" s="19">
        <v>45352</v>
      </c>
      <c r="C571" t="str">
        <v>FloodSmart Re Ltd.</v>
      </c>
      <c r="D571" t="str">
        <v>FEMA / NFIP via Hannover Re</v>
      </c>
      <c r="E571" t="str">
        <v>Aon Securities is sole structuring agent and bookrunner</v>
      </c>
      <c r="F571" t="str">
        <v>KatRisk LLC</v>
      </c>
      <c r="G571" t="str">
        <v>U.S. flood risk (from named storms)</v>
      </c>
      <c r="H571" s="18">
        <v>475000000</v>
      </c>
      <c r="I571" t="str">
        <v>Indemnity</v>
      </c>
      <c r="J571" t="str">
        <v>NR</v>
      </c>
      <c r="K571" t="str">
        <v>Unknown</v>
      </c>
      <c r="L571">
        <v>5.79</v>
      </c>
      <c r="M571" t="str">
        <v>$9,000,000,000.00</v>
      </c>
      <c r="N571" t="str">
        <v>Yes</v>
      </c>
      <c r="O571">
        <v>5.01</v>
      </c>
      <c r="P571">
        <v>14</v>
      </c>
      <c r="Q571">
        <v>2.7944111776447107</v>
      </c>
      <c r="R571">
        <v>1</v>
      </c>
      <c r="S571">
        <v>0</v>
      </c>
      <c r="T571" t="str">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1" t="str">
        <v>https://www.artemis.bm/deal-directory/floodsmart-re-ltd-series-2024-1/</v>
      </c>
    </row>
    <row r="572" spans="1:21" x14ac:dyDescent="0.25">
      <c r="A572" t="str">
        <v>FloodSmart Re Ltd. (Series 2024-1) Class B</v>
      </c>
      <c r="B572" s="19">
        <v>45352</v>
      </c>
      <c r="C572" t="str">
        <v>FloodSmart Re Ltd.</v>
      </c>
      <c r="D572" t="str">
        <v>FEMA / NFIP via Hannover Re</v>
      </c>
      <c r="E572" t="str">
        <v>Aon Securities is sole structuring agent and bookrunner</v>
      </c>
      <c r="F572" t="str">
        <v>KatRisk LLC</v>
      </c>
      <c r="G572" t="str">
        <v>U.S. flood risk (from named storms)</v>
      </c>
      <c r="H572" s="18">
        <v>100000000</v>
      </c>
      <c r="I572" t="str">
        <v>Indemnity</v>
      </c>
      <c r="J572" t="str">
        <v>NR</v>
      </c>
      <c r="K572" t="str">
        <v>Unknown</v>
      </c>
      <c r="L572">
        <v>6.82</v>
      </c>
      <c r="M572" t="str">
        <v>$8,000,000,000.00</v>
      </c>
      <c r="N572" t="str">
        <v>Yes</v>
      </c>
      <c r="O572">
        <v>6.29</v>
      </c>
      <c r="P572">
        <v>17.25</v>
      </c>
      <c r="Q572">
        <v>2.7424483306836249</v>
      </c>
      <c r="R572">
        <v>1</v>
      </c>
      <c r="S572">
        <v>0</v>
      </c>
      <c r="T572" t="str">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2" t="str">
        <v>https://www.artemis.bm/deal-directory/floodsmart-re-ltd-series-2024-1/</v>
      </c>
    </row>
    <row r="573" spans="1:21" x14ac:dyDescent="0.25">
      <c r="A573" t="str">
        <v>Integrity Re Ltd. (Series 2024-1) Class A</v>
      </c>
      <c r="B573" s="19">
        <v>45352</v>
      </c>
      <c r="C573" t="str">
        <v>Integrity Re Ltd.</v>
      </c>
      <c r="D573" t="str">
        <v>American Integrity Insurance Company of Florida, Inc. via Hannover Rück SE</v>
      </c>
      <c r="E573" t="str">
        <v>Gallagher Securities is sole structuring agent &amp; bookrunner</v>
      </c>
      <c r="F573" t="str">
        <v>AIR Worldwide</v>
      </c>
      <c r="G573" t="str">
        <v>Southeast US named storm</v>
      </c>
      <c r="H573" s="18">
        <v>120000000</v>
      </c>
      <c r="I573" t="str">
        <v>Indemnity</v>
      </c>
      <c r="J573" t="str">
        <v>NR</v>
      </c>
      <c r="K573" t="str">
        <v>Unknown</v>
      </c>
      <c r="L573">
        <v>0.88</v>
      </c>
      <c r="M573" t="str">
        <v>Unknown</v>
      </c>
      <c r="N573" t="str">
        <v>Yes</v>
      </c>
      <c r="O573">
        <v>0.22</v>
      </c>
      <c r="P573">
        <v>10.5</v>
      </c>
      <c r="Q573">
        <v>47.727272727272727</v>
      </c>
      <c r="R573">
        <v>1</v>
      </c>
      <c r="S573">
        <v>0</v>
      </c>
      <c r="T573"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3" t="str">
        <v>https://www.artemis.bm/deal-directory/integrity-re-ltd-series-2024-1/</v>
      </c>
    </row>
    <row r="574" spans="1:21" x14ac:dyDescent="0.25">
      <c r="A574" t="str">
        <v>Integrity Re Ltd. (Series 2024-1) Class B</v>
      </c>
      <c r="B574" s="19">
        <v>45352</v>
      </c>
      <c r="C574" t="str">
        <v>Integrity Re Ltd.</v>
      </c>
      <c r="D574" t="str">
        <v>American Integrity Insurance Company of Florida, Inc. via Hannover Rück SE</v>
      </c>
      <c r="E574" t="str">
        <v>Gallagher Securities is sole structuring agent &amp; bookrunner</v>
      </c>
      <c r="F574" t="str">
        <v>AIR Worldwide</v>
      </c>
      <c r="G574" t="str">
        <v>Southeast US named storm</v>
      </c>
      <c r="H574" s="18">
        <v>50000000</v>
      </c>
      <c r="I574" t="str">
        <v>Indemnity</v>
      </c>
      <c r="J574" t="str">
        <v>NR</v>
      </c>
      <c r="K574" t="str">
        <v>Unknown</v>
      </c>
      <c r="L574">
        <v>2.58</v>
      </c>
      <c r="M574" t="str">
        <v>Unknown</v>
      </c>
      <c r="N574" t="str">
        <v>Yes</v>
      </c>
      <c r="O574">
        <v>2.35</v>
      </c>
      <c r="P574">
        <v>13.25</v>
      </c>
      <c r="Q574">
        <v>5.6382978723404253</v>
      </c>
      <c r="R574">
        <v>1</v>
      </c>
      <c r="S574">
        <v>0</v>
      </c>
      <c r="T574"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4" t="str">
        <v>https://www.artemis.bm/deal-directory/integrity-re-ltd-series-2024-1/</v>
      </c>
    </row>
    <row r="575" spans="1:21" x14ac:dyDescent="0.25">
      <c r="A575" t="str">
        <v>Integrity Re Ltd. (Series 2024-1) Class C</v>
      </c>
      <c r="B575" s="19">
        <v>45352</v>
      </c>
      <c r="C575" t="str">
        <v>Integrity Re Ltd.</v>
      </c>
      <c r="D575" t="str">
        <v>American Integrity Insurance Company of Florida, Inc. via Hannover Rück SE</v>
      </c>
      <c r="E575" t="str">
        <v>Gallagher Securities is sole structuring agent &amp; bookrunner</v>
      </c>
      <c r="F575" t="str">
        <v>AIR Worldwide</v>
      </c>
      <c r="G575" t="str">
        <v>Southeast US named storm</v>
      </c>
      <c r="H575" s="18">
        <v>60000000</v>
      </c>
      <c r="I575" t="str">
        <v>Indemnity</v>
      </c>
      <c r="J575" t="str">
        <v>NR</v>
      </c>
      <c r="K575" t="str">
        <v>Unknown</v>
      </c>
      <c r="L575">
        <v>2.64</v>
      </c>
      <c r="M575" t="str">
        <v>Unknown</v>
      </c>
      <c r="N575" t="str">
        <v>Yes</v>
      </c>
      <c r="O575">
        <v>2.38</v>
      </c>
      <c r="P575">
        <v>17</v>
      </c>
      <c r="Q575">
        <v>7.1428571428571432</v>
      </c>
      <c r="R575">
        <v>1</v>
      </c>
      <c r="S575">
        <v>0</v>
      </c>
      <c r="T575"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5" t="str">
        <v>https://www.artemis.bm/deal-directory/integrity-re-ltd-series-2024-1/</v>
      </c>
    </row>
    <row r="576" spans="1:21" x14ac:dyDescent="0.25">
      <c r="A576" t="str">
        <v>Integrity Re Ltd. (Series 2024-1) Class D</v>
      </c>
      <c r="B576" s="19">
        <v>45352</v>
      </c>
      <c r="C576" t="str">
        <v>Integrity Re Ltd.</v>
      </c>
      <c r="D576" t="str">
        <v>American Integrity Insurance Company of Florida, Inc. via Hannover Rück SE</v>
      </c>
      <c r="E576" t="str">
        <v>Gallagher Securities is sole structuring agent &amp; bookrunner</v>
      </c>
      <c r="F576" t="str">
        <v>AIR Worldwide</v>
      </c>
      <c r="G576" t="str">
        <v>Southeast US named storm</v>
      </c>
      <c r="H576" s="18">
        <v>75000000</v>
      </c>
      <c r="I576" t="str">
        <v>Indemnity</v>
      </c>
      <c r="J576" t="str">
        <v>NR</v>
      </c>
      <c r="K576" t="str">
        <v>Unknown</v>
      </c>
      <c r="L576">
        <v>6.35</v>
      </c>
      <c r="M576" t="str">
        <v>Unknown</v>
      </c>
      <c r="N576" t="str">
        <v>Yes</v>
      </c>
      <c r="O576">
        <v>3.56</v>
      </c>
      <c r="P576">
        <v>23</v>
      </c>
      <c r="Q576">
        <v>6.4606741573033704</v>
      </c>
      <c r="R576">
        <v>1</v>
      </c>
      <c r="S576">
        <v>0</v>
      </c>
      <c r="T576"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6" t="str">
        <v>https://www.artemis.bm/deal-directory/integrity-re-ltd-series-2024-1/</v>
      </c>
    </row>
    <row r="577" spans="1:21" x14ac:dyDescent="0.25">
      <c r="A577" t="str">
        <v>Kizuna Re III Pte. Ltd. (Series 2024-1)</v>
      </c>
      <c r="B577" s="19">
        <v>45352</v>
      </c>
      <c r="C577" t="str">
        <v>Kizuna Re III Pte. Ltd.</v>
      </c>
      <c r="D577" t="str">
        <v>Tokio Marine &amp; Nichido Fire Insurance Co. Ltd.</v>
      </c>
      <c r="E577" t="str">
        <v>Gallagher Securities is sole structuring agent &amp; joint bookrunner. Aon Securities is joint bookrunner</v>
      </c>
      <c r="F577" t="str">
        <v>AIR Worldwide</v>
      </c>
      <c r="G577" t="str">
        <v>Japan earthquake</v>
      </c>
      <c r="H577" s="18">
        <v>100000000</v>
      </c>
      <c r="I577" t="str">
        <v>Indemnity</v>
      </c>
      <c r="J577" t="str">
        <v>NR</v>
      </c>
      <c r="K577">
        <v>5</v>
      </c>
      <c r="L577">
        <v>5.57</v>
      </c>
      <c r="M577" t="str">
        <v>Unknown</v>
      </c>
      <c r="N577" t="str">
        <v>No</v>
      </c>
      <c r="O577">
        <v>1.59</v>
      </c>
      <c r="P577">
        <v>2.75</v>
      </c>
      <c r="Q577">
        <v>1.7295597484276728</v>
      </c>
      <c r="R577">
        <v>1</v>
      </c>
      <c r="S577">
        <v>0</v>
      </c>
      <c r="T577" t="str">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7" t="str">
        <v>https://www.artemis.bm/deal-directory/kizuna-re-iii-pte-ltd-series-2024-1/</v>
      </c>
    </row>
    <row r="578" spans="1:21" x14ac:dyDescent="0.25">
      <c r="A578" t="str">
        <v>Citrus Re Ltd. (Series 2024-1) Class A</v>
      </c>
      <c r="B578" s="19">
        <v>45352</v>
      </c>
      <c r="C578" t="str">
        <v>Citrus Re Ltd.</v>
      </c>
      <c r="D578" t="str">
        <v>Heritage Property and Casualty Insurance Co.</v>
      </c>
      <c r="E578" t="str">
        <v>Aon Securities is sole structuring agent and bookrunner</v>
      </c>
      <c r="F578" t="str">
        <v>AIR Worldwide</v>
      </c>
      <c r="G578" t="str">
        <v>US named storm (initially Alabama, Florida, Georgia, Mississippi, North Carolina and South Carolina)</v>
      </c>
      <c r="H578" s="18">
        <v>50000000</v>
      </c>
      <c r="I578" t="str">
        <v>Indemnity</v>
      </c>
      <c r="J578" t="str">
        <v>NR</v>
      </c>
      <c r="K578" t="str">
        <v>Unknown</v>
      </c>
      <c r="L578">
        <v>1.38</v>
      </c>
      <c r="M578" t="str">
        <v>Unknown</v>
      </c>
      <c r="N578" t="str">
        <v>Yes</v>
      </c>
      <c r="O578">
        <v>1.29</v>
      </c>
      <c r="P578">
        <v>9.25</v>
      </c>
      <c r="Q578">
        <v>7.1705426356589141</v>
      </c>
      <c r="R578">
        <v>1</v>
      </c>
      <c r="S578">
        <v>0</v>
      </c>
      <c r="T578" t="str">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8" t="str">
        <v>https://www.artemis.bm/deal-directory/citrus-re-ltd-series-2024-1/</v>
      </c>
    </row>
    <row r="579" spans="1:21" x14ac:dyDescent="0.25">
      <c r="A579" t="str">
        <v>Cape Lookout Re Ltd. (Series 2024-1)</v>
      </c>
      <c r="B579" s="19">
        <v>45352</v>
      </c>
      <c r="C579" t="str">
        <v>Cape Lookout Re Ltd.</v>
      </c>
      <c r="D579" t="str">
        <v>North Carolina Insurance Underwriting Association</v>
      </c>
      <c r="E579" t="str">
        <v>GC Securities is sole structuring agent and bookrunner</v>
      </c>
      <c r="F579" t="str">
        <v>RMS</v>
      </c>
      <c r="G579" t="str">
        <v>North Carolina named storm</v>
      </c>
      <c r="H579" s="18">
        <v>450000000</v>
      </c>
      <c r="I579" t="str">
        <v>Indemnity</v>
      </c>
      <c r="J579" t="str">
        <v>NR</v>
      </c>
      <c r="K579">
        <v>3</v>
      </c>
      <c r="L579">
        <v>2.93</v>
      </c>
      <c r="M579" t="str">
        <v>Unknown</v>
      </c>
      <c r="N579" t="str">
        <v>No</v>
      </c>
      <c r="O579">
        <v>2.56</v>
      </c>
      <c r="P579">
        <v>8</v>
      </c>
      <c r="Q579">
        <v>3.125</v>
      </c>
      <c r="R579">
        <v>1</v>
      </c>
      <c r="S579">
        <v>0</v>
      </c>
      <c r="T579" t="str">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9" t="str">
        <v>https://www.artemis.bm/deal-directory/cape-lookout-re-ltd-series-2024-1/</v>
      </c>
    </row>
    <row r="580" spans="1:21" x14ac:dyDescent="0.25">
      <c r="A580" t="str">
        <v>Azzurro Re II DAC (Series 2024-1)</v>
      </c>
      <c r="B580" s="19">
        <v>45352</v>
      </c>
      <c r="C580" t="str">
        <v>Azzurro Re II DAC</v>
      </c>
      <c r="D580" t="str">
        <v>UnipolSai Assicurazioni S.p.A.</v>
      </c>
      <c r="E580" t="str">
        <v>Gallagher Securities is sole structuring agent and bookrunner</v>
      </c>
      <c r="F580" t="str">
        <v>AIR Worldwide</v>
      </c>
      <c r="G580" t="str">
        <v>European earthquake (covers portfolio in Italy)</v>
      </c>
      <c r="H580" s="18">
        <v>100000000</v>
      </c>
      <c r="I580" t="str">
        <v>Indemnity</v>
      </c>
      <c r="J580" t="str">
        <v>NR</v>
      </c>
      <c r="K580">
        <v>4</v>
      </c>
      <c r="L580">
        <v>3.02</v>
      </c>
      <c r="M580" t="str">
        <v>Unknown</v>
      </c>
      <c r="N580" t="str">
        <v>No</v>
      </c>
      <c r="O580">
        <v>2.46</v>
      </c>
      <c r="P580">
        <v>6.5</v>
      </c>
      <c r="Q580">
        <v>2.6422764227642275</v>
      </c>
      <c r="R580">
        <v>1</v>
      </c>
      <c r="S580">
        <v>0</v>
      </c>
      <c r="T580" t="str">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0" t="str">
        <v>https://www.artemis.bm/deal-directory/azzurro-re-ii-dac-series-2024-1/</v>
      </c>
    </row>
    <row r="581" spans="1:21" x14ac:dyDescent="0.25">
      <c r="A581" t="str">
        <v>Gateway Re Ltd. (Series 2024-1) Class AA</v>
      </c>
      <c r="B581" s="19">
        <v>45352</v>
      </c>
      <c r="C581" t="str">
        <v>Gateway Re Ltd.</v>
      </c>
      <c r="D581" t="str">
        <v>SureChoice Underwriters Reciprocal Exchange, Elevate Reciprocal Exchange</v>
      </c>
      <c r="E581" t="str">
        <v>Swiss Re Capital Markets is sole structuring agent and bookrunner</v>
      </c>
      <c r="F581" t="str">
        <v>AIR Worldwide</v>
      </c>
      <c r="G581" t="str">
        <v>US named storm: Alabama, North and South Carolina, Louisiana, Mississippi, Texas</v>
      </c>
      <c r="H581" s="18">
        <v>100000000</v>
      </c>
      <c r="I581" t="str">
        <v>Indemnity</v>
      </c>
      <c r="J581" t="str">
        <v>NR</v>
      </c>
      <c r="K581" t="str">
        <v>Unknown</v>
      </c>
      <c r="L581">
        <v>1.19</v>
      </c>
      <c r="M581" t="str">
        <v>Unknown</v>
      </c>
      <c r="N581" t="str">
        <v>Yes</v>
      </c>
      <c r="O581">
        <v>1.1000000000000001</v>
      </c>
      <c r="P581">
        <v>5.5</v>
      </c>
      <c r="Q581">
        <v>5</v>
      </c>
      <c r="R581">
        <v>1</v>
      </c>
      <c r="S581">
        <v>0</v>
      </c>
      <c r="T581" t="str">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1" t="str">
        <v>https://www.artemis.bm/deal-directory/gateway-re-ltd-series-2024-1/</v>
      </c>
    </row>
    <row r="582" spans="1:21" x14ac:dyDescent="0.25">
      <c r="A582" t="str">
        <v>Gateway Re Ltd. (Series 2024-1) Class A</v>
      </c>
      <c r="B582" s="19">
        <v>45352</v>
      </c>
      <c r="C582" t="str">
        <v>Gateway Re Ltd.</v>
      </c>
      <c r="D582" t="str">
        <v>SureChoice Underwriters Reciprocal Exchange, Elevate Reciprocal Exchange</v>
      </c>
      <c r="E582" t="str">
        <v>Swiss Re Capital Markets is sole structuring agent and bookrunner</v>
      </c>
      <c r="F582" t="str">
        <v>AIR Worldwide</v>
      </c>
      <c r="G582" t="str">
        <v>US named storm: Alabama, North and South Carolina, Louisiana, Mississippi, Texas</v>
      </c>
      <c r="H582" s="18">
        <v>150000000</v>
      </c>
      <c r="I582" t="str">
        <v>Indemnity</v>
      </c>
      <c r="J582" t="str">
        <v>NR</v>
      </c>
      <c r="K582" t="str">
        <v>Unknown</v>
      </c>
      <c r="L582">
        <v>1.91</v>
      </c>
      <c r="M582" t="str">
        <v>Unknown</v>
      </c>
      <c r="N582" t="str">
        <v>Yes</v>
      </c>
      <c r="O582">
        <v>1.47</v>
      </c>
      <c r="P582">
        <v>7.5</v>
      </c>
      <c r="Q582">
        <v>5.1020408163265305</v>
      </c>
      <c r="R582">
        <v>1</v>
      </c>
      <c r="S582">
        <v>0</v>
      </c>
      <c r="T582" t="str">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2" t="str">
        <v>https://www.artemis.bm/deal-directory/gateway-re-ltd-series-2024-1/</v>
      </c>
    </row>
    <row r="583" spans="1:21" x14ac:dyDescent="0.25">
      <c r="A583" t="str">
        <v>Ashera Re Ltd. (Series 2024-1)</v>
      </c>
      <c r="B583" s="19">
        <v>45352</v>
      </c>
      <c r="C583" t="str">
        <v>Ashera Re Ltd.</v>
      </c>
      <c r="D583" t="str">
        <v>PURE</v>
      </c>
      <c r="E583" t="str">
        <v>Swiss Re Capital Markets is sole structuring agent and bookrunner</v>
      </c>
      <c r="F583" t="str">
        <v>RMS</v>
      </c>
      <c r="G583" t="str">
        <v>US, Canada named storms and earthquakes</v>
      </c>
      <c r="H583" s="18">
        <v>105000000</v>
      </c>
      <c r="I583" t="str">
        <v>Indemnity</v>
      </c>
      <c r="J583" t="str">
        <v>NR</v>
      </c>
      <c r="K583" t="str">
        <v>Unknown</v>
      </c>
      <c r="L583">
        <v>2.4700000000000002</v>
      </c>
      <c r="M583" t="str">
        <v>Unknown</v>
      </c>
      <c r="N583" t="str">
        <v>No</v>
      </c>
      <c r="O583">
        <v>1.68</v>
      </c>
      <c r="P583">
        <v>5</v>
      </c>
      <c r="Q583">
        <v>2.9761904761904763</v>
      </c>
      <c r="R583">
        <v>1</v>
      </c>
      <c r="S583">
        <v>0</v>
      </c>
      <c r="T583" t="str">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3" t="str">
        <v>https://www.artemis.bm/deal-directory/ashera-re-ltd-series-2024-1/</v>
      </c>
    </row>
    <row r="584" spans="1:21" x14ac:dyDescent="0.25">
      <c r="A584" t="str">
        <v>Tomoni Re Pte Ltd. (Series 2024-1) Class A</v>
      </c>
      <c r="B584" s="19">
        <v>45352</v>
      </c>
      <c r="C584" t="str">
        <v>Tomoni Re Pte Ltd.</v>
      </c>
      <c r="D584" t="str">
        <v>Mitsui Sumitomo Insurance Co. Ltd., Aioi Nissay Dowa Insurance Co., Ltd.</v>
      </c>
      <c r="E584" t="str">
        <v>Aon Securities is sole structuring agent and bookrunner</v>
      </c>
      <c r="F584" t="str">
        <v>AIR Worldwide</v>
      </c>
      <c r="G584" t="str">
        <v>Japan typhoon, Japan flood, Japan earthquake</v>
      </c>
      <c r="H584" s="18">
        <v>100000000</v>
      </c>
      <c r="I584" t="str">
        <v>Indemnity</v>
      </c>
      <c r="J584" t="str">
        <v>NR</v>
      </c>
      <c r="K584">
        <v>4</v>
      </c>
      <c r="L584">
        <v>1.72</v>
      </c>
      <c r="M584" t="str">
        <v>Unknown</v>
      </c>
      <c r="N584" t="str">
        <v>Yes</v>
      </c>
      <c r="O584">
        <v>1.45</v>
      </c>
      <c r="P584">
        <v>3.25</v>
      </c>
      <c r="Q584">
        <v>2.2413793103448278</v>
      </c>
      <c r="R584">
        <v>1</v>
      </c>
      <c r="S584">
        <v>0</v>
      </c>
      <c r="T584" t="str">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4" t="str">
        <v>https://www.artemis.bm/deal-directory/tomoni-re-pte-ltd-series-2024-1/</v>
      </c>
    </row>
    <row r="585" spans="1:21" x14ac:dyDescent="0.25">
      <c r="A585" t="str">
        <v>Tomoni Re Pte Ltd. (Series 2024-1) Class B</v>
      </c>
      <c r="B585" s="19">
        <v>45352</v>
      </c>
      <c r="C585" t="str">
        <v>Tomoni Re Pte Ltd.</v>
      </c>
      <c r="D585" t="str">
        <v>Mitsui Sumitomo Insurance Co. Ltd., Aioi Nissay Dowa Insurance Co., Ltd.</v>
      </c>
      <c r="E585" t="str">
        <v>Aon Securities is sole structuring agent and bookrunner</v>
      </c>
      <c r="F585" t="str">
        <v>AIR Worldwide</v>
      </c>
      <c r="G585" t="str">
        <v>Japan typhoon, Japan flood, Japan earthquake</v>
      </c>
      <c r="H585" s="18">
        <v>100000000</v>
      </c>
      <c r="I585" t="str">
        <v>Indemnity</v>
      </c>
      <c r="J585" t="str">
        <v>NR</v>
      </c>
      <c r="K585">
        <v>4</v>
      </c>
      <c r="L585">
        <v>1.36</v>
      </c>
      <c r="M585" t="str">
        <v>Unknown</v>
      </c>
      <c r="N585" t="str">
        <v>Yes</v>
      </c>
      <c r="O585">
        <v>1.31</v>
      </c>
      <c r="P585">
        <v>4</v>
      </c>
      <c r="Q585">
        <v>3.0534351145038165</v>
      </c>
      <c r="R585">
        <v>1</v>
      </c>
      <c r="S585">
        <v>0</v>
      </c>
      <c r="T585" t="str">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5" t="str">
        <v>https://www.artemis.bm/deal-directory/tomoni-re-pte-ltd-series-2024-1/</v>
      </c>
    </row>
    <row r="586" spans="1:21" x14ac:dyDescent="0.25">
      <c r="A586" t="str">
        <v>Aragonite Re Ltd. (Series 2024-1)</v>
      </c>
      <c r="B586" s="19">
        <v>45352</v>
      </c>
      <c r="C586" t="str">
        <v>Aragonite Re Ltd.</v>
      </c>
      <c r="D586" t="str">
        <v>Brookfield Property Group</v>
      </c>
      <c r="E586" t="str">
        <v>Aon Securities is sole structuring agent and bookrunner</v>
      </c>
      <c r="F586" t="str">
        <v>AIR Worldwide</v>
      </c>
      <c r="G586" t="str">
        <v>US, Canada named storms and earthquakes</v>
      </c>
      <c r="H586" s="18">
        <v>100000000</v>
      </c>
      <c r="I586" t="str">
        <v>Indemnity</v>
      </c>
      <c r="J586" t="str">
        <v>NR</v>
      </c>
      <c r="K586" t="str">
        <v>Unknown</v>
      </c>
      <c r="L586" t="str">
        <v>None</v>
      </c>
      <c r="M586" t="str">
        <v>Unknown</v>
      </c>
      <c r="N586" t="str">
        <v>No</v>
      </c>
      <c r="O586">
        <v>0.59</v>
      </c>
      <c r="P586">
        <v>5.25</v>
      </c>
      <c r="Q586">
        <v>8.898305084745763</v>
      </c>
      <c r="R586">
        <v>1</v>
      </c>
      <c r="S586">
        <v>0</v>
      </c>
      <c r="T586" t="str">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6" t="str">
        <v>https://www.artemis.bm/deal-directory/aragonite-re-ltd-series-2024-1/</v>
      </c>
    </row>
    <row r="587" spans="1:21" x14ac:dyDescent="0.25">
      <c r="A587" t="str">
        <v>Sabine Re Ltd. (Series 2024-1)</v>
      </c>
      <c r="B587" s="19">
        <v>45383</v>
      </c>
      <c r="C587" t="str">
        <v>Sabine Re Ltd.</v>
      </c>
      <c r="D587" t="str">
        <v>Allied Trust Insurance Company</v>
      </c>
      <c r="E587" t="str">
        <v>Aon Securities is sole structuring agent and bookrunner</v>
      </c>
      <c r="F587" t="str">
        <v>AIR Worldwide</v>
      </c>
      <c r="G587" t="str">
        <v>Named storm: Texas, North Carolina, South Carolina, Louisiana</v>
      </c>
      <c r="H587" s="18">
        <v>100000000</v>
      </c>
      <c r="I587" t="str">
        <v>Indemnity</v>
      </c>
      <c r="J587" t="str">
        <v>NR</v>
      </c>
      <c r="K587" t="str">
        <v>Unknown</v>
      </c>
      <c r="L587">
        <v>2.21</v>
      </c>
      <c r="M587" t="str">
        <v>Unknown</v>
      </c>
      <c r="N587" t="str">
        <v>No</v>
      </c>
      <c r="O587">
        <v>1.48</v>
      </c>
      <c r="P587">
        <v>8.25</v>
      </c>
      <c r="Q587">
        <v>5.5743243243243246</v>
      </c>
      <c r="R587">
        <v>1</v>
      </c>
      <c r="S587">
        <v>0</v>
      </c>
      <c r="T587" t="str">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7" t="str">
        <v>https://www.artemis.bm/deal-directory/sabine-re-ltd-series-2024-1/</v>
      </c>
    </row>
    <row r="588" spans="1:21" x14ac:dyDescent="0.25">
      <c r="A588" t="str">
        <v>Purple Re Ltd. (Series 2024-1)</v>
      </c>
      <c r="B588" s="19">
        <v>45383</v>
      </c>
      <c r="C588" t="str">
        <v>Purple Re Ltd.</v>
      </c>
      <c r="D588" t="str">
        <v>Slide Insurance Company</v>
      </c>
      <c r="E588" t="str">
        <v>GC Securities is sole structuring agent and bookrunner</v>
      </c>
      <c r="F588" t="str">
        <v>AIR Worldwide</v>
      </c>
      <c r="G588" t="str">
        <v>Florida and South Carolina named storm</v>
      </c>
      <c r="H588" s="18">
        <v>210000000</v>
      </c>
      <c r="I588" t="str">
        <v>Indemnity</v>
      </c>
      <c r="J588" t="str">
        <v>NR</v>
      </c>
      <c r="K588" t="str">
        <v>Unknown</v>
      </c>
      <c r="L588" t="str">
        <v>None</v>
      </c>
      <c r="M588" t="str">
        <v>Unknown</v>
      </c>
      <c r="N588" t="str">
        <v>No</v>
      </c>
      <c r="O588">
        <v>1.06</v>
      </c>
      <c r="P588">
        <v>9</v>
      </c>
      <c r="Q588">
        <v>8.4905660377358494</v>
      </c>
      <c r="R588">
        <v>1</v>
      </c>
      <c r="S588">
        <v>0</v>
      </c>
      <c r="T588" t="str">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8" t="str">
        <v>https://www.artemis.bm/deal-directory/purple-re-ltd-series-2024-1/</v>
      </c>
    </row>
    <row r="589" spans="1:21" x14ac:dyDescent="0.25">
      <c r="A589" t="str">
        <v>Gateway Re Ltd. (Series 2024-2)</v>
      </c>
      <c r="B589" s="19">
        <v>45383</v>
      </c>
      <c r="C589" t="str">
        <v>Gateway Re Ltd.</v>
      </c>
      <c r="D589" t="str">
        <v>SureChoice Underwriters Reciprocal Exchange, Elevate Reciprocal Exchange</v>
      </c>
      <c r="E589" t="str">
        <v>Swiss Re Capital Markets is sole structuring agent and bookrunner</v>
      </c>
      <c r="F589" t="str">
        <v>AIR Worldwide</v>
      </c>
      <c r="G589" t="str">
        <v>US named storm: Alabama, Florida, North and South Carolina, Louisiana, Mississippi, Texas</v>
      </c>
      <c r="H589" s="18">
        <v>130000000</v>
      </c>
      <c r="I589" t="str">
        <v>Indemnity</v>
      </c>
      <c r="J589" t="str">
        <v>NR</v>
      </c>
      <c r="K589" t="str">
        <v>Unknown</v>
      </c>
      <c r="L589">
        <v>1.99</v>
      </c>
      <c r="M589" t="str">
        <v>Unknown</v>
      </c>
      <c r="N589" t="str">
        <v>No</v>
      </c>
      <c r="O589">
        <v>1.23</v>
      </c>
      <c r="P589">
        <v>8.25</v>
      </c>
      <c r="Q589">
        <v>6.7073170731707314</v>
      </c>
      <c r="R589">
        <v>1</v>
      </c>
      <c r="S589">
        <v>0</v>
      </c>
      <c r="T589" t="str">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9" t="str">
        <v>https://www.artemis.bm/deal-directory/gateway-re-ltd-series-2024-2/</v>
      </c>
    </row>
    <row r="590" spans="1:21" x14ac:dyDescent="0.25">
      <c r="A590" t="str">
        <v>Charles River Re Ltd. (Series 2024-1)</v>
      </c>
      <c r="B590" s="19">
        <v>45383</v>
      </c>
      <c r="C590" t="str">
        <v>Charles River Re Ltd.</v>
      </c>
      <c r="D590" t="str">
        <v>American European Insurance Company</v>
      </c>
      <c r="E590" t="str">
        <v>GC Securities is sole structuring agent and bookrunner</v>
      </c>
      <c r="F590" t="str">
        <v>AIR Worldwide</v>
      </c>
      <c r="G590" t="str">
        <v>Named storm: Massachusetts, New Jersey, New York, South Carolina</v>
      </c>
      <c r="H590" s="18">
        <v>125000000</v>
      </c>
      <c r="I590" t="str">
        <v>Indemnity</v>
      </c>
      <c r="J590" t="str">
        <v>NR</v>
      </c>
      <c r="K590" t="str">
        <v>Unknown</v>
      </c>
      <c r="L590">
        <v>2.71</v>
      </c>
      <c r="M590" t="str">
        <v>Unknown</v>
      </c>
      <c r="N590" t="str">
        <v>No</v>
      </c>
      <c r="O590">
        <v>1.87</v>
      </c>
      <c r="P590">
        <v>6.5</v>
      </c>
      <c r="Q590">
        <v>3.475935828877005</v>
      </c>
      <c r="R590">
        <v>1</v>
      </c>
      <c r="S590">
        <v>0</v>
      </c>
      <c r="T590" t="str">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0" t="str">
        <v>https://www.artemis.bm/deal-directory/charles-river-re-ltd-series-2024-1/</v>
      </c>
    </row>
    <row r="591" spans="1:21" x14ac:dyDescent="0.25">
      <c r="A591" t="str">
        <v>Alamo Re Ltd. (Series 2024-1) Class C</v>
      </c>
      <c r="B591" s="19">
        <v>45383</v>
      </c>
      <c r="C591" t="str">
        <v>Alamo Re Ltd.</v>
      </c>
      <c r="D591" t="str">
        <v>Texas Windstorm Insurance Association (TWIA)</v>
      </c>
      <c r="E591" t="str">
        <v>Gallagher Securities is sole structuring agent &amp; bookrunner</v>
      </c>
      <c r="F591" t="str">
        <v>AIR Worldwide</v>
      </c>
      <c r="G591" t="str">
        <v>Texas named storms and severe thunderstorms</v>
      </c>
      <c r="H591" s="18">
        <v>500000000</v>
      </c>
      <c r="I591" t="str">
        <v>Indemnity</v>
      </c>
      <c r="J591" t="str">
        <v>NR</v>
      </c>
      <c r="K591">
        <v>3.08</v>
      </c>
      <c r="L591">
        <v>3.97</v>
      </c>
      <c r="M591" t="str">
        <v>Unknown</v>
      </c>
      <c r="N591" t="str">
        <v>Yes</v>
      </c>
      <c r="O591">
        <v>3.29</v>
      </c>
      <c r="P591">
        <v>11.25</v>
      </c>
      <c r="Q591">
        <v>3.4194528875379939</v>
      </c>
      <c r="R591">
        <v>1</v>
      </c>
      <c r="S591">
        <v>0</v>
      </c>
      <c r="T591"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1" t="str">
        <v>https://www.artemis.bm/deal-directory/alamo-re-ltd-series-2024-1/</v>
      </c>
    </row>
    <row r="592" spans="1:21" x14ac:dyDescent="0.25">
      <c r="A592" t="str">
        <v>Alamo Re Ltd. (Series 2024-1) Class A</v>
      </c>
      <c r="B592" s="19">
        <v>45383</v>
      </c>
      <c r="C592" t="str">
        <v>Alamo Re Ltd.</v>
      </c>
      <c r="D592" t="str">
        <v>Texas Windstorm Insurance Association (TWIA)</v>
      </c>
      <c r="E592" t="str">
        <v>Gallagher Securities is sole structuring agent &amp; bookrunner</v>
      </c>
      <c r="F592" t="str">
        <v>AIR Worldwide</v>
      </c>
      <c r="G592" t="str">
        <v>Texas named storms and severe thunderstorms</v>
      </c>
      <c r="H592" s="18">
        <v>500000000</v>
      </c>
      <c r="I592" t="str">
        <v>Indemnity</v>
      </c>
      <c r="J592" t="str">
        <v>NR</v>
      </c>
      <c r="K592">
        <v>3.08</v>
      </c>
      <c r="L592">
        <v>1.48</v>
      </c>
      <c r="M592" t="str">
        <v>Unknown</v>
      </c>
      <c r="N592" t="str">
        <v>Yes</v>
      </c>
      <c r="O592">
        <v>1.42</v>
      </c>
      <c r="P592">
        <v>6</v>
      </c>
      <c r="Q592">
        <v>4.2253521126760569</v>
      </c>
      <c r="R592">
        <v>1</v>
      </c>
      <c r="S592">
        <v>0</v>
      </c>
      <c r="T592"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2" t="str">
        <v>https://www.artemis.bm/deal-directory/alamo-re-ltd-series-2024-1/</v>
      </c>
    </row>
    <row r="593" spans="1:21" x14ac:dyDescent="0.25">
      <c r="A593" t="str">
        <v>Alamo Re Ltd. (Series 2024-1) Class B</v>
      </c>
      <c r="B593" s="19">
        <v>45383</v>
      </c>
      <c r="C593" t="str">
        <v>Alamo Re Ltd.</v>
      </c>
      <c r="D593" t="str">
        <v>Texas Windstorm Insurance Association (TWIA)</v>
      </c>
      <c r="E593" t="str">
        <v>Gallagher Securities is sole structuring agent &amp; bookrunner</v>
      </c>
      <c r="F593" t="str">
        <v>AIR Worldwide</v>
      </c>
      <c r="G593" t="str">
        <v>Texas named storms and severe thunderstorms</v>
      </c>
      <c r="H593" s="18">
        <v>400000000</v>
      </c>
      <c r="I593" t="str">
        <v>Indemnity</v>
      </c>
      <c r="J593" t="str">
        <v>NR</v>
      </c>
      <c r="K593">
        <v>3.08</v>
      </c>
      <c r="L593">
        <v>2.61</v>
      </c>
      <c r="M593" t="str">
        <v>Unknown</v>
      </c>
      <c r="N593" t="str">
        <v>Yes</v>
      </c>
      <c r="O593">
        <v>1.96</v>
      </c>
      <c r="P593">
        <v>7.75</v>
      </c>
      <c r="Q593">
        <v>3.9540816326530615</v>
      </c>
      <c r="R593">
        <v>1</v>
      </c>
      <c r="S593">
        <v>0</v>
      </c>
      <c r="T593"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3" t="str">
        <v>https://www.artemis.bm/deal-directory/alamo-re-ltd-series-2024-1/</v>
      </c>
    </row>
    <row r="594" spans="1:21" x14ac:dyDescent="0.25">
      <c r="A594" t="str">
        <v>Palm Re Ltd. (Series 2024-1)</v>
      </c>
      <c r="B594" s="19">
        <v>45383</v>
      </c>
      <c r="C594" t="str">
        <v>Palm Re Ltd.</v>
      </c>
      <c r="D594" t="str">
        <v>Florida Peninsula Insurance</v>
      </c>
      <c r="E594" t="str">
        <v>Howden Tiger Capital Markets &amp; Advisory is sole structuring agent and bookrunner</v>
      </c>
      <c r="F594" t="str">
        <v>AIR Worldwide</v>
      </c>
      <c r="G594" t="str">
        <v>Florida named storm</v>
      </c>
      <c r="H594" s="18">
        <v>150000000</v>
      </c>
      <c r="I594" t="str">
        <v>Indemnity</v>
      </c>
      <c r="J594" t="str">
        <v>NR</v>
      </c>
      <c r="K594" t="str">
        <v>Unknown</v>
      </c>
      <c r="L594">
        <v>2.5</v>
      </c>
      <c r="M594" t="str">
        <v>Unknown</v>
      </c>
      <c r="N594" t="str">
        <v>No</v>
      </c>
      <c r="O594">
        <v>1.78</v>
      </c>
      <c r="P594">
        <v>9.5</v>
      </c>
      <c r="Q594">
        <v>5.3370786516853927</v>
      </c>
      <c r="R594">
        <v>1</v>
      </c>
      <c r="S594">
        <v>0</v>
      </c>
      <c r="T594" t="str">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4" t="str">
        <v>https://www.artemis.bm/deal-directory/palm-re-ltd-series-2024-1/</v>
      </c>
    </row>
    <row r="595" spans="1:21" x14ac:dyDescent="0.25">
      <c r="A595" t="str">
        <v>IBRD CAR Mexico 2024 Class A</v>
      </c>
      <c r="B595" s="19">
        <v>45383</v>
      </c>
      <c r="C595" t="str">
        <v>International Bank for Reconstruction and Development (IBRD)</v>
      </c>
      <c r="D595" t="str">
        <v>Government of Mexico / AGROASEMEX S.A.</v>
      </c>
      <c r="E595" t="str">
        <v>Aon Securities, GC Securities and Munich Re are joint structuring agents. Aon Securities and GC Securities are joint book runners. Munich Re Capital Markets is placement agent.</v>
      </c>
      <c r="F595" t="str">
        <v>AIR Worldwide</v>
      </c>
      <c r="G595" t="str">
        <v>Mexico earthquake and Atlantic coast named storm</v>
      </c>
      <c r="H595" s="18">
        <v>225000000</v>
      </c>
      <c r="I595" t="str">
        <v>Parametric</v>
      </c>
      <c r="J595" t="str">
        <v>NR</v>
      </c>
      <c r="K595">
        <v>4</v>
      </c>
      <c r="L595">
        <v>1.17</v>
      </c>
      <c r="M595" t="str">
        <v>Unknown</v>
      </c>
      <c r="N595" t="str">
        <v>Yes</v>
      </c>
      <c r="O595">
        <v>0.9</v>
      </c>
      <c r="P595">
        <v>4</v>
      </c>
      <c r="Q595">
        <v>4.4444444444444446</v>
      </c>
      <c r="R595">
        <v>1</v>
      </c>
      <c r="S595">
        <v>1</v>
      </c>
      <c r="T595" t="str">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5" t="str">
        <v>https://www.artemis.bm/deal-directory/ibrd-car-mexico-2024/</v>
      </c>
    </row>
    <row r="596" spans="1:21" x14ac:dyDescent="0.25">
      <c r="A596" t="str">
        <v>IBRD CAR Mexico 2024 Class B</v>
      </c>
      <c r="B596" s="19">
        <v>45383</v>
      </c>
      <c r="C596" t="str">
        <v>International Bank for Reconstruction and Development (IBRD)</v>
      </c>
      <c r="D596" t="str">
        <v>Government of Mexico / AGROASEMEX S.A.</v>
      </c>
      <c r="E596" t="str">
        <v>Aon Securities, GC Securities and Munich Re are joint structuring agents. Aon Securities and GC Securities are joint book runners. Munich Re Capital Markets is placement agent.</v>
      </c>
      <c r="F596" t="str">
        <v>AIR Worldwide</v>
      </c>
      <c r="G596" t="str">
        <v>Mexico earthquake and Atlantic coast named storm</v>
      </c>
      <c r="H596" s="18">
        <v>70000000</v>
      </c>
      <c r="I596" t="str">
        <v>Parametric</v>
      </c>
      <c r="J596" t="str">
        <v>NR</v>
      </c>
      <c r="K596">
        <v>4</v>
      </c>
      <c r="L596">
        <v>8.3000000000000007</v>
      </c>
      <c r="M596" t="str">
        <v>Unknown</v>
      </c>
      <c r="N596" t="str">
        <v>Yes</v>
      </c>
      <c r="O596">
        <v>5.84</v>
      </c>
      <c r="P596">
        <v>11</v>
      </c>
      <c r="Q596">
        <v>1.8835616438356164</v>
      </c>
      <c r="R596">
        <v>1</v>
      </c>
      <c r="S596">
        <v>1</v>
      </c>
      <c r="T596" t="str">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6" t="str">
        <v>https://www.artemis.bm/deal-directory/ibrd-car-mexico-2024/</v>
      </c>
    </row>
    <row r="597" spans="1:21" x14ac:dyDescent="0.25">
      <c r="A597" t="str">
        <v>IBRD CAR Mexico 2024 Class C</v>
      </c>
      <c r="B597" s="19">
        <v>45383</v>
      </c>
      <c r="C597" t="str">
        <v>International Bank for Reconstruction and Development (IBRD)</v>
      </c>
      <c r="D597" t="str">
        <v>Government of Mexico / AGROASEMEX S.A.</v>
      </c>
      <c r="E597" t="str">
        <v>Aon Securities, GC Securities and Munich Re are joint structuring agents. Aon Securities and GC Securities are joint book runners. Munich Re Capital Markets is placement agent.</v>
      </c>
      <c r="F597" t="str">
        <v>AIR Worldwide</v>
      </c>
      <c r="G597" t="str">
        <v>Mexico earthquake and Atlantic coast named storm</v>
      </c>
      <c r="H597" s="18">
        <v>175000000</v>
      </c>
      <c r="I597" t="str">
        <v>Parametric</v>
      </c>
      <c r="J597" t="str">
        <v>NR</v>
      </c>
      <c r="K597">
        <v>4</v>
      </c>
      <c r="L597">
        <v>7.96</v>
      </c>
      <c r="M597" t="str">
        <v>Unknown</v>
      </c>
      <c r="N597" t="str">
        <v>Yes</v>
      </c>
      <c r="O597">
        <v>5.69</v>
      </c>
      <c r="P597">
        <v>13.5</v>
      </c>
      <c r="Q597">
        <v>2.3725834797891037</v>
      </c>
      <c r="R597">
        <v>1</v>
      </c>
      <c r="S597">
        <v>1</v>
      </c>
      <c r="T597" t="str">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7" t="str">
        <v>https://www.artemis.bm/deal-directory/ibrd-car-mexico-2024/</v>
      </c>
    </row>
    <row r="598" spans="1:21" x14ac:dyDescent="0.25">
      <c r="A598" t="str">
        <v>Nakama Re Pte. Ltd. (Series 2024-1)</v>
      </c>
      <c r="B598" s="19">
        <v>45383</v>
      </c>
      <c r="C598" t="str">
        <v>Nakama Re Pte. Ltd.</v>
      </c>
      <c r="D598" t="str">
        <v>Zenkyoren</v>
      </c>
      <c r="E598" t="str">
        <v>Aon Securities is sole structuring agent and bookrunner</v>
      </c>
      <c r="F598" t="str">
        <v>AIR Worldwide</v>
      </c>
      <c r="G598" t="str">
        <v>Japan earthquake</v>
      </c>
      <c r="H598" s="18">
        <v>150000000</v>
      </c>
      <c r="I598" t="str">
        <v>Indemnity</v>
      </c>
      <c r="J598" t="str">
        <v>NR</v>
      </c>
      <c r="K598">
        <v>4.92</v>
      </c>
      <c r="L598">
        <v>0.82</v>
      </c>
      <c r="M598" t="str">
        <v>Unknown</v>
      </c>
      <c r="N598" t="str">
        <v>No</v>
      </c>
      <c r="O598">
        <v>0.79</v>
      </c>
      <c r="P598">
        <v>2.35</v>
      </c>
      <c r="Q598">
        <v>2.9746835443037973</v>
      </c>
      <c r="R598">
        <v>1</v>
      </c>
      <c r="S598">
        <v>0</v>
      </c>
      <c r="T598" t="str">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8" t="str">
        <v>https://www.artemis.bm/deal-directory/nakama-re-pte-ltd-series-2024-1/</v>
      </c>
    </row>
    <row r="599" spans="1:21" x14ac:dyDescent="0.25">
      <c r="A599" t="str">
        <v>Kendall Re Ltd. (Series 2024-1) Class A</v>
      </c>
      <c r="B599" s="19">
        <v>45383</v>
      </c>
      <c r="C599" t="str">
        <v>Kendall Re Ltd.</v>
      </c>
      <c r="D599" t="str">
        <v>Aspen Insurance</v>
      </c>
      <c r="E599" t="str">
        <v>GC Securities is sole structuring agent and joint bookrunner. Gallagher Securities is joint bookrunner.</v>
      </c>
      <c r="F599" t="str">
        <v>AIR Worldwide</v>
      </c>
      <c r="G599" t="str">
        <v>U.S. named storm, U.S. &amp; Canada earthquake, European windstorm</v>
      </c>
      <c r="H599" s="18">
        <v>225000000</v>
      </c>
      <c r="I599" t="str">
        <v>Industry loss index</v>
      </c>
      <c r="J599" t="str">
        <v>NR</v>
      </c>
      <c r="K599" t="str">
        <v>Unknown</v>
      </c>
      <c r="L599">
        <v>1.59</v>
      </c>
      <c r="M599" t="str">
        <v>Unknown</v>
      </c>
      <c r="N599" t="str">
        <v>Yes</v>
      </c>
      <c r="O599">
        <v>1.04</v>
      </c>
      <c r="P599">
        <v>6.25</v>
      </c>
      <c r="Q599">
        <v>6.0096153846153841</v>
      </c>
      <c r="R599">
        <v>1</v>
      </c>
      <c r="S599">
        <v>0</v>
      </c>
      <c r="T599" t="str">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9" t="str">
        <v>https://www.artemis.bm/deal-directory/kendall-re-ltd-series-2024-1/</v>
      </c>
    </row>
    <row r="600" spans="1:21" x14ac:dyDescent="0.25">
      <c r="A600" t="str">
        <v>Kendall Re Ltd. (Series 2024-1) Class B</v>
      </c>
      <c r="B600" s="19">
        <v>45383</v>
      </c>
      <c r="C600" t="str">
        <v>Kendall Re Ltd.</v>
      </c>
      <c r="D600" t="str">
        <v>Aspen Insurance</v>
      </c>
      <c r="E600" t="str">
        <v>GC Securities is sole structuring agent and joint bookrunner. Gallagher Securities is joint bookrunner.</v>
      </c>
      <c r="F600" t="str">
        <v>AIR Worldwide</v>
      </c>
      <c r="G600" t="str">
        <v>U.S. named storm, U.S. &amp; Canada earthquake, European windstorm</v>
      </c>
      <c r="H600" s="18">
        <v>75000000</v>
      </c>
      <c r="I600" t="str">
        <v>Industry loss index</v>
      </c>
      <c r="J600" t="str">
        <v>NR</v>
      </c>
      <c r="K600" t="str">
        <v>Unknown</v>
      </c>
      <c r="L600">
        <v>3.87</v>
      </c>
      <c r="M600" t="str">
        <v>Unknown</v>
      </c>
      <c r="N600" t="str">
        <v>Yes</v>
      </c>
      <c r="O600">
        <v>2.54</v>
      </c>
      <c r="P600">
        <v>7.75</v>
      </c>
      <c r="Q600">
        <v>3.0511811023622046</v>
      </c>
      <c r="R600">
        <v>1</v>
      </c>
      <c r="S600">
        <v>0</v>
      </c>
      <c r="T600" t="str">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0" t="str">
        <v>https://www.artemis.bm/deal-directory/kendall-re-ltd-series-2024-1/</v>
      </c>
    </row>
    <row r="601" spans="1:21" x14ac:dyDescent="0.25">
      <c r="A601" t="str">
        <v>Bayou Re Ltd. (Series 2024-1) Class A</v>
      </c>
      <c r="B601" s="19">
        <v>45383</v>
      </c>
      <c r="C601" t="str">
        <v>Bayou Re Ltd.</v>
      </c>
      <c r="D601" t="str">
        <v>Louisiana Citizens Property Insurance Corporation</v>
      </c>
      <c r="E601" t="str">
        <v>GC Securities is sole structuring agent and bookrunner</v>
      </c>
      <c r="F601" t="str">
        <v>AIR Worldwide</v>
      </c>
      <c r="G601" t="str">
        <v>Louisiana named storm</v>
      </c>
      <c r="H601" s="18">
        <v>200000000</v>
      </c>
      <c r="I601" t="str">
        <v>Indemnity</v>
      </c>
      <c r="J601" t="str">
        <v>NR</v>
      </c>
      <c r="K601" t="str">
        <v>Unknown</v>
      </c>
      <c r="L601">
        <v>1.47</v>
      </c>
      <c r="M601" t="str">
        <v>Unknown</v>
      </c>
      <c r="N601" t="str">
        <v>Yes</v>
      </c>
      <c r="O601">
        <v>1.1399999999999999</v>
      </c>
      <c r="P601">
        <v>8.5</v>
      </c>
      <c r="Q601">
        <v>7.4561403508771935</v>
      </c>
      <c r="R601">
        <v>1</v>
      </c>
      <c r="S601">
        <v>0</v>
      </c>
      <c r="T601" t="str">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1" t="str">
        <v>https://www.artemis.bm/deal-directory/bayou-re-ltd-series-2024-1/</v>
      </c>
    </row>
    <row r="602" spans="1:21" x14ac:dyDescent="0.25">
      <c r="A602" t="str">
        <v>Bayou Re Ltd. (Series 2024-1) Class B</v>
      </c>
      <c r="B602" s="19">
        <v>45383</v>
      </c>
      <c r="C602" t="str">
        <v>Bayou Re Ltd.</v>
      </c>
      <c r="D602" t="str">
        <v>Louisiana Citizens Property Insurance Corporation</v>
      </c>
      <c r="E602" t="str">
        <v>GC Securities is sole structuring agent and bookrunner</v>
      </c>
      <c r="F602" t="str">
        <v>AIR Worldwide</v>
      </c>
      <c r="G602" t="str">
        <v>Louisiana named storm</v>
      </c>
      <c r="H602" s="18">
        <v>75000000</v>
      </c>
      <c r="I602" t="str">
        <v>Indemnity</v>
      </c>
      <c r="J602" t="str">
        <v>NR</v>
      </c>
      <c r="K602" t="str">
        <v>Unknown</v>
      </c>
      <c r="L602">
        <v>4.09</v>
      </c>
      <c r="M602" t="str">
        <v>$500,000,000.00</v>
      </c>
      <c r="N602" t="str">
        <v>Yes</v>
      </c>
      <c r="O602">
        <v>3.19</v>
      </c>
      <c r="P602">
        <v>18.5</v>
      </c>
      <c r="Q602">
        <v>5.7993730407523509</v>
      </c>
      <c r="R602">
        <v>1</v>
      </c>
      <c r="S602">
        <v>0</v>
      </c>
      <c r="T602" t="str">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2" t="str">
        <v>https://www.artemis.bm/deal-directory/bayou-re-ltd-series-2024-1/</v>
      </c>
    </row>
    <row r="603" spans="1:21" x14ac:dyDescent="0.25">
      <c r="A603" t="str">
        <v>IBRD CAR Jamaica 2024</v>
      </c>
      <c r="B603" s="19">
        <v>45413</v>
      </c>
      <c r="C603" t="str">
        <v>International Bank for Reconstruction and Development (IBRD)</v>
      </c>
      <c r="D603" t="str">
        <v>Government of Jamaica</v>
      </c>
      <c r="E603" t="str">
        <v>Aon Securities, Swiss Re Capital Markets and Aon Securities (Hong Kong) are joint structuring agents, joint managers and joint bookrunners</v>
      </c>
      <c r="F603" t="str">
        <v>AIR Worldwide</v>
      </c>
      <c r="G603" t="str">
        <v>Jamaica named storms</v>
      </c>
      <c r="H603" s="18">
        <v>150000000</v>
      </c>
      <c r="I603" t="str">
        <v>Parametric</v>
      </c>
      <c r="J603" t="str">
        <v>NR</v>
      </c>
      <c r="K603" t="str">
        <v>Unknown</v>
      </c>
      <c r="L603">
        <v>2.34</v>
      </c>
      <c r="M603" t="str">
        <v>Unknown</v>
      </c>
      <c r="N603" t="str">
        <v>No</v>
      </c>
      <c r="O603">
        <v>1.5</v>
      </c>
      <c r="P603">
        <v>7</v>
      </c>
      <c r="Q603">
        <v>4.666666666666667</v>
      </c>
      <c r="R603">
        <v>1</v>
      </c>
      <c r="S603">
        <v>1</v>
      </c>
      <c r="T603" t="str">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3" t="str">
        <v>https://www.artemis.bm/deal-directory/ibrd-car-jamaica-2024/</v>
      </c>
    </row>
    <row r="604" spans="1:21" x14ac:dyDescent="0.25">
      <c r="A604" t="str">
        <v>Atela Re Ltd. (Series 2024-1) Class A</v>
      </c>
      <c r="B604" s="19">
        <v>45413</v>
      </c>
      <c r="C604" t="str">
        <v>Atela Re Ltd.</v>
      </c>
      <c r="D604" t="str">
        <v>Nephila Syndicate Management Limited (for Syndicate 2357)</v>
      </c>
      <c r="E604" t="str">
        <v>Aon Securities is sole structuring agent and bookrunner</v>
      </c>
      <c r="F604" t="str">
        <v>AIR Worldwide</v>
      </c>
      <c r="G604" t="str">
        <v>US named storm, US earthquake</v>
      </c>
      <c r="H604" s="18">
        <v>60000000</v>
      </c>
      <c r="I604" t="str">
        <v>Industry loss index</v>
      </c>
      <c r="J604" t="str">
        <v>NR</v>
      </c>
      <c r="K604">
        <v>3</v>
      </c>
      <c r="L604">
        <v>6.66</v>
      </c>
      <c r="M604" t="str">
        <v>Unknown</v>
      </c>
      <c r="N604" t="str">
        <v>Yes</v>
      </c>
      <c r="O604">
        <v>5.15</v>
      </c>
      <c r="P604">
        <v>14.25</v>
      </c>
      <c r="Q604">
        <v>2.7669902912621356</v>
      </c>
      <c r="R604">
        <v>1</v>
      </c>
      <c r="S604">
        <v>0</v>
      </c>
      <c r="T604" t="str">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4" t="str">
        <v>https://www.artemis.bm/deal-directory/atela-re-ltd-series-2024-1/</v>
      </c>
    </row>
    <row r="605" spans="1:21" x14ac:dyDescent="0.25">
      <c r="A605" t="str">
        <v>Atela Re Ltd. (Series 2024-1) Class B</v>
      </c>
      <c r="B605" s="19">
        <v>45413</v>
      </c>
      <c r="C605" t="str">
        <v>Atela Re Ltd.</v>
      </c>
      <c r="D605" t="str">
        <v>Nephila Syndicate Management Limited (for Syndicate 2357)</v>
      </c>
      <c r="E605" t="str">
        <v>Aon Securities is sole structuring agent and bookrunner</v>
      </c>
      <c r="F605" t="str">
        <v>AIR Worldwide</v>
      </c>
      <c r="G605" t="str">
        <v>US named storm, US earthquake</v>
      </c>
      <c r="H605" s="18">
        <v>30000000</v>
      </c>
      <c r="I605" t="str">
        <v>Industry loss index</v>
      </c>
      <c r="J605" t="str">
        <v>NR</v>
      </c>
      <c r="K605">
        <v>3</v>
      </c>
      <c r="L605">
        <v>11.73</v>
      </c>
      <c r="M605" t="str">
        <v>Unknown</v>
      </c>
      <c r="N605" t="str">
        <v>Yes</v>
      </c>
      <c r="O605">
        <v>8.36</v>
      </c>
      <c r="P605">
        <v>22</v>
      </c>
      <c r="Q605">
        <v>2.6315789473684212</v>
      </c>
      <c r="R605">
        <v>1</v>
      </c>
      <c r="S605">
        <v>0</v>
      </c>
      <c r="T605" t="str">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5" t="str">
        <v>https://www.artemis.bm/deal-directory/atela-re-ltd-series-2024-1/</v>
      </c>
    </row>
    <row r="606" spans="1:21" x14ac:dyDescent="0.25">
      <c r="A606" t="str">
        <v>Residential Reinsurance 2024 Limited (Series 2024-1) Class 13</v>
      </c>
      <c r="B606" s="19">
        <v>45413</v>
      </c>
      <c r="C606" t="str">
        <v>Residential Reinsurance 2024 Limited</v>
      </c>
      <c r="D606" t="str">
        <v>USAA</v>
      </c>
      <c r="E606" t="str">
        <v>Goldman Sachs and Swiss Re Capital Markets are joint structuring agents and bookrunners</v>
      </c>
      <c r="F606" t="str">
        <v>AIR Worldwide</v>
      </c>
      <c r="G606" t="str">
        <v>U.S. tropical cyclones, earthquakes (plus fire following), severe thunderstorm, winter storm, wildfire, volcanic eruption, meteorite impact, other perils (all including auto &amp; renter policy flood losses)</v>
      </c>
      <c r="H606" s="18">
        <v>50000000</v>
      </c>
      <c r="I606" t="str">
        <v>Indemnity</v>
      </c>
      <c r="J606" t="str">
        <v>NR</v>
      </c>
      <c r="K606">
        <v>1</v>
      </c>
      <c r="L606">
        <v>3.47</v>
      </c>
      <c r="M606" t="str">
        <v>Unknown</v>
      </c>
      <c r="N606" t="str">
        <v>Yes</v>
      </c>
      <c r="O606">
        <v>2.04</v>
      </c>
      <c r="P606">
        <v>9</v>
      </c>
      <c r="Q606">
        <v>4.4117647058823533</v>
      </c>
      <c r="R606">
        <v>1</v>
      </c>
      <c r="S606">
        <v>0</v>
      </c>
      <c r="T606" t="str">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6" t="str">
        <v>https://www.artemis.bm/deal-directory/residential-reinsurance-2024-limited-series-2024-1/</v>
      </c>
    </row>
    <row r="607" spans="1:21" x14ac:dyDescent="0.25">
      <c r="A607" t="str">
        <v>Residential Reinsurance 2024 Limited (Series 2024-1) Class 14</v>
      </c>
      <c r="B607" s="19">
        <v>45413</v>
      </c>
      <c r="C607" t="str">
        <v>Residential Reinsurance 2024 Limited</v>
      </c>
      <c r="D607" t="str">
        <v>USAA</v>
      </c>
      <c r="E607" t="str">
        <v>Goldman Sachs and Swiss Re Capital Markets are joint structuring agents and bookrunners</v>
      </c>
      <c r="F607" t="str">
        <v>AIR Worldwide</v>
      </c>
      <c r="G607" t="str">
        <v>U.S. tropical cyclones, earthquakes (plus fire following), severe thunderstorm, winter storm, wildfire, volcanic eruption, meteorite impact, other perils (all including auto &amp; renter policy flood losses)</v>
      </c>
      <c r="H607" s="18">
        <v>75000000</v>
      </c>
      <c r="I607" t="str">
        <v>Indemnity</v>
      </c>
      <c r="J607" t="str">
        <v>NR</v>
      </c>
      <c r="K607">
        <v>1</v>
      </c>
      <c r="L607">
        <v>1.06</v>
      </c>
      <c r="M607" t="str">
        <v>Unknown</v>
      </c>
      <c r="N607" t="str">
        <v>Yes</v>
      </c>
      <c r="O607">
        <v>0.77</v>
      </c>
      <c r="P607">
        <v>5.75</v>
      </c>
      <c r="Q607">
        <v>7.4675324675324672</v>
      </c>
      <c r="R607">
        <v>1</v>
      </c>
      <c r="S607">
        <v>0</v>
      </c>
      <c r="T607" t="str">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7" t="str">
        <v>https://www.artemis.bm/deal-directory/residential-reinsurance-2024-limited-series-2024-1/</v>
      </c>
    </row>
    <row r="608" spans="1:21" x14ac:dyDescent="0.25">
      <c r="A608" t="str">
        <v>Aquila Re I Ltd. (Series 2024-1) Class A-1</v>
      </c>
      <c r="B608" s="19">
        <v>45413</v>
      </c>
      <c r="C608" t="str">
        <v>Aquila Re I Ltd.</v>
      </c>
      <c r="D608" t="str">
        <v>Nationwide Mutual Insurance Co.</v>
      </c>
      <c r="E608" t="str">
        <v>Aon Securities is sole structuring agent and bookrunner</v>
      </c>
      <c r="F608" t="str">
        <v>AIR Worldwide</v>
      </c>
      <c r="G608" t="str">
        <v>U.S. named storm, earthquake, severe thunderstorm, winter storm, wildfire, meteorite impact, volcanic eruption</v>
      </c>
      <c r="H608" s="18">
        <v>125000000</v>
      </c>
      <c r="I608" t="str">
        <v>Indemnity</v>
      </c>
      <c r="J608" t="str">
        <v>NR</v>
      </c>
      <c r="K608" t="str">
        <v>Unknown</v>
      </c>
      <c r="L608">
        <v>1.21</v>
      </c>
      <c r="M608" t="str">
        <v>Unknown</v>
      </c>
      <c r="N608" t="str">
        <v>Yes</v>
      </c>
      <c r="O608">
        <v>1.01</v>
      </c>
      <c r="P608">
        <v>5.5</v>
      </c>
      <c r="Q608">
        <v>5.4455445544554459</v>
      </c>
      <c r="R608">
        <v>1</v>
      </c>
      <c r="S608">
        <v>0</v>
      </c>
      <c r="T608" t="str">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8" t="str">
        <v>https://www.artemis.bm/deal-directory/aquila-re-i-ltd-series-2024-1/</v>
      </c>
    </row>
    <row r="609" spans="1:21" x14ac:dyDescent="0.25">
      <c r="A609" t="str">
        <v>Aquila Re I Ltd. (Series 2024-1) Class B-1</v>
      </c>
      <c r="B609" s="19">
        <v>45413</v>
      </c>
      <c r="C609" t="str">
        <v>Aquila Re I Ltd.</v>
      </c>
      <c r="D609" t="str">
        <v>Nationwide Mutual Insurance Co.</v>
      </c>
      <c r="E609" t="str">
        <v>Aon Securities is sole structuring agent and bookrunner</v>
      </c>
      <c r="F609" t="str">
        <v>AIR Worldwide</v>
      </c>
      <c r="G609" t="str">
        <v>U.S. named storm, earthquake, severe thunderstorm, winter storm, wildfire, meteorite impact, volcanic eruption</v>
      </c>
      <c r="H609" s="18">
        <v>100000000</v>
      </c>
      <c r="I609" t="str">
        <v>Indemnity</v>
      </c>
      <c r="J609" t="str">
        <v>NR</v>
      </c>
      <c r="K609" t="str">
        <v>Unknown</v>
      </c>
      <c r="L609">
        <v>3.09</v>
      </c>
      <c r="M609" t="str">
        <v>Unknown</v>
      </c>
      <c r="N609" t="str">
        <v>Yes</v>
      </c>
      <c r="O609">
        <v>2.44</v>
      </c>
      <c r="P609">
        <v>9</v>
      </c>
      <c r="Q609">
        <v>3.6885245901639343</v>
      </c>
      <c r="R609">
        <v>1</v>
      </c>
      <c r="S609">
        <v>0</v>
      </c>
      <c r="T609" t="str">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9" t="str">
        <v>https://www.artemis.bm/deal-directory/aquila-re-i-ltd-series-2024-1/</v>
      </c>
    </row>
    <row r="610" spans="1:21" x14ac:dyDescent="0.25">
      <c r="A610" t="str">
        <v>IBRD CAR Mexico 2024 (Pacific) Class D</v>
      </c>
      <c r="B610" s="19">
        <v>45413</v>
      </c>
      <c r="C610" t="str">
        <v>International Bank for Reconstruction and Development (IBRD)</v>
      </c>
      <c r="D610" t="str">
        <v>Government of Mexico / AGROASEMEX S.A.</v>
      </c>
      <c r="E610" t="str">
        <v>Aon Securities, GC Securities and Munich Re are joint structuring agents. Aon Securities and GC Securities are joint book runners. Munich Re Capital Markets is placement agent.</v>
      </c>
      <c r="F610" t="str">
        <v>AIR Worldwide</v>
      </c>
      <c r="G610" t="str">
        <v>Pacific coast named storm</v>
      </c>
      <c r="H610" s="18">
        <v>175000000</v>
      </c>
      <c r="I610" t="str">
        <v>Parametric</v>
      </c>
      <c r="J610" t="str">
        <v>NR</v>
      </c>
      <c r="K610">
        <v>4</v>
      </c>
      <c r="L610">
        <v>6.26</v>
      </c>
      <c r="M610" t="str">
        <v>Unknown</v>
      </c>
      <c r="N610" t="str">
        <v>Yes</v>
      </c>
      <c r="O610">
        <v>4.09</v>
      </c>
      <c r="P610">
        <v>12</v>
      </c>
      <c r="Q610">
        <v>2.9339853300733498</v>
      </c>
      <c r="R610">
        <v>1</v>
      </c>
      <c r="S610">
        <v>1</v>
      </c>
      <c r="T610" t="str">
        <v>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0" t="str">
        <v>https://www.artemis.bm/deal-directory/ibrd-car-mexico-2024-pacific/</v>
      </c>
    </row>
    <row r="611" spans="1:21" x14ac:dyDescent="0.25">
      <c r="A611" t="str">
        <v>Longleaf Pine Re Ltd. (Series 2024-1)</v>
      </c>
      <c r="B611" s="19">
        <v>45413</v>
      </c>
      <c r="C611" t="str">
        <v>Longleaf Pine Re Ltd.</v>
      </c>
      <c r="D611" t="str">
        <v>North Carolina Joint Underwriting Association</v>
      </c>
      <c r="E611" t="str">
        <v>GC Securities is sole structuring agent and bookrunner</v>
      </c>
      <c r="F611" t="str">
        <v>RMS</v>
      </c>
      <c r="G611" t="str">
        <v>North Carolina named storm</v>
      </c>
      <c r="H611" s="18">
        <v>145000000</v>
      </c>
      <c r="I611" t="str">
        <v>Indemnity</v>
      </c>
      <c r="J611" t="str">
        <v>NR</v>
      </c>
      <c r="K611" t="str">
        <v>Unknown</v>
      </c>
      <c r="L611">
        <v>7.72</v>
      </c>
      <c r="M611" t="str">
        <v>Unknown</v>
      </c>
      <c r="N611" t="str">
        <v>No</v>
      </c>
      <c r="O611">
        <v>5.68</v>
      </c>
      <c r="P611">
        <v>17.5</v>
      </c>
      <c r="Q611">
        <v>3.080985915492958</v>
      </c>
      <c r="R611">
        <v>1</v>
      </c>
      <c r="S611">
        <v>0</v>
      </c>
      <c r="T611" t="str">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1" t="str">
        <v>https://www.artemis.bm/deal-directory/longleaf-pine-re-ltd-series-2024-1/</v>
      </c>
    </row>
    <row r="612" spans="1:21" x14ac:dyDescent="0.25">
      <c r="A612" t="str">
        <v>Everglades Re II Ltd. (Series 2024-1) Class A</v>
      </c>
      <c r="B612" s="19">
        <v>45413</v>
      </c>
      <c r="C612" t="str">
        <v>Everglades Re II Ltd.</v>
      </c>
      <c r="D612" t="str">
        <v>Citizens Property Insurance</v>
      </c>
      <c r="E612" t="str">
        <v>Aon Securities and GC Securities are joint structuring agents &amp; bookrunners</v>
      </c>
      <c r="F612" t="str">
        <v>AIR Worldwide</v>
      </c>
      <c r="G612" t="str">
        <v>Florida named storm</v>
      </c>
      <c r="H612" s="18">
        <v>450000000</v>
      </c>
      <c r="I612" t="str">
        <v>Indemnity</v>
      </c>
      <c r="J612" t="str">
        <v>NR</v>
      </c>
      <c r="K612">
        <v>3</v>
      </c>
      <c r="L612">
        <v>1.34</v>
      </c>
      <c r="M612" t="str">
        <v>Unknown</v>
      </c>
      <c r="N612" t="str">
        <v>Yes</v>
      </c>
      <c r="O612">
        <v>1.24</v>
      </c>
      <c r="P612">
        <v>10.5</v>
      </c>
      <c r="Q612">
        <v>8.4677419354838719</v>
      </c>
      <c r="R612">
        <v>1</v>
      </c>
      <c r="S612">
        <v>0</v>
      </c>
      <c r="T612"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2" t="str">
        <v>https://www.artemis.bm/deal-directory/everglades-re-ii-ltd-series-2024-1/</v>
      </c>
    </row>
    <row r="613" spans="1:21" x14ac:dyDescent="0.25">
      <c r="A613" t="str">
        <v>Everglades Re II Ltd. (Series 2024-1) Class B</v>
      </c>
      <c r="B613" s="19">
        <v>45413</v>
      </c>
      <c r="C613" t="str">
        <v>Everglades Re II Ltd.</v>
      </c>
      <c r="D613" t="str">
        <v>Citizens Property Insurance</v>
      </c>
      <c r="E613" t="str">
        <v>Aon Securities and GC Securities are joint structuring agents &amp; bookrunners</v>
      </c>
      <c r="F613" t="str">
        <v>AIR Worldwide</v>
      </c>
      <c r="G613" t="str">
        <v>Florida named storm</v>
      </c>
      <c r="H613" s="18">
        <v>425000000</v>
      </c>
      <c r="I613" t="str">
        <v>Indemnity</v>
      </c>
      <c r="J613" t="str">
        <v>NR</v>
      </c>
      <c r="K613">
        <v>3</v>
      </c>
      <c r="L613">
        <v>1.74</v>
      </c>
      <c r="M613" t="str">
        <v>Unknown</v>
      </c>
      <c r="N613" t="str">
        <v>Yes</v>
      </c>
      <c r="O613">
        <v>1.51</v>
      </c>
      <c r="P613">
        <v>11.5</v>
      </c>
      <c r="Q613">
        <v>7.6158940397350996</v>
      </c>
      <c r="R613">
        <v>1</v>
      </c>
      <c r="S613">
        <v>0</v>
      </c>
      <c r="T613"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3" t="str">
        <v>https://www.artemis.bm/deal-directory/everglades-re-ii-ltd-series-2024-1/</v>
      </c>
    </row>
    <row r="614" spans="1:21" x14ac:dyDescent="0.25">
      <c r="A614" t="str">
        <v>Everglades Re II Ltd. (Series 2024-1) Class C</v>
      </c>
      <c r="B614" s="19">
        <v>45413</v>
      </c>
      <c r="C614" t="str">
        <v>Everglades Re II Ltd.</v>
      </c>
      <c r="D614" t="str">
        <v>Citizens Property Insurance</v>
      </c>
      <c r="E614" t="str">
        <v>Aon Securities and GC Securities are joint structuring agents &amp; bookrunners</v>
      </c>
      <c r="F614" t="str">
        <v>AIR Worldwide</v>
      </c>
      <c r="G614" t="str">
        <v>Florida named storm</v>
      </c>
      <c r="H614" s="18">
        <v>225000000</v>
      </c>
      <c r="I614" t="str">
        <v>Indemnity</v>
      </c>
      <c r="J614" t="str">
        <v>NR</v>
      </c>
      <c r="K614">
        <v>3</v>
      </c>
      <c r="L614">
        <v>2.06</v>
      </c>
      <c r="M614" t="str">
        <v>Unknown</v>
      </c>
      <c r="N614" t="str">
        <v>Yes</v>
      </c>
      <c r="O614">
        <v>1.91</v>
      </c>
      <c r="P614">
        <v>12.75</v>
      </c>
      <c r="Q614">
        <v>6.6753926701570681</v>
      </c>
      <c r="R614">
        <v>1</v>
      </c>
      <c r="S614">
        <v>0</v>
      </c>
      <c r="T614"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4" t="str">
        <v>https://www.artemis.bm/deal-directory/everglades-re-ii-ltd-series-2024-1/</v>
      </c>
    </row>
    <row r="615" spans="1:21" x14ac:dyDescent="0.25">
      <c r="A615" t="str">
        <v>Torrey Pines Re Ltd. (Series 2024-1) Class A</v>
      </c>
      <c r="B615" s="19">
        <v>45413</v>
      </c>
      <c r="C615" t="str">
        <v>Torrey Pines Re Ltd.</v>
      </c>
      <c r="D615" t="str">
        <v>Palomar Specialty Insurance Company</v>
      </c>
      <c r="E615" t="str">
        <v>GC Securities and Howden Capital Markets &amp; Advisory are joint structuring agents and joint bookrunners</v>
      </c>
      <c r="F615" t="str">
        <v>RMS</v>
      </c>
      <c r="G615" t="str">
        <v>California earthquake</v>
      </c>
      <c r="H615" s="18">
        <v>215000000</v>
      </c>
      <c r="I615" t="str">
        <v>Indemnity</v>
      </c>
      <c r="J615" t="str">
        <v>NR</v>
      </c>
      <c r="K615">
        <v>3</v>
      </c>
      <c r="L615">
        <v>1.92</v>
      </c>
      <c r="M615" t="str">
        <v>Unknown</v>
      </c>
      <c r="N615" t="str">
        <v>Yes</v>
      </c>
      <c r="O615">
        <v>1.58</v>
      </c>
      <c r="P615">
        <v>6</v>
      </c>
      <c r="Q615">
        <v>3.7974683544303796</v>
      </c>
      <c r="R615">
        <v>1</v>
      </c>
      <c r="S615">
        <v>0</v>
      </c>
      <c r="T615"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5" t="str">
        <v>https://www.artemis.bm/deal-directory/torrey-pines-re-ltd-series-2024-1/</v>
      </c>
    </row>
    <row r="616" spans="1:21" x14ac:dyDescent="0.25">
      <c r="A616" t="str">
        <v>Torrey Pines Re Ltd. (Series 2024-1) Class B</v>
      </c>
      <c r="B616" s="19">
        <v>45413</v>
      </c>
      <c r="C616" t="str">
        <v>Torrey Pines Re Ltd.</v>
      </c>
      <c r="D616" t="str">
        <v>Palomar Specialty Insurance Company</v>
      </c>
      <c r="E616" t="str">
        <v>GC Securities and Howden Capital Markets &amp; Advisory are joint structuring agents and joint bookrunners</v>
      </c>
      <c r="F616" t="str">
        <v>RMS</v>
      </c>
      <c r="G616" t="str">
        <v>California earthquake</v>
      </c>
      <c r="H616" s="18">
        <v>130000000</v>
      </c>
      <c r="I616" t="str">
        <v>Indemnity</v>
      </c>
      <c r="J616" t="str">
        <v>NR</v>
      </c>
      <c r="K616">
        <v>3</v>
      </c>
      <c r="L616">
        <v>2.69</v>
      </c>
      <c r="M616" t="str">
        <v>Unknown</v>
      </c>
      <c r="N616" t="str">
        <v>Yes</v>
      </c>
      <c r="O616">
        <v>2.34</v>
      </c>
      <c r="P616">
        <v>7.25</v>
      </c>
      <c r="Q616">
        <v>3.0982905982905984</v>
      </c>
      <c r="R616">
        <v>1</v>
      </c>
      <c r="S616">
        <v>0</v>
      </c>
      <c r="T616"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6" t="str">
        <v>https://www.artemis.bm/deal-directory/torrey-pines-re-ltd-series-2024-1/</v>
      </c>
    </row>
    <row r="617" spans="1:21" x14ac:dyDescent="0.25">
      <c r="A617" t="str">
        <v>Torrey Pines Re Ltd. (Series 2024-1) Class C</v>
      </c>
      <c r="B617" s="19">
        <v>45413</v>
      </c>
      <c r="C617" t="str">
        <v>Torrey Pines Re Ltd.</v>
      </c>
      <c r="D617" t="str">
        <v>Palomar Specialty Insurance Company</v>
      </c>
      <c r="E617" t="str">
        <v>GC Securities and Howden Capital Markets &amp; Advisory are joint structuring agents and joint bookrunners</v>
      </c>
      <c r="F617" t="str">
        <v>RMS</v>
      </c>
      <c r="G617" t="str">
        <v>California earthquake</v>
      </c>
      <c r="H617" s="18">
        <v>75000000</v>
      </c>
      <c r="I617" t="str">
        <v>Indemnity</v>
      </c>
      <c r="J617" t="str">
        <v>NR</v>
      </c>
      <c r="K617">
        <v>3</v>
      </c>
      <c r="L617">
        <v>3.64</v>
      </c>
      <c r="M617" t="str">
        <v>Unknown</v>
      </c>
      <c r="N617" t="str">
        <v>Yes</v>
      </c>
      <c r="O617">
        <v>3.32</v>
      </c>
      <c r="P617">
        <v>9</v>
      </c>
      <c r="Q617">
        <v>2.7108433734939759</v>
      </c>
      <c r="R617">
        <v>1</v>
      </c>
      <c r="S617">
        <v>0</v>
      </c>
      <c r="T617"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7" t="str">
        <v>https://www.artemis.bm/deal-directory/torrey-pines-re-ltd-series-2024-1/</v>
      </c>
    </row>
    <row r="618" spans="1:21" x14ac:dyDescent="0.25">
      <c r="A618" t="str">
        <v>Atlas Capital DAC (Series 2024-1)</v>
      </c>
      <c r="B618" s="19">
        <v>45413</v>
      </c>
      <c r="C618" t="str">
        <v>Atlas Capital DAC</v>
      </c>
      <c r="D618" t="str">
        <v>SCOR SE</v>
      </c>
      <c r="E618" t="str">
        <v>GC Securities is sole structuring agent and bookrunner</v>
      </c>
      <c r="F618" t="str">
        <v>AIR Worldwide</v>
      </c>
      <c r="G618" t="str">
        <v>U.S. named storm, U.S. &amp; Canada earthquake</v>
      </c>
      <c r="H618" s="18">
        <v>175000000</v>
      </c>
      <c r="I618" t="str">
        <v>Industry loss index</v>
      </c>
      <c r="J618" t="str">
        <v>NR</v>
      </c>
      <c r="K618">
        <v>3</v>
      </c>
      <c r="L618">
        <v>4.54</v>
      </c>
      <c r="M618" t="str">
        <v>Unknown</v>
      </c>
      <c r="N618" t="str">
        <v>No</v>
      </c>
      <c r="O618">
        <v>3.26</v>
      </c>
      <c r="P618">
        <v>12.5</v>
      </c>
      <c r="Q618">
        <v>3.834355828220859</v>
      </c>
      <c r="R618">
        <v>1</v>
      </c>
      <c r="S618">
        <v>0</v>
      </c>
      <c r="T618" t="str">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8" t="str">
        <v>https://www.artemis.bm/deal-directory/atlas-capital-dac-series-2024-1/</v>
      </c>
    </row>
    <row r="619" spans="1:21" x14ac:dyDescent="0.25">
      <c r="A619" t="str">
        <v>Marlon Ltd. (Series 2024-1) Class A</v>
      </c>
      <c r="B619" s="19">
        <v>45413</v>
      </c>
      <c r="C619" t="str">
        <v>Marlon Ltd.</v>
      </c>
      <c r="D619" t="str">
        <v>Gallatin Point Capital LLC</v>
      </c>
      <c r="E619" t="str">
        <v>Howden Capital Markets &amp; Advisory is sole structuring agent and bookrunner</v>
      </c>
      <c r="F619" t="str">
        <v>AIR Worldwide</v>
      </c>
      <c r="G619" t="str">
        <v>Florida named storm</v>
      </c>
      <c r="H619" s="18">
        <v>100000000</v>
      </c>
      <c r="I619" t="str">
        <v>Industry loss index</v>
      </c>
      <c r="J619" t="str">
        <v>NR</v>
      </c>
      <c r="K619">
        <v>3</v>
      </c>
      <c r="L619">
        <v>0.75</v>
      </c>
      <c r="M619" t="str">
        <v>Unknown</v>
      </c>
      <c r="N619" t="str">
        <v>Yes</v>
      </c>
      <c r="O619">
        <v>0.65</v>
      </c>
      <c r="P619">
        <v>7</v>
      </c>
      <c r="Q619">
        <v>10.769230769230768</v>
      </c>
      <c r="R619">
        <v>1</v>
      </c>
      <c r="S619">
        <v>0</v>
      </c>
      <c r="T619" t="str">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9" t="str">
        <v>https://www.artemis.bm/deal-directory/marlon-ltd-series-2024-1/</v>
      </c>
    </row>
    <row r="620" spans="1:21" x14ac:dyDescent="0.25">
      <c r="A620" t="str">
        <v>Marlon Ltd. (Series 2024-1) Class B</v>
      </c>
      <c r="B620" s="19">
        <v>45413</v>
      </c>
      <c r="C620" t="str">
        <v>Marlon Ltd.</v>
      </c>
      <c r="D620" t="str">
        <v>Gallatin Point Capital LLC</v>
      </c>
      <c r="E620" t="str">
        <v>Howden Capital Markets &amp; Advisory is sole structuring agent and bookrunner</v>
      </c>
      <c r="F620" t="str">
        <v>AIR Worldwide</v>
      </c>
      <c r="G620" t="str">
        <v>Florida named storm</v>
      </c>
      <c r="H620" s="18">
        <v>50000000</v>
      </c>
      <c r="I620" t="str">
        <v>Industry loss index</v>
      </c>
      <c r="J620" t="str">
        <v>NR</v>
      </c>
      <c r="K620">
        <v>3</v>
      </c>
      <c r="L620">
        <v>1.43</v>
      </c>
      <c r="M620" t="str">
        <v>Unknown</v>
      </c>
      <c r="N620" t="str">
        <v>Yes</v>
      </c>
      <c r="O620">
        <v>0.92</v>
      </c>
      <c r="P620">
        <v>11</v>
      </c>
      <c r="Q620">
        <v>11.956521739130434</v>
      </c>
      <c r="R620">
        <v>1</v>
      </c>
      <c r="S620">
        <v>0</v>
      </c>
      <c r="T620" t="str">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20" t="str">
        <v>https://www.artemis.bm/deal-directory/marlon-ltd-series-2024-1/</v>
      </c>
    </row>
    <row r="621" spans="1:21" x14ac:dyDescent="0.25">
      <c r="A621" t="str">
        <v>Puerto Rico Parametric Re Ltd. (Series 2024-1)</v>
      </c>
      <c r="B621" s="19">
        <v>45444</v>
      </c>
      <c r="C621" t="str">
        <v>Puerto Rico Parametric Re Ltd.</v>
      </c>
      <c r="D621" t="str">
        <v>Government of Puerto Rico</v>
      </c>
      <c r="E621" t="str">
        <v>Aon Securities is sole structuring agent and bookrunner</v>
      </c>
      <c r="F621" t="str">
        <v>RMS</v>
      </c>
      <c r="G621" t="str">
        <v>Puerto Rico named storm and earthquake</v>
      </c>
      <c r="H621" s="18">
        <v>85000000</v>
      </c>
      <c r="I621" t="str">
        <v>Parametric</v>
      </c>
      <c r="J621" t="str">
        <v>NR</v>
      </c>
      <c r="K621" t="str">
        <v>Unknown</v>
      </c>
      <c r="L621">
        <v>3.07</v>
      </c>
      <c r="M621" t="str">
        <v>Unknown</v>
      </c>
      <c r="N621" t="str">
        <v>No</v>
      </c>
      <c r="O621">
        <v>1.65</v>
      </c>
      <c r="P621">
        <v>9</v>
      </c>
      <c r="Q621">
        <v>5.454545454545455</v>
      </c>
      <c r="R621">
        <v>1</v>
      </c>
      <c r="S621">
        <v>0</v>
      </c>
      <c r="T621" t="str">
        <v>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21" t="str">
        <v>https://www.artemis.bm/deal-directory/puerto-rico-parametric-re-ltd-series-2024-1/</v>
      </c>
    </row>
    <row r="622" spans="1:21" x14ac:dyDescent="0.25">
      <c r="A622" t="str">
        <v>Windmill III Re DAC (2024-1)</v>
      </c>
      <c r="B622" s="19">
        <v>45444</v>
      </c>
      <c r="C622" t="str">
        <v>Windmill III Re DAC</v>
      </c>
      <c r="D622" t="str">
        <v>Achmea Reinsurance Company N.V.</v>
      </c>
      <c r="E622" t="str">
        <v>Gallagher Securities is sole structuring agent and bookrunner</v>
      </c>
      <c r="F622" t="str">
        <v>RMS</v>
      </c>
      <c r="G622" t="str">
        <v>European windstorm</v>
      </c>
      <c r="H622" s="18">
        <v>75000000</v>
      </c>
      <c r="I622" t="str">
        <v>Indemnity</v>
      </c>
      <c r="J622" t="str">
        <v>NR</v>
      </c>
      <c r="K622" t="str">
        <v>Unknown</v>
      </c>
      <c r="L622">
        <v>2.4700000000000002</v>
      </c>
      <c r="M622" t="str">
        <v>Unknown</v>
      </c>
      <c r="N622" t="str">
        <v>No</v>
      </c>
      <c r="O622">
        <v>2.19</v>
      </c>
      <c r="P622">
        <v>5.25</v>
      </c>
      <c r="Q622">
        <v>2.397260273972603</v>
      </c>
      <c r="R622">
        <v>1</v>
      </c>
      <c r="S622">
        <v>0</v>
      </c>
      <c r="T622" t="str">
        <v>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22" t="str">
        <v>https://www.artemis.bm/deal-directory/windmill-iii-re-dac-2024-1/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C106"/>
  <sheetViews>
    <sheetView topLeftCell="A88" workbookViewId="0">
      <selection activeCell="B112" sqref="B112"/>
    </sheetView>
  </sheetViews>
  <sheetFormatPr defaultRowHeight="15" x14ac:dyDescent="0.25"/>
  <cols>
    <col min="1" max="1" width="45.5703125" style="22" customWidth="1"/>
    <col min="2" max="2" width="22.28515625" style="22" customWidth="1"/>
    <col min="4" max="4" width="37.28515625" style="22" customWidth="1"/>
    <col min="5" max="5" width="31" style="22" customWidth="1"/>
    <col min="6" max="6" width="33.7109375" style="22" customWidth="1"/>
    <col min="7" max="7" width="21.85546875" style="22" customWidth="1"/>
    <col min="8" max="8" width="29.28515625" style="22" customWidth="1"/>
    <col min="9" max="9" width="13.7109375" style="22" customWidth="1"/>
    <col min="10" max="10" width="9.5703125" style="22" customWidth="1"/>
    <col min="11" max="11" width="10.85546875" style="22" customWidth="1"/>
    <col min="12" max="12" width="23.7109375" style="22" customWidth="1"/>
    <col min="13" max="13" width="18.7109375" style="22" customWidth="1"/>
    <col min="14" max="14" width="18.28515625" style="22" customWidth="1"/>
    <col min="15" max="15" width="15.42578125" style="22" customWidth="1"/>
    <col min="16" max="16" width="9.28515625" style="22" customWidth="1"/>
    <col min="17" max="17" width="14.85546875" style="22" customWidth="1"/>
    <col min="18" max="18" width="13.5703125" style="22" customWidth="1"/>
    <col min="20" max="20" width="13.28515625" style="22" customWidth="1"/>
    <col min="22" max="22" width="14.85546875" style="22" customWidth="1"/>
    <col min="23" max="23" width="15.5703125" style="22" customWidth="1"/>
  </cols>
  <sheetData>
    <row r="1" spans="1:23" ht="15.75" customHeight="1" thickBot="1" x14ac:dyDescent="0.3">
      <c r="A1" s="3" t="s">
        <v>3</v>
      </c>
      <c r="B1" s="4" t="s">
        <v>5</v>
      </c>
      <c r="C1" s="4" t="s">
        <v>7</v>
      </c>
      <c r="D1" s="4" t="s">
        <v>9</v>
      </c>
      <c r="E1" s="4" t="s">
        <v>11</v>
      </c>
      <c r="F1" s="4" t="s">
        <v>13</v>
      </c>
      <c r="G1" s="4" t="s">
        <v>15</v>
      </c>
      <c r="H1" s="4" t="s">
        <v>17</v>
      </c>
      <c r="I1" s="4" t="s">
        <v>19</v>
      </c>
      <c r="J1" s="4" t="s">
        <v>21</v>
      </c>
      <c r="K1" s="4" t="s">
        <v>23</v>
      </c>
      <c r="L1" s="4" t="s">
        <v>25</v>
      </c>
      <c r="M1" s="4" t="s">
        <v>27</v>
      </c>
      <c r="N1" s="4" t="s">
        <v>29</v>
      </c>
      <c r="O1" s="4" t="s">
        <v>31</v>
      </c>
      <c r="P1" s="4" t="s">
        <v>33</v>
      </c>
      <c r="Q1" s="4" t="s">
        <v>35</v>
      </c>
      <c r="R1" s="4" t="s">
        <v>37</v>
      </c>
      <c r="S1" s="4" t="s">
        <v>39</v>
      </c>
      <c r="T1" s="4" t="s">
        <v>41</v>
      </c>
      <c r="U1" s="4" t="s">
        <v>43</v>
      </c>
      <c r="V1" s="4" t="s">
        <v>3853</v>
      </c>
      <c r="W1" s="5" t="s">
        <v>3854</v>
      </c>
    </row>
    <row r="2" spans="1:23" ht="15.75" customHeight="1" thickTop="1" x14ac:dyDescent="0.25">
      <c r="A2" s="6" t="s">
        <v>323</v>
      </c>
      <c r="B2" s="2">
        <v>41640</v>
      </c>
      <c r="C2" s="1" t="s">
        <v>323</v>
      </c>
      <c r="D2" s="1" t="s">
        <v>54</v>
      </c>
      <c r="E2" s="1" t="s">
        <v>166</v>
      </c>
      <c r="F2" s="1" t="s">
        <v>166</v>
      </c>
      <c r="G2" s="1" t="s">
        <v>324</v>
      </c>
      <c r="H2" s="1" t="s">
        <v>325</v>
      </c>
      <c r="I2" s="1" t="s">
        <v>51</v>
      </c>
      <c r="J2" s="1" t="s">
        <v>52</v>
      </c>
      <c r="K2" s="1">
        <v>1</v>
      </c>
      <c r="L2" s="1" t="s">
        <v>53</v>
      </c>
      <c r="M2" s="1" t="s">
        <v>54</v>
      </c>
      <c r="N2" s="1" t="s">
        <v>55</v>
      </c>
      <c r="O2" s="1" t="s">
        <v>56</v>
      </c>
      <c r="P2" s="1" t="s">
        <v>56</v>
      </c>
      <c r="Q2" s="1" t="str">
        <f t="shared" ref="Q2:Q17" si="0">IFERROR(P2/O2,"Unkown")</f>
        <v>Unkown</v>
      </c>
      <c r="R2" s="1">
        <v>1</v>
      </c>
      <c r="S2" s="1">
        <v>0</v>
      </c>
      <c r="T2" s="1" t="s">
        <v>326</v>
      </c>
      <c r="U2" s="1" t="s">
        <v>327</v>
      </c>
      <c r="V2" s="1">
        <v>50120000</v>
      </c>
      <c r="W2" s="7" t="s">
        <v>3855</v>
      </c>
    </row>
    <row r="3" spans="1:23" x14ac:dyDescent="0.25">
      <c r="A3" s="6" t="s">
        <v>328</v>
      </c>
      <c r="B3" s="2">
        <v>41640</v>
      </c>
      <c r="C3" s="1" t="s">
        <v>329</v>
      </c>
      <c r="D3" s="1" t="s">
        <v>61</v>
      </c>
      <c r="E3" s="1" t="s">
        <v>330</v>
      </c>
      <c r="F3" s="1" t="s">
        <v>63</v>
      </c>
      <c r="G3" s="1" t="s">
        <v>64</v>
      </c>
      <c r="H3" s="1" t="s">
        <v>123</v>
      </c>
      <c r="I3" s="1" t="s">
        <v>331</v>
      </c>
      <c r="J3" s="1" t="s">
        <v>332</v>
      </c>
      <c r="K3" s="1">
        <v>4</v>
      </c>
      <c r="L3" s="1" t="s">
        <v>53</v>
      </c>
      <c r="M3" s="1" t="s">
        <v>54</v>
      </c>
      <c r="N3" s="1" t="s">
        <v>68</v>
      </c>
      <c r="O3" s="1">
        <v>0.01</v>
      </c>
      <c r="P3" s="8">
        <v>1.75</v>
      </c>
      <c r="Q3" s="1">
        <f t="shared" si="0"/>
        <v>175</v>
      </c>
      <c r="R3" s="1">
        <v>1</v>
      </c>
      <c r="S3" s="1">
        <v>0</v>
      </c>
      <c r="T3" s="1" t="s">
        <v>333</v>
      </c>
      <c r="U3" s="1" t="s">
        <v>334</v>
      </c>
      <c r="V3" s="1">
        <v>25000000</v>
      </c>
      <c r="W3" s="7" t="s">
        <v>56</v>
      </c>
    </row>
    <row r="4" spans="1:23" x14ac:dyDescent="0.25">
      <c r="A4" s="6" t="s">
        <v>335</v>
      </c>
      <c r="B4" s="2">
        <v>41640</v>
      </c>
      <c r="C4" s="1" t="s">
        <v>329</v>
      </c>
      <c r="D4" s="1" t="s">
        <v>61</v>
      </c>
      <c r="E4" s="1" t="s">
        <v>330</v>
      </c>
      <c r="F4" s="1" t="s">
        <v>63</v>
      </c>
      <c r="G4" s="1" t="s">
        <v>64</v>
      </c>
      <c r="H4" s="1" t="s">
        <v>226</v>
      </c>
      <c r="I4" s="1" t="s">
        <v>331</v>
      </c>
      <c r="J4" s="1" t="s">
        <v>332</v>
      </c>
      <c r="K4" s="1">
        <v>4</v>
      </c>
      <c r="L4" s="1" t="s">
        <v>53</v>
      </c>
      <c r="M4" s="1" t="s">
        <v>54</v>
      </c>
      <c r="N4" s="1" t="s">
        <v>68</v>
      </c>
      <c r="O4" s="1">
        <v>0.21</v>
      </c>
      <c r="P4" s="1">
        <v>2.5</v>
      </c>
      <c r="Q4" s="1">
        <f t="shared" si="0"/>
        <v>11.904761904761905</v>
      </c>
      <c r="R4" s="1">
        <v>1</v>
      </c>
      <c r="S4" s="1">
        <v>0</v>
      </c>
      <c r="T4" s="1" t="s">
        <v>333</v>
      </c>
      <c r="U4" s="1" t="s">
        <v>334</v>
      </c>
      <c r="V4" s="1">
        <v>25000000</v>
      </c>
      <c r="W4" s="7" t="s">
        <v>56</v>
      </c>
    </row>
    <row r="5" spans="1:23" x14ac:dyDescent="0.25">
      <c r="A5" s="6" t="s">
        <v>336</v>
      </c>
      <c r="B5" s="2">
        <v>41640</v>
      </c>
      <c r="C5" s="1" t="s">
        <v>336</v>
      </c>
      <c r="D5" s="1" t="s">
        <v>54</v>
      </c>
      <c r="E5" s="1" t="s">
        <v>337</v>
      </c>
      <c r="F5" s="1" t="s">
        <v>166</v>
      </c>
      <c r="G5" s="1" t="s">
        <v>338</v>
      </c>
      <c r="H5" s="1" t="s">
        <v>339</v>
      </c>
      <c r="I5" s="1" t="s">
        <v>113</v>
      </c>
      <c r="J5" s="1" t="s">
        <v>52</v>
      </c>
      <c r="K5" s="1" t="s">
        <v>54</v>
      </c>
      <c r="L5" s="1" t="s">
        <v>53</v>
      </c>
      <c r="M5" s="1" t="s">
        <v>54</v>
      </c>
      <c r="N5" s="1" t="s">
        <v>55</v>
      </c>
      <c r="O5" s="1" t="s">
        <v>56</v>
      </c>
      <c r="P5" s="1" t="s">
        <v>56</v>
      </c>
      <c r="Q5" s="1" t="str">
        <f t="shared" si="0"/>
        <v>Unkown</v>
      </c>
      <c r="R5" s="1">
        <v>1</v>
      </c>
      <c r="S5" s="1">
        <v>0</v>
      </c>
      <c r="T5" s="1" t="s">
        <v>340</v>
      </c>
      <c r="U5" s="1" t="s">
        <v>341</v>
      </c>
      <c r="V5" s="1">
        <v>25000000</v>
      </c>
      <c r="W5" s="7" t="s">
        <v>3855</v>
      </c>
    </row>
    <row r="6" spans="1:23" x14ac:dyDescent="0.25">
      <c r="A6" s="6" t="s">
        <v>342</v>
      </c>
      <c r="B6" s="2">
        <v>41640</v>
      </c>
      <c r="C6" s="1" t="s">
        <v>342</v>
      </c>
      <c r="D6" s="1" t="s">
        <v>343</v>
      </c>
      <c r="E6" s="1" t="s">
        <v>344</v>
      </c>
      <c r="F6" s="1" t="s">
        <v>345</v>
      </c>
      <c r="G6" s="1" t="s">
        <v>346</v>
      </c>
      <c r="H6" s="1" t="s">
        <v>339</v>
      </c>
      <c r="I6" s="1" t="s">
        <v>113</v>
      </c>
      <c r="J6" s="1" t="s">
        <v>52</v>
      </c>
      <c r="K6" s="1" t="s">
        <v>54</v>
      </c>
      <c r="L6" s="1" t="s">
        <v>53</v>
      </c>
      <c r="M6" s="1" t="s">
        <v>54</v>
      </c>
      <c r="N6" s="1" t="s">
        <v>55</v>
      </c>
      <c r="O6" s="1" t="s">
        <v>56</v>
      </c>
      <c r="P6" s="1" t="s">
        <v>56</v>
      </c>
      <c r="Q6" s="1" t="str">
        <f t="shared" si="0"/>
        <v>Unkown</v>
      </c>
      <c r="R6" s="1">
        <v>1</v>
      </c>
      <c r="S6" s="1">
        <v>0</v>
      </c>
      <c r="T6" s="1" t="s">
        <v>347</v>
      </c>
      <c r="U6" s="1" t="s">
        <v>348</v>
      </c>
      <c r="V6" s="1">
        <v>25000000</v>
      </c>
      <c r="W6" s="7" t="s">
        <v>3855</v>
      </c>
    </row>
    <row r="7" spans="1:23" x14ac:dyDescent="0.25">
      <c r="A7" s="6" t="s">
        <v>349</v>
      </c>
      <c r="B7" s="2">
        <v>41640</v>
      </c>
      <c r="C7" s="1" t="s">
        <v>349</v>
      </c>
      <c r="D7" s="1" t="s">
        <v>47</v>
      </c>
      <c r="E7" s="1" t="s">
        <v>350</v>
      </c>
      <c r="F7" s="1" t="s">
        <v>351</v>
      </c>
      <c r="G7" s="1" t="s">
        <v>352</v>
      </c>
      <c r="H7" s="1" t="s">
        <v>213</v>
      </c>
      <c r="I7" s="1" t="s">
        <v>51</v>
      </c>
      <c r="J7" s="1" t="s">
        <v>52</v>
      </c>
      <c r="K7" s="1">
        <v>3</v>
      </c>
      <c r="L7" s="1" t="s">
        <v>53</v>
      </c>
      <c r="M7" s="1" t="s">
        <v>54</v>
      </c>
      <c r="N7" s="1" t="s">
        <v>55</v>
      </c>
      <c r="O7" s="1" t="s">
        <v>56</v>
      </c>
      <c r="P7" s="1">
        <v>14</v>
      </c>
      <c r="Q7" s="1" t="str">
        <f t="shared" si="0"/>
        <v>Unkown</v>
      </c>
      <c r="R7" s="1">
        <v>1</v>
      </c>
      <c r="S7" s="1">
        <v>0</v>
      </c>
      <c r="T7" s="1" t="s">
        <v>353</v>
      </c>
      <c r="U7" s="1" t="s">
        <v>354</v>
      </c>
      <c r="V7" s="1">
        <v>100000000</v>
      </c>
      <c r="W7" s="7" t="s">
        <v>3855</v>
      </c>
    </row>
    <row r="8" spans="1:23" x14ac:dyDescent="0.25">
      <c r="A8" s="1" t="s">
        <v>355</v>
      </c>
      <c r="B8" s="2">
        <v>41671</v>
      </c>
      <c r="C8" s="1" t="s">
        <v>355</v>
      </c>
      <c r="D8" s="1" t="s">
        <v>177</v>
      </c>
      <c r="E8" s="1" t="s">
        <v>356</v>
      </c>
      <c r="F8" s="1" t="s">
        <v>76</v>
      </c>
      <c r="G8" s="1" t="s">
        <v>179</v>
      </c>
      <c r="H8" s="1" t="s">
        <v>213</v>
      </c>
      <c r="I8" s="1" t="s">
        <v>180</v>
      </c>
      <c r="J8" s="1" t="s">
        <v>166</v>
      </c>
      <c r="K8" s="1">
        <v>3</v>
      </c>
      <c r="L8" s="1">
        <v>3.91</v>
      </c>
      <c r="M8" s="1" t="s">
        <v>54</v>
      </c>
      <c r="N8" s="1" t="s">
        <v>55</v>
      </c>
      <c r="O8" s="1">
        <v>2.72</v>
      </c>
      <c r="P8" s="1">
        <v>5.5</v>
      </c>
      <c r="Q8" s="1">
        <f t="shared" si="0"/>
        <v>2.0220588235294117</v>
      </c>
      <c r="R8" s="1">
        <v>1</v>
      </c>
      <c r="S8" s="1">
        <v>0</v>
      </c>
      <c r="T8" s="1" t="s">
        <v>357</v>
      </c>
      <c r="U8" s="1" t="s">
        <v>358</v>
      </c>
      <c r="V8" s="1">
        <v>100000000</v>
      </c>
      <c r="W8" s="1" t="s">
        <v>3855</v>
      </c>
    </row>
    <row r="9" spans="1:23" x14ac:dyDescent="0.25">
      <c r="A9" s="1" t="s">
        <v>359</v>
      </c>
      <c r="B9" s="2">
        <v>41671</v>
      </c>
      <c r="C9" s="1" t="s">
        <v>359</v>
      </c>
      <c r="D9" s="1" t="s">
        <v>54</v>
      </c>
      <c r="E9" s="1" t="s">
        <v>166</v>
      </c>
      <c r="F9" s="1" t="s">
        <v>166</v>
      </c>
      <c r="G9" s="1" t="s">
        <v>360</v>
      </c>
      <c r="H9" s="1" t="s">
        <v>339</v>
      </c>
      <c r="I9" s="1" t="s">
        <v>113</v>
      </c>
      <c r="J9" s="1" t="s">
        <v>52</v>
      </c>
      <c r="K9" s="1">
        <v>0.25</v>
      </c>
      <c r="L9" s="1" t="s">
        <v>53</v>
      </c>
      <c r="M9" s="1" t="s">
        <v>54</v>
      </c>
      <c r="N9" s="1" t="s">
        <v>55</v>
      </c>
      <c r="O9" s="1" t="s">
        <v>56</v>
      </c>
      <c r="P9" s="1" t="s">
        <v>56</v>
      </c>
      <c r="Q9" s="1" t="str">
        <f t="shared" si="0"/>
        <v>Unkown</v>
      </c>
      <c r="R9" s="1">
        <v>1</v>
      </c>
      <c r="S9" s="1">
        <v>0</v>
      </c>
      <c r="T9" s="1" t="s">
        <v>361</v>
      </c>
      <c r="U9" s="1" t="s">
        <v>362</v>
      </c>
      <c r="V9" s="1">
        <v>25000000</v>
      </c>
      <c r="W9" s="1" t="s">
        <v>3855</v>
      </c>
    </row>
    <row r="10" spans="1:23" x14ac:dyDescent="0.25">
      <c r="A10" s="1" t="s">
        <v>363</v>
      </c>
      <c r="B10" s="2">
        <v>41699</v>
      </c>
      <c r="C10" s="1" t="s">
        <v>364</v>
      </c>
      <c r="D10" s="1" t="s">
        <v>365</v>
      </c>
      <c r="E10" s="1" t="s">
        <v>366</v>
      </c>
      <c r="F10" s="1" t="s">
        <v>76</v>
      </c>
      <c r="G10" s="1" t="s">
        <v>247</v>
      </c>
      <c r="H10" s="1" t="s">
        <v>112</v>
      </c>
      <c r="I10" s="1" t="s">
        <v>51</v>
      </c>
      <c r="J10" s="1" t="s">
        <v>166</v>
      </c>
      <c r="K10" s="1" t="s">
        <v>54</v>
      </c>
      <c r="L10" s="1">
        <v>0.41</v>
      </c>
      <c r="M10" s="1" t="s">
        <v>54</v>
      </c>
      <c r="N10" s="1" t="s">
        <v>68</v>
      </c>
      <c r="O10" s="1">
        <v>0.21</v>
      </c>
      <c r="P10" s="1">
        <v>2.25</v>
      </c>
      <c r="Q10" s="1">
        <f t="shared" si="0"/>
        <v>10.714285714285715</v>
      </c>
      <c r="R10" s="1">
        <v>1</v>
      </c>
      <c r="S10" s="1">
        <v>0</v>
      </c>
      <c r="T10" s="1" t="s">
        <v>367</v>
      </c>
      <c r="U10" s="1" t="s">
        <v>368</v>
      </c>
      <c r="V10" s="1">
        <v>200000000</v>
      </c>
      <c r="W10" s="1" t="s">
        <v>56</v>
      </c>
    </row>
    <row r="11" spans="1:23" x14ac:dyDescent="0.25">
      <c r="A11" s="1" t="s">
        <v>369</v>
      </c>
      <c r="B11" s="2">
        <v>41699</v>
      </c>
      <c r="C11" s="1" t="s">
        <v>364</v>
      </c>
      <c r="D11" s="1" t="s">
        <v>365</v>
      </c>
      <c r="E11" s="1" t="s">
        <v>366</v>
      </c>
      <c r="F11" s="1" t="s">
        <v>76</v>
      </c>
      <c r="G11" s="1" t="s">
        <v>247</v>
      </c>
      <c r="H11" s="1" t="s">
        <v>370</v>
      </c>
      <c r="I11" s="1" t="s">
        <v>51</v>
      </c>
      <c r="J11" s="1" t="s">
        <v>166</v>
      </c>
      <c r="K11" s="1" t="s">
        <v>54</v>
      </c>
      <c r="L11" s="1">
        <v>0.85</v>
      </c>
      <c r="M11" s="1" t="s">
        <v>54</v>
      </c>
      <c r="N11" s="1" t="s">
        <v>68</v>
      </c>
      <c r="O11" s="1">
        <v>0.56999999999999995</v>
      </c>
      <c r="P11" s="1">
        <v>2.5</v>
      </c>
      <c r="Q11" s="1">
        <f t="shared" si="0"/>
        <v>4.3859649122807021</v>
      </c>
      <c r="R11" s="1">
        <v>1</v>
      </c>
      <c r="S11" s="1">
        <v>0</v>
      </c>
      <c r="T11" s="1" t="s">
        <v>367</v>
      </c>
      <c r="U11" s="1" t="s">
        <v>368</v>
      </c>
      <c r="V11" s="1">
        <v>200000000</v>
      </c>
      <c r="W11" s="1" t="s">
        <v>56</v>
      </c>
    </row>
    <row r="12" spans="1:23" x14ac:dyDescent="0.25">
      <c r="A12" s="1" t="s">
        <v>3856</v>
      </c>
      <c r="B12" s="2">
        <v>41699</v>
      </c>
      <c r="C12" s="1" t="s">
        <v>364</v>
      </c>
      <c r="D12" s="1" t="s">
        <v>365</v>
      </c>
      <c r="E12" s="1" t="s">
        <v>366</v>
      </c>
      <c r="F12" s="1" t="s">
        <v>76</v>
      </c>
      <c r="G12" s="1" t="s">
        <v>247</v>
      </c>
      <c r="H12" s="1" t="s">
        <v>487</v>
      </c>
      <c r="I12" s="1" t="s">
        <v>51</v>
      </c>
      <c r="J12" s="1" t="s">
        <v>166</v>
      </c>
      <c r="K12" s="1" t="s">
        <v>54</v>
      </c>
      <c r="L12" s="1" t="s">
        <v>53</v>
      </c>
      <c r="M12" s="1" t="s">
        <v>54</v>
      </c>
      <c r="N12" s="1" t="s">
        <v>68</v>
      </c>
      <c r="O12" s="1" t="s">
        <v>56</v>
      </c>
      <c r="P12" s="1">
        <v>0.3</v>
      </c>
      <c r="Q12" s="1" t="str">
        <f t="shared" si="0"/>
        <v>Unkown</v>
      </c>
      <c r="R12" s="1">
        <v>1</v>
      </c>
      <c r="S12" s="1">
        <v>0</v>
      </c>
      <c r="T12" s="1" t="s">
        <v>367</v>
      </c>
      <c r="U12" s="1" t="s">
        <v>368</v>
      </c>
      <c r="V12" s="1">
        <v>200000000</v>
      </c>
      <c r="W12" s="1" t="s">
        <v>56</v>
      </c>
    </row>
    <row r="13" spans="1:23" x14ac:dyDescent="0.25">
      <c r="A13" s="1" t="s">
        <v>371</v>
      </c>
      <c r="B13" s="2">
        <v>41699</v>
      </c>
      <c r="C13" s="1" t="s">
        <v>371</v>
      </c>
      <c r="D13" s="1" t="s">
        <v>372</v>
      </c>
      <c r="E13" s="1" t="s">
        <v>373</v>
      </c>
      <c r="F13" s="1" t="s">
        <v>76</v>
      </c>
      <c r="G13" s="1" t="s">
        <v>374</v>
      </c>
      <c r="H13" s="1" t="s">
        <v>112</v>
      </c>
      <c r="I13" s="1" t="s">
        <v>51</v>
      </c>
      <c r="J13" s="1" t="s">
        <v>166</v>
      </c>
      <c r="K13" s="1">
        <v>2.75</v>
      </c>
      <c r="L13" s="1">
        <v>4.87</v>
      </c>
      <c r="M13" s="1" t="s">
        <v>54</v>
      </c>
      <c r="N13" s="1" t="s">
        <v>55</v>
      </c>
      <c r="O13" s="1">
        <v>1.5</v>
      </c>
      <c r="P13" s="1">
        <v>6.5</v>
      </c>
      <c r="Q13" s="1">
        <f t="shared" si="0"/>
        <v>4.333333333333333</v>
      </c>
      <c r="R13" s="1">
        <v>1</v>
      </c>
      <c r="S13" s="1">
        <v>0</v>
      </c>
      <c r="T13" s="1" t="s">
        <v>375</v>
      </c>
      <c r="U13" s="1" t="s">
        <v>376</v>
      </c>
      <c r="V13" s="1">
        <v>200000000</v>
      </c>
      <c r="W13" s="1" t="s">
        <v>3855</v>
      </c>
    </row>
    <row r="14" spans="1:23" x14ac:dyDescent="0.25">
      <c r="A14" s="1" t="s">
        <v>377</v>
      </c>
      <c r="B14" s="2">
        <v>41699</v>
      </c>
      <c r="C14" s="1" t="s">
        <v>377</v>
      </c>
      <c r="D14" s="1" t="s">
        <v>378</v>
      </c>
      <c r="E14" s="1" t="s">
        <v>379</v>
      </c>
      <c r="F14" s="1" t="s">
        <v>91</v>
      </c>
      <c r="G14" s="1" t="s">
        <v>380</v>
      </c>
      <c r="H14" s="1" t="s">
        <v>78</v>
      </c>
      <c r="I14" s="1" t="s">
        <v>51</v>
      </c>
      <c r="J14" s="1" t="s">
        <v>105</v>
      </c>
      <c r="K14" s="1" t="s">
        <v>54</v>
      </c>
      <c r="L14" s="1" t="s">
        <v>53</v>
      </c>
      <c r="M14" s="1" t="s">
        <v>381</v>
      </c>
      <c r="N14" s="1" t="s">
        <v>55</v>
      </c>
      <c r="O14" s="1">
        <v>0.82</v>
      </c>
      <c r="P14" s="1">
        <v>2.75</v>
      </c>
      <c r="Q14" s="1">
        <f t="shared" si="0"/>
        <v>3.3536585365853662</v>
      </c>
      <c r="R14" s="1">
        <v>1</v>
      </c>
      <c r="S14" s="1">
        <v>0</v>
      </c>
      <c r="T14" s="1" t="s">
        <v>382</v>
      </c>
      <c r="U14" s="1" t="s">
        <v>383</v>
      </c>
      <c r="V14" s="1">
        <v>270000000</v>
      </c>
      <c r="W14" s="1" t="s">
        <v>3855</v>
      </c>
    </row>
    <row r="15" spans="1:23" x14ac:dyDescent="0.25">
      <c r="A15" s="1" t="s">
        <v>384</v>
      </c>
      <c r="B15" s="2">
        <v>41699</v>
      </c>
      <c r="C15" s="1" t="s">
        <v>384</v>
      </c>
      <c r="D15" s="1" t="s">
        <v>89</v>
      </c>
      <c r="E15" s="1" t="s">
        <v>385</v>
      </c>
      <c r="F15" s="1" t="s">
        <v>91</v>
      </c>
      <c r="G15" s="1" t="s">
        <v>92</v>
      </c>
      <c r="H15" s="1" t="s">
        <v>93</v>
      </c>
      <c r="I15" s="1" t="s">
        <v>51</v>
      </c>
      <c r="J15" s="1" t="s">
        <v>166</v>
      </c>
      <c r="K15" s="1">
        <v>3</v>
      </c>
      <c r="L15" s="1">
        <v>0.56000000000000005</v>
      </c>
      <c r="M15" s="1" t="s">
        <v>54</v>
      </c>
      <c r="N15" s="1" t="s">
        <v>55</v>
      </c>
      <c r="O15" s="1">
        <v>0.41</v>
      </c>
      <c r="P15" s="1">
        <v>2</v>
      </c>
      <c r="Q15" s="1">
        <f t="shared" si="0"/>
        <v>4.8780487804878048</v>
      </c>
      <c r="R15" s="1">
        <v>1</v>
      </c>
      <c r="S15" s="1">
        <v>0</v>
      </c>
      <c r="T15" s="1" t="s">
        <v>386</v>
      </c>
      <c r="U15" s="1" t="s">
        <v>387</v>
      </c>
      <c r="V15" s="1">
        <v>300000000</v>
      </c>
      <c r="W15" s="1" t="s">
        <v>3855</v>
      </c>
    </row>
    <row r="16" spans="1:23" x14ac:dyDescent="0.25">
      <c r="A16" s="1" t="s">
        <v>388</v>
      </c>
      <c r="B16" s="2">
        <v>41699</v>
      </c>
      <c r="C16" s="1" t="s">
        <v>388</v>
      </c>
      <c r="D16" s="1" t="s">
        <v>389</v>
      </c>
      <c r="E16" s="1" t="s">
        <v>390</v>
      </c>
      <c r="F16" s="1" t="s">
        <v>91</v>
      </c>
      <c r="G16" s="1" t="s">
        <v>391</v>
      </c>
      <c r="H16" s="1" t="s">
        <v>162</v>
      </c>
      <c r="I16" s="1" t="s">
        <v>51</v>
      </c>
      <c r="J16" s="1" t="s">
        <v>79</v>
      </c>
      <c r="K16" s="1" t="s">
        <v>392</v>
      </c>
      <c r="L16" s="1" t="s">
        <v>53</v>
      </c>
      <c r="M16" s="1" t="s">
        <v>54</v>
      </c>
      <c r="N16" s="1" t="s">
        <v>55</v>
      </c>
      <c r="O16" s="1">
        <v>1.1000000000000001</v>
      </c>
      <c r="P16" s="1">
        <v>4</v>
      </c>
      <c r="Q16" s="1">
        <f t="shared" si="0"/>
        <v>3.6363636363636362</v>
      </c>
      <c r="R16" s="1">
        <v>1</v>
      </c>
      <c r="S16" s="1">
        <v>0</v>
      </c>
      <c r="T16" s="1" t="s">
        <v>393</v>
      </c>
      <c r="U16" s="1" t="s">
        <v>394</v>
      </c>
      <c r="V16" s="1">
        <v>95000000</v>
      </c>
      <c r="W16" s="1" t="s">
        <v>3855</v>
      </c>
    </row>
    <row r="17" spans="1:23" x14ac:dyDescent="0.25">
      <c r="A17" s="1" t="s">
        <v>395</v>
      </c>
      <c r="B17" s="2">
        <v>41730</v>
      </c>
      <c r="C17" s="1" t="s">
        <v>395</v>
      </c>
      <c r="D17" s="1" t="s">
        <v>396</v>
      </c>
      <c r="E17" s="1" t="s">
        <v>397</v>
      </c>
      <c r="F17" s="1" t="s">
        <v>76</v>
      </c>
      <c r="G17" s="1" t="s">
        <v>398</v>
      </c>
      <c r="H17" s="1" t="s">
        <v>118</v>
      </c>
      <c r="I17" s="1" t="s">
        <v>51</v>
      </c>
      <c r="J17" s="1" t="s">
        <v>52</v>
      </c>
      <c r="K17" s="1" t="s">
        <v>54</v>
      </c>
      <c r="L17" s="1" t="s">
        <v>53</v>
      </c>
      <c r="M17" s="1" t="s">
        <v>54</v>
      </c>
      <c r="N17" s="1" t="s">
        <v>55</v>
      </c>
      <c r="O17" s="1">
        <v>1.28</v>
      </c>
      <c r="P17" s="1">
        <v>4.25</v>
      </c>
      <c r="Q17" s="1">
        <f t="shared" si="0"/>
        <v>3.3203125</v>
      </c>
      <c r="R17" s="1">
        <v>1</v>
      </c>
      <c r="S17" s="1">
        <v>0</v>
      </c>
      <c r="T17" s="1" t="s">
        <v>399</v>
      </c>
      <c r="U17" s="1" t="s">
        <v>400</v>
      </c>
      <c r="V17" s="1">
        <v>150000000</v>
      </c>
      <c r="W17" s="1" t="s">
        <v>3855</v>
      </c>
    </row>
    <row r="18" spans="1:23" x14ac:dyDescent="0.25">
      <c r="A18" s="1" t="s">
        <v>863</v>
      </c>
      <c r="B18" s="2">
        <v>42430</v>
      </c>
      <c r="C18" s="1" t="s">
        <v>863</v>
      </c>
      <c r="D18" s="1" t="s">
        <v>89</v>
      </c>
      <c r="E18" s="1" t="s">
        <v>54</v>
      </c>
      <c r="F18" s="1" t="s">
        <v>54</v>
      </c>
      <c r="G18" s="1" t="s">
        <v>92</v>
      </c>
      <c r="H18" s="1" t="s">
        <v>93</v>
      </c>
      <c r="I18" s="1" t="s">
        <v>51</v>
      </c>
      <c r="J18" s="1" t="s">
        <v>52</v>
      </c>
      <c r="K18" s="1" t="s">
        <v>54</v>
      </c>
      <c r="L18" s="1" t="s">
        <v>53</v>
      </c>
      <c r="M18" s="1" t="s">
        <v>54</v>
      </c>
      <c r="N18" s="1" t="s">
        <v>55</v>
      </c>
      <c r="O18" s="1" t="s">
        <v>56</v>
      </c>
      <c r="P18" s="1">
        <v>2.25</v>
      </c>
      <c r="Q18" s="1" t="s">
        <v>54</v>
      </c>
      <c r="R18" s="1">
        <v>1</v>
      </c>
      <c r="S18" s="1">
        <v>0</v>
      </c>
      <c r="T18" s="1" t="s">
        <v>864</v>
      </c>
      <c r="U18" s="9" t="s">
        <v>865</v>
      </c>
      <c r="V18" s="1">
        <v>300000000</v>
      </c>
      <c r="W18" s="1" t="s">
        <v>3855</v>
      </c>
    </row>
    <row r="19" spans="1:23" x14ac:dyDescent="0.25">
      <c r="A19" s="1" t="s">
        <v>866</v>
      </c>
      <c r="B19" s="2">
        <v>42461</v>
      </c>
      <c r="C19" s="1" t="s">
        <v>866</v>
      </c>
      <c r="D19" s="1" t="s">
        <v>54</v>
      </c>
      <c r="E19" s="1" t="s">
        <v>812</v>
      </c>
      <c r="F19" s="1" t="s">
        <v>166</v>
      </c>
      <c r="G19" s="1" t="s">
        <v>542</v>
      </c>
      <c r="H19" s="1" t="s">
        <v>867</v>
      </c>
      <c r="I19" s="1" t="s">
        <v>54</v>
      </c>
      <c r="J19" s="1" t="s">
        <v>52</v>
      </c>
      <c r="K19" s="1" t="s">
        <v>54</v>
      </c>
      <c r="L19" s="1" t="s">
        <v>53</v>
      </c>
      <c r="M19" s="1" t="s">
        <v>54</v>
      </c>
      <c r="N19" s="1" t="s">
        <v>55</v>
      </c>
      <c r="O19" s="1" t="s">
        <v>56</v>
      </c>
      <c r="P19" s="1" t="s">
        <v>56</v>
      </c>
      <c r="Q19" s="1" t="s">
        <v>54</v>
      </c>
      <c r="R19" s="1">
        <v>1</v>
      </c>
      <c r="S19" s="1">
        <v>0</v>
      </c>
      <c r="T19" s="1" t="s">
        <v>868</v>
      </c>
      <c r="U19" s="9" t="s">
        <v>869</v>
      </c>
      <c r="V19" s="1">
        <v>85000000</v>
      </c>
      <c r="W19" s="1" t="s">
        <v>3855</v>
      </c>
    </row>
    <row r="20" spans="1:23" x14ac:dyDescent="0.25">
      <c r="A20" s="1" t="s">
        <v>975</v>
      </c>
      <c r="B20" s="2">
        <v>42614</v>
      </c>
      <c r="C20" s="1" t="s">
        <v>976</v>
      </c>
      <c r="D20" s="1" t="s">
        <v>245</v>
      </c>
      <c r="E20" s="1" t="s">
        <v>785</v>
      </c>
      <c r="F20" s="1" t="s">
        <v>76</v>
      </c>
      <c r="G20" s="1" t="s">
        <v>247</v>
      </c>
      <c r="H20" s="1" t="s">
        <v>977</v>
      </c>
      <c r="I20" s="1" t="s">
        <v>51</v>
      </c>
      <c r="J20" s="1" t="s">
        <v>52</v>
      </c>
      <c r="K20" s="1" t="s">
        <v>54</v>
      </c>
      <c r="L20" s="1" t="s">
        <v>53</v>
      </c>
      <c r="M20" s="1" t="s">
        <v>54</v>
      </c>
      <c r="N20" s="1" t="s">
        <v>68</v>
      </c>
      <c r="O20" s="1">
        <v>0.49</v>
      </c>
      <c r="P20" s="1">
        <v>2.2000000000000002</v>
      </c>
      <c r="Q20" s="1">
        <v>4.49</v>
      </c>
      <c r="R20" s="1">
        <v>1</v>
      </c>
      <c r="S20" s="1">
        <v>0</v>
      </c>
      <c r="T20" s="1" t="s">
        <v>978</v>
      </c>
      <c r="U20" s="9" t="s">
        <v>979</v>
      </c>
      <c r="V20" s="1">
        <v>500000000</v>
      </c>
      <c r="W20" s="1" t="s">
        <v>56</v>
      </c>
    </row>
    <row r="21" spans="1:23" x14ac:dyDescent="0.25">
      <c r="A21" s="1" t="s">
        <v>980</v>
      </c>
      <c r="B21" s="2">
        <v>42614</v>
      </c>
      <c r="C21" s="1" t="s">
        <v>976</v>
      </c>
      <c r="D21" s="1" t="s">
        <v>245</v>
      </c>
      <c r="E21" s="1" t="s">
        <v>785</v>
      </c>
      <c r="F21" s="1" t="s">
        <v>76</v>
      </c>
      <c r="G21" s="1" t="s">
        <v>247</v>
      </c>
      <c r="H21" s="1" t="s">
        <v>118</v>
      </c>
      <c r="I21" s="1" t="s">
        <v>51</v>
      </c>
      <c r="J21" s="1" t="s">
        <v>52</v>
      </c>
      <c r="K21" s="1" t="s">
        <v>54</v>
      </c>
      <c r="L21" s="1" t="s">
        <v>53</v>
      </c>
      <c r="M21" s="1" t="s">
        <v>54</v>
      </c>
      <c r="N21" s="1" t="s">
        <v>68</v>
      </c>
      <c r="O21" s="1">
        <v>1.47</v>
      </c>
      <c r="P21" s="1">
        <v>3.25</v>
      </c>
      <c r="Q21" s="1">
        <v>2.21</v>
      </c>
      <c r="R21" s="1">
        <v>1</v>
      </c>
      <c r="S21" s="1">
        <v>0</v>
      </c>
      <c r="T21" s="1" t="s">
        <v>978</v>
      </c>
      <c r="U21" s="9" t="s">
        <v>979</v>
      </c>
      <c r="V21" s="1">
        <v>500000000</v>
      </c>
      <c r="W21" s="1" t="s">
        <v>56</v>
      </c>
    </row>
    <row r="22" spans="1:23" x14ac:dyDescent="0.25">
      <c r="A22" s="1" t="s">
        <v>987</v>
      </c>
      <c r="B22" s="2">
        <v>42675</v>
      </c>
      <c r="C22" s="1" t="s">
        <v>987</v>
      </c>
      <c r="D22" s="1" t="s">
        <v>540</v>
      </c>
      <c r="E22" s="1" t="s">
        <v>541</v>
      </c>
      <c r="F22" s="1" t="s">
        <v>264</v>
      </c>
      <c r="G22" s="1" t="s">
        <v>542</v>
      </c>
      <c r="H22" s="1" t="s">
        <v>534</v>
      </c>
      <c r="I22" s="1" t="s">
        <v>51</v>
      </c>
      <c r="J22" s="1" t="s">
        <v>988</v>
      </c>
      <c r="K22" s="1" t="s">
        <v>54</v>
      </c>
      <c r="L22" s="1">
        <v>2.38</v>
      </c>
      <c r="M22" s="1" t="s">
        <v>54</v>
      </c>
      <c r="N22" s="1" t="s">
        <v>55</v>
      </c>
      <c r="O22" s="1">
        <v>2.1800000000000002</v>
      </c>
      <c r="P22" s="1">
        <v>4</v>
      </c>
      <c r="Q22" s="1">
        <v>1.83</v>
      </c>
      <c r="R22" s="1">
        <v>1</v>
      </c>
      <c r="S22" s="1">
        <v>0</v>
      </c>
      <c r="T22" s="1" t="s">
        <v>989</v>
      </c>
      <c r="U22" s="9" t="s">
        <v>990</v>
      </c>
      <c r="V22" s="1">
        <v>500000000</v>
      </c>
      <c r="W22" s="1" t="s">
        <v>3855</v>
      </c>
    </row>
    <row r="23" spans="1:23" x14ac:dyDescent="0.25">
      <c r="A23" s="1" t="s">
        <v>1074</v>
      </c>
      <c r="B23" s="2">
        <v>42795</v>
      </c>
      <c r="C23" s="1" t="s">
        <v>1074</v>
      </c>
      <c r="D23" s="1" t="s">
        <v>89</v>
      </c>
      <c r="E23" s="1" t="s">
        <v>54</v>
      </c>
      <c r="F23" s="1" t="s">
        <v>54</v>
      </c>
      <c r="G23" s="1" t="s">
        <v>324</v>
      </c>
      <c r="H23" s="1" t="s">
        <v>93</v>
      </c>
      <c r="I23" s="1" t="s">
        <v>51</v>
      </c>
      <c r="J23" s="1" t="s">
        <v>52</v>
      </c>
      <c r="K23" s="1" t="s">
        <v>54</v>
      </c>
      <c r="L23" s="1" t="s">
        <v>53</v>
      </c>
      <c r="M23" s="1" t="s">
        <v>54</v>
      </c>
      <c r="N23" s="1" t="s">
        <v>55</v>
      </c>
      <c r="O23" s="1" t="s">
        <v>56</v>
      </c>
      <c r="P23" s="1" t="s">
        <v>56</v>
      </c>
      <c r="Q23" s="1" t="s">
        <v>54</v>
      </c>
      <c r="R23" s="1">
        <v>1</v>
      </c>
      <c r="S23" s="1">
        <v>0</v>
      </c>
      <c r="T23" s="1" t="s">
        <v>1075</v>
      </c>
      <c r="U23" s="9" t="s">
        <v>1076</v>
      </c>
      <c r="V23" s="1">
        <v>300000000</v>
      </c>
      <c r="W23" s="1" t="s">
        <v>3855</v>
      </c>
    </row>
    <row r="24" spans="1:23" x14ac:dyDescent="0.25">
      <c r="A24" s="1" t="s">
        <v>1136</v>
      </c>
      <c r="B24" s="2">
        <v>42856</v>
      </c>
      <c r="C24" s="1" t="s">
        <v>1137</v>
      </c>
      <c r="D24" s="1" t="s">
        <v>540</v>
      </c>
      <c r="E24" s="1" t="s">
        <v>1138</v>
      </c>
      <c r="F24" s="1" t="s">
        <v>264</v>
      </c>
      <c r="G24" s="1" t="s">
        <v>542</v>
      </c>
      <c r="H24" s="1" t="s">
        <v>1139</v>
      </c>
      <c r="I24" s="1" t="s">
        <v>51</v>
      </c>
      <c r="J24" s="1" t="s">
        <v>52</v>
      </c>
      <c r="K24" s="1" t="s">
        <v>54</v>
      </c>
      <c r="L24" s="1">
        <v>1.19</v>
      </c>
      <c r="M24" s="1" t="s">
        <v>54</v>
      </c>
      <c r="N24" s="1" t="s">
        <v>68</v>
      </c>
      <c r="O24" s="1">
        <v>1.1100000000000001</v>
      </c>
      <c r="P24" s="1">
        <v>3.5</v>
      </c>
      <c r="Q24" s="1">
        <v>3.15</v>
      </c>
      <c r="R24" s="1">
        <v>1</v>
      </c>
      <c r="S24" s="1">
        <v>0</v>
      </c>
      <c r="T24" s="1" t="s">
        <v>1140</v>
      </c>
      <c r="U24" s="1" t="s">
        <v>1141</v>
      </c>
      <c r="V24" s="1">
        <v>125000000</v>
      </c>
      <c r="W24" s="1" t="s">
        <v>56</v>
      </c>
    </row>
    <row r="25" spans="1:23" x14ac:dyDescent="0.25">
      <c r="A25" s="1" t="s">
        <v>1142</v>
      </c>
      <c r="B25" s="2">
        <v>42856</v>
      </c>
      <c r="C25" s="1" t="s">
        <v>1137</v>
      </c>
      <c r="D25" s="1" t="s">
        <v>540</v>
      </c>
      <c r="E25" s="1" t="s">
        <v>1138</v>
      </c>
      <c r="F25" s="1" t="s">
        <v>264</v>
      </c>
      <c r="G25" s="1" t="s">
        <v>542</v>
      </c>
      <c r="H25" s="1" t="s">
        <v>534</v>
      </c>
      <c r="I25" s="1" t="s">
        <v>51</v>
      </c>
      <c r="J25" s="1" t="s">
        <v>52</v>
      </c>
      <c r="K25" s="1" t="s">
        <v>54</v>
      </c>
      <c r="L25" s="1">
        <v>3.72</v>
      </c>
      <c r="M25" s="1" t="s">
        <v>54</v>
      </c>
      <c r="N25" s="1" t="s">
        <v>68</v>
      </c>
      <c r="O25" s="1">
        <v>3.33</v>
      </c>
      <c r="P25" s="1">
        <v>6</v>
      </c>
      <c r="Q25" s="1">
        <v>1.8</v>
      </c>
      <c r="R25" s="1">
        <v>1</v>
      </c>
      <c r="S25" s="1">
        <v>0</v>
      </c>
      <c r="T25" s="1" t="s">
        <v>1140</v>
      </c>
      <c r="U25" s="1" t="s">
        <v>1141</v>
      </c>
      <c r="V25" s="1">
        <v>125000000</v>
      </c>
      <c r="W25" s="1" t="s">
        <v>56</v>
      </c>
    </row>
    <row r="26" spans="1:23" x14ac:dyDescent="0.25">
      <c r="A26" s="1" t="s">
        <v>1216</v>
      </c>
      <c r="B26" s="2">
        <v>42917</v>
      </c>
      <c r="C26" s="1" t="s">
        <v>1216</v>
      </c>
      <c r="D26" s="1" t="s">
        <v>343</v>
      </c>
      <c r="E26" s="1" t="s">
        <v>748</v>
      </c>
      <c r="F26" s="1" t="s">
        <v>54</v>
      </c>
      <c r="G26" s="1" t="s">
        <v>247</v>
      </c>
      <c r="H26" s="1" t="s">
        <v>1217</v>
      </c>
      <c r="I26" s="1" t="s">
        <v>54</v>
      </c>
      <c r="J26" s="1" t="s">
        <v>52</v>
      </c>
      <c r="K26" s="1" t="s">
        <v>54</v>
      </c>
      <c r="L26" s="1" t="s">
        <v>53</v>
      </c>
      <c r="M26" s="1" t="s">
        <v>54</v>
      </c>
      <c r="N26" s="1" t="s">
        <v>55</v>
      </c>
      <c r="O26" s="1" t="s">
        <v>56</v>
      </c>
      <c r="P26" s="1" t="s">
        <v>56</v>
      </c>
      <c r="Q26" s="1" t="s">
        <v>54</v>
      </c>
      <c r="R26" s="1">
        <v>1</v>
      </c>
      <c r="S26" s="1">
        <v>0</v>
      </c>
      <c r="T26" s="1" t="s">
        <v>1218</v>
      </c>
      <c r="U26" s="9" t="s">
        <v>1219</v>
      </c>
      <c r="V26" s="1">
        <v>70600000</v>
      </c>
      <c r="W26" s="1" t="s">
        <v>3855</v>
      </c>
    </row>
    <row r="27" spans="1:23" x14ac:dyDescent="0.25">
      <c r="A27" s="1" t="s">
        <v>1245</v>
      </c>
      <c r="B27" s="2">
        <v>42948</v>
      </c>
      <c r="C27" s="1" t="s">
        <v>1238</v>
      </c>
      <c r="D27" s="1" t="s">
        <v>1239</v>
      </c>
      <c r="E27" s="1" t="s">
        <v>1240</v>
      </c>
      <c r="F27" s="1" t="s">
        <v>76</v>
      </c>
      <c r="G27" s="1" t="s">
        <v>1241</v>
      </c>
      <c r="H27" s="1" t="s">
        <v>195</v>
      </c>
      <c r="I27" s="1" t="s">
        <v>104</v>
      </c>
      <c r="J27" s="1" t="s">
        <v>52</v>
      </c>
      <c r="K27" s="1" t="s">
        <v>54</v>
      </c>
      <c r="L27" s="1">
        <v>5.8</v>
      </c>
      <c r="M27" s="1" t="s">
        <v>54</v>
      </c>
      <c r="N27" s="1" t="s">
        <v>68</v>
      </c>
      <c r="O27" s="1">
        <v>3.96</v>
      </c>
      <c r="P27" s="1">
        <v>5.9</v>
      </c>
      <c r="Q27" s="1">
        <v>1.49</v>
      </c>
      <c r="R27" s="1">
        <v>1</v>
      </c>
      <c r="S27" s="1">
        <v>1</v>
      </c>
      <c r="T27" s="1" t="s">
        <v>1242</v>
      </c>
      <c r="U27" s="9" t="s">
        <v>1243</v>
      </c>
      <c r="V27" s="1">
        <v>14800000</v>
      </c>
      <c r="W27" s="1" t="s">
        <v>56</v>
      </c>
    </row>
    <row r="28" spans="1:23" x14ac:dyDescent="0.25">
      <c r="A28" s="1" t="s">
        <v>1244</v>
      </c>
      <c r="B28" s="2">
        <v>42948</v>
      </c>
      <c r="C28" s="1" t="s">
        <v>1238</v>
      </c>
      <c r="D28" s="1" t="s">
        <v>1239</v>
      </c>
      <c r="E28" s="1" t="s">
        <v>1240</v>
      </c>
      <c r="F28" s="1" t="s">
        <v>76</v>
      </c>
      <c r="G28" s="1" t="s">
        <v>1241</v>
      </c>
      <c r="H28" s="1" t="s">
        <v>118</v>
      </c>
      <c r="I28" s="1" t="s">
        <v>104</v>
      </c>
      <c r="J28" s="1" t="s">
        <v>52</v>
      </c>
      <c r="K28" s="1" t="s">
        <v>54</v>
      </c>
      <c r="L28" s="1">
        <v>7.97</v>
      </c>
      <c r="M28" s="1" t="s">
        <v>54</v>
      </c>
      <c r="N28" s="1" t="s">
        <v>68</v>
      </c>
      <c r="O28" s="1">
        <v>3.43</v>
      </c>
      <c r="P28" s="1">
        <v>4.5</v>
      </c>
      <c r="Q28" s="1">
        <v>1.31</v>
      </c>
      <c r="R28" s="1">
        <v>1</v>
      </c>
      <c r="S28" s="1">
        <v>1</v>
      </c>
      <c r="T28" s="1" t="s">
        <v>1242</v>
      </c>
      <c r="U28" s="1" t="s">
        <v>1243</v>
      </c>
      <c r="V28" s="1">
        <v>14800000</v>
      </c>
      <c r="W28" s="1" t="s">
        <v>56</v>
      </c>
    </row>
    <row r="29" spans="1:23" x14ac:dyDescent="0.25">
      <c r="A29" s="1" t="s">
        <v>1237</v>
      </c>
      <c r="B29" s="2">
        <v>42948</v>
      </c>
      <c r="C29" s="1" t="s">
        <v>1238</v>
      </c>
      <c r="D29" s="1" t="s">
        <v>1239</v>
      </c>
      <c r="E29" s="1" t="s">
        <v>1240</v>
      </c>
      <c r="F29" s="1" t="s">
        <v>76</v>
      </c>
      <c r="G29" s="1" t="s">
        <v>1241</v>
      </c>
      <c r="H29" s="1" t="s">
        <v>213</v>
      </c>
      <c r="I29" s="1" t="s">
        <v>104</v>
      </c>
      <c r="J29" s="1" t="s">
        <v>52</v>
      </c>
      <c r="K29" s="1" t="s">
        <v>54</v>
      </c>
      <c r="L29" s="1">
        <v>5.73</v>
      </c>
      <c r="M29" s="1" t="s">
        <v>54</v>
      </c>
      <c r="N29" s="1" t="s">
        <v>68</v>
      </c>
      <c r="O29" s="1">
        <v>5.56</v>
      </c>
      <c r="P29" s="1">
        <v>9.3000000000000007</v>
      </c>
      <c r="Q29" s="1">
        <v>1.67</v>
      </c>
      <c r="R29" s="1">
        <v>1</v>
      </c>
      <c r="S29" s="1">
        <v>1</v>
      </c>
      <c r="T29" s="1" t="s">
        <v>1242</v>
      </c>
      <c r="U29" s="1" t="s">
        <v>1243</v>
      </c>
      <c r="V29" s="1">
        <v>14800000</v>
      </c>
      <c r="W29" s="1" t="s">
        <v>56</v>
      </c>
    </row>
    <row r="30" spans="1:23" x14ac:dyDescent="0.25">
      <c r="A30" s="1" t="s">
        <v>1271</v>
      </c>
      <c r="B30" s="2">
        <v>43040</v>
      </c>
      <c r="C30" s="1" t="s">
        <v>1272</v>
      </c>
      <c r="D30" s="1" t="s">
        <v>540</v>
      </c>
      <c r="E30" s="1" t="s">
        <v>1273</v>
      </c>
      <c r="F30" s="1" t="s">
        <v>264</v>
      </c>
      <c r="G30" s="1" t="s">
        <v>542</v>
      </c>
      <c r="H30" s="1" t="s">
        <v>103</v>
      </c>
      <c r="I30" s="1" t="s">
        <v>51</v>
      </c>
      <c r="J30" s="1" t="s">
        <v>52</v>
      </c>
      <c r="K30" s="1" t="s">
        <v>54</v>
      </c>
      <c r="L30" s="1">
        <v>1.39</v>
      </c>
      <c r="M30" s="1" t="s">
        <v>54</v>
      </c>
      <c r="N30" s="1" t="s">
        <v>68</v>
      </c>
      <c r="O30" s="1">
        <v>1.32</v>
      </c>
      <c r="P30" s="1">
        <v>4</v>
      </c>
      <c r="Q30" s="1" t="s">
        <v>56</v>
      </c>
      <c r="R30" s="1">
        <v>1</v>
      </c>
      <c r="S30" s="1">
        <v>0</v>
      </c>
      <c r="T30" s="1" t="s">
        <v>1274</v>
      </c>
      <c r="U30" s="9" t="s">
        <v>1275</v>
      </c>
      <c r="V30" s="1">
        <v>200000000</v>
      </c>
      <c r="W30" s="1" t="s">
        <v>3855</v>
      </c>
    </row>
    <row r="31" spans="1:23" x14ac:dyDescent="0.25">
      <c r="A31" s="1" t="s">
        <v>1276</v>
      </c>
      <c r="B31" s="2">
        <v>43040</v>
      </c>
      <c r="C31" s="1" t="s">
        <v>1272</v>
      </c>
      <c r="D31" s="1" t="s">
        <v>540</v>
      </c>
      <c r="E31" s="1" t="s">
        <v>1273</v>
      </c>
      <c r="F31" s="1" t="s">
        <v>264</v>
      </c>
      <c r="G31" s="1" t="s">
        <v>542</v>
      </c>
      <c r="H31" s="1" t="s">
        <v>534</v>
      </c>
      <c r="I31" s="1" t="s">
        <v>51</v>
      </c>
      <c r="J31" s="1" t="s">
        <v>52</v>
      </c>
      <c r="K31" s="1" t="s">
        <v>54</v>
      </c>
      <c r="L31" s="1">
        <v>3.05</v>
      </c>
      <c r="M31" s="1" t="s">
        <v>54</v>
      </c>
      <c r="N31" s="1" t="s">
        <v>68</v>
      </c>
      <c r="O31" s="1">
        <v>2.79</v>
      </c>
      <c r="P31" s="1">
        <v>5.25</v>
      </c>
      <c r="Q31" s="1">
        <v>1.79</v>
      </c>
      <c r="R31" s="1">
        <v>1</v>
      </c>
      <c r="S31" s="1">
        <v>0</v>
      </c>
      <c r="T31" s="1" t="s">
        <v>1274</v>
      </c>
      <c r="U31" s="1" t="s">
        <v>1275</v>
      </c>
      <c r="V31" s="1">
        <v>200000000</v>
      </c>
      <c r="W31" s="1" t="s">
        <v>3855</v>
      </c>
    </row>
    <row r="32" spans="1:23" x14ac:dyDescent="0.25">
      <c r="A32" s="1" t="s">
        <v>1293</v>
      </c>
      <c r="B32" s="2">
        <v>43070</v>
      </c>
      <c r="C32" s="1" t="s">
        <v>1293</v>
      </c>
      <c r="D32" s="1" t="s">
        <v>54</v>
      </c>
      <c r="E32" s="1" t="s">
        <v>166</v>
      </c>
      <c r="F32" s="1" t="s">
        <v>166</v>
      </c>
      <c r="G32" s="1" t="s">
        <v>542</v>
      </c>
      <c r="H32" s="1" t="s">
        <v>440</v>
      </c>
      <c r="I32" s="1" t="s">
        <v>54</v>
      </c>
      <c r="J32" s="1" t="s">
        <v>52</v>
      </c>
      <c r="K32" s="1">
        <v>1</v>
      </c>
      <c r="L32" s="1" t="s">
        <v>53</v>
      </c>
      <c r="M32" s="1" t="s">
        <v>54</v>
      </c>
      <c r="N32" s="1" t="s">
        <v>55</v>
      </c>
      <c r="O32" s="1" t="s">
        <v>56</v>
      </c>
      <c r="P32" s="1" t="s">
        <v>56</v>
      </c>
      <c r="Q32" s="1" t="s">
        <v>54</v>
      </c>
      <c r="R32" s="1">
        <v>1</v>
      </c>
      <c r="S32" s="1">
        <v>0</v>
      </c>
      <c r="T32" s="1" t="s">
        <v>1294</v>
      </c>
      <c r="U32" s="9" t="s">
        <v>1295</v>
      </c>
      <c r="V32" s="1">
        <v>10000000</v>
      </c>
      <c r="W32" s="1" t="s">
        <v>3855</v>
      </c>
    </row>
    <row r="33" spans="1:23" x14ac:dyDescent="0.25">
      <c r="A33" s="1" t="s">
        <v>3185</v>
      </c>
      <c r="B33" s="2">
        <v>44986</v>
      </c>
      <c r="C33" s="1" t="s">
        <v>3186</v>
      </c>
      <c r="D33" s="1" t="s">
        <v>1324</v>
      </c>
      <c r="E33" s="1" t="s">
        <v>3187</v>
      </c>
      <c r="F33" s="1" t="s">
        <v>76</v>
      </c>
      <c r="G33" s="1" t="s">
        <v>1326</v>
      </c>
      <c r="H33" s="1" t="s">
        <v>1175</v>
      </c>
      <c r="I33" s="1" t="s">
        <v>104</v>
      </c>
      <c r="J33" s="1"/>
      <c r="K33" s="1" t="s">
        <v>54</v>
      </c>
      <c r="L33" s="1">
        <v>1.48</v>
      </c>
      <c r="M33" s="1" t="s">
        <v>54</v>
      </c>
      <c r="N33" s="1" t="s">
        <v>55</v>
      </c>
      <c r="O33" s="1">
        <v>1</v>
      </c>
      <c r="P33" s="1">
        <v>4.75</v>
      </c>
      <c r="Q33" s="1">
        <v>4.75</v>
      </c>
      <c r="R33" s="1">
        <v>1</v>
      </c>
      <c r="S33" s="1">
        <v>1</v>
      </c>
      <c r="T33" s="1" t="s">
        <v>3188</v>
      </c>
      <c r="U33" s="9" t="s">
        <v>3189</v>
      </c>
      <c r="V33" s="1">
        <v>350000000</v>
      </c>
      <c r="W33" s="1" t="s">
        <v>3855</v>
      </c>
    </row>
    <row r="34" spans="1:23" x14ac:dyDescent="0.25">
      <c r="A34" s="1" t="s">
        <v>3208</v>
      </c>
      <c r="B34" s="2">
        <v>44986</v>
      </c>
      <c r="C34" s="1" t="s">
        <v>1821</v>
      </c>
      <c r="D34" s="1" t="s">
        <v>54</v>
      </c>
      <c r="E34" s="1" t="s">
        <v>54</v>
      </c>
      <c r="F34" s="1" t="s">
        <v>54</v>
      </c>
      <c r="G34" s="1" t="s">
        <v>247</v>
      </c>
      <c r="H34" s="1" t="s">
        <v>3209</v>
      </c>
      <c r="I34" s="1" t="s">
        <v>104</v>
      </c>
      <c r="J34" s="1" t="s">
        <v>52</v>
      </c>
      <c r="K34" s="1" t="s">
        <v>54</v>
      </c>
      <c r="L34" s="1" t="s">
        <v>53</v>
      </c>
      <c r="M34" s="1" t="s">
        <v>54</v>
      </c>
      <c r="N34" s="1" t="s">
        <v>55</v>
      </c>
      <c r="O34" s="1" t="s">
        <v>56</v>
      </c>
      <c r="P34" s="1" t="s">
        <v>56</v>
      </c>
      <c r="Q34" s="1" t="s">
        <v>54</v>
      </c>
      <c r="R34" s="1">
        <v>1</v>
      </c>
      <c r="S34" s="1">
        <v>0</v>
      </c>
      <c r="T34" s="1" t="s">
        <v>3210</v>
      </c>
      <c r="U34" s="9" t="s">
        <v>3211</v>
      </c>
      <c r="V34" s="1">
        <v>4600000</v>
      </c>
      <c r="W34" s="1" t="s">
        <v>3855</v>
      </c>
    </row>
    <row r="35" spans="1:23" x14ac:dyDescent="0.25">
      <c r="A35" s="1" t="s">
        <v>3179</v>
      </c>
      <c r="B35" s="2">
        <v>44986</v>
      </c>
      <c r="C35" s="1" t="s">
        <v>2005</v>
      </c>
      <c r="D35" s="1" t="s">
        <v>1527</v>
      </c>
      <c r="E35" s="1" t="s">
        <v>785</v>
      </c>
      <c r="F35" s="1" t="s">
        <v>1528</v>
      </c>
      <c r="G35" s="1" t="s">
        <v>1529</v>
      </c>
      <c r="H35" s="1" t="s">
        <v>157</v>
      </c>
      <c r="I35" s="1" t="s">
        <v>51</v>
      </c>
      <c r="J35" s="1" t="s">
        <v>52</v>
      </c>
      <c r="K35" s="1" t="s">
        <v>54</v>
      </c>
      <c r="L35" s="1">
        <v>7.45</v>
      </c>
      <c r="M35" s="1" t="s">
        <v>3180</v>
      </c>
      <c r="N35" s="1" t="s">
        <v>68</v>
      </c>
      <c r="O35" s="1">
        <v>6.83</v>
      </c>
      <c r="P35" s="1">
        <v>21.5</v>
      </c>
      <c r="Q35" s="1">
        <v>2.0099999999999998</v>
      </c>
      <c r="R35" s="1">
        <v>1</v>
      </c>
      <c r="S35" s="1">
        <v>0</v>
      </c>
      <c r="T35" s="1" t="s">
        <v>3177</v>
      </c>
      <c r="U35" s="9" t="s">
        <v>3178</v>
      </c>
      <c r="V35" s="1">
        <v>225000000</v>
      </c>
      <c r="W35" s="1" t="s">
        <v>3855</v>
      </c>
    </row>
    <row r="36" spans="1:23" x14ac:dyDescent="0.25">
      <c r="A36" s="1" t="s">
        <v>3175</v>
      </c>
      <c r="B36" s="2">
        <v>44986</v>
      </c>
      <c r="C36" s="1" t="s">
        <v>2005</v>
      </c>
      <c r="D36" s="1" t="s">
        <v>1527</v>
      </c>
      <c r="E36" s="1" t="s">
        <v>785</v>
      </c>
      <c r="F36" s="1" t="s">
        <v>1528</v>
      </c>
      <c r="G36" s="1" t="s">
        <v>1529</v>
      </c>
      <c r="H36" s="1" t="s">
        <v>959</v>
      </c>
      <c r="I36" s="1" t="s">
        <v>51</v>
      </c>
      <c r="J36" s="1" t="s">
        <v>52</v>
      </c>
      <c r="K36" s="1" t="s">
        <v>54</v>
      </c>
      <c r="L36" s="1">
        <v>6.25</v>
      </c>
      <c r="M36" s="1" t="s">
        <v>3176</v>
      </c>
      <c r="N36" s="1" t="s">
        <v>68</v>
      </c>
      <c r="O36" s="1">
        <v>5.35</v>
      </c>
      <c r="P36" s="1">
        <v>16.25</v>
      </c>
      <c r="Q36" s="1">
        <v>3.04</v>
      </c>
      <c r="R36" s="1">
        <v>1</v>
      </c>
      <c r="S36" s="1">
        <v>0</v>
      </c>
      <c r="T36" s="1" t="s">
        <v>3177</v>
      </c>
      <c r="U36" s="1" t="s">
        <v>3178</v>
      </c>
      <c r="V36" s="1">
        <v>50000000</v>
      </c>
      <c r="W36" s="1" t="s">
        <v>3855</v>
      </c>
    </row>
    <row r="37" spans="1:23" x14ac:dyDescent="0.25">
      <c r="A37" s="1" t="s">
        <v>3230</v>
      </c>
      <c r="B37" s="2">
        <v>45017</v>
      </c>
      <c r="C37" s="1" t="s">
        <v>1875</v>
      </c>
      <c r="D37" s="1" t="s">
        <v>540</v>
      </c>
      <c r="E37" s="1" t="s">
        <v>1273</v>
      </c>
      <c r="F37" s="1" t="s">
        <v>2146</v>
      </c>
      <c r="G37" s="1" t="s">
        <v>542</v>
      </c>
      <c r="H37" s="1" t="s">
        <v>173</v>
      </c>
      <c r="I37" s="1" t="s">
        <v>51</v>
      </c>
      <c r="J37" s="1" t="s">
        <v>52</v>
      </c>
      <c r="K37" s="1">
        <v>2.58</v>
      </c>
      <c r="L37" s="1">
        <v>2.4300000000000002</v>
      </c>
      <c r="M37" s="1" t="s">
        <v>54</v>
      </c>
      <c r="N37" s="1" t="s">
        <v>68</v>
      </c>
      <c r="O37" s="1">
        <v>2.2999999999999998</v>
      </c>
      <c r="P37" s="1">
        <v>8.25</v>
      </c>
      <c r="Q37" s="1">
        <v>3.59</v>
      </c>
      <c r="R37" s="1">
        <v>1</v>
      </c>
      <c r="S37" s="1">
        <v>0</v>
      </c>
      <c r="T37" s="1" t="s">
        <v>3228</v>
      </c>
      <c r="U37" s="9" t="s">
        <v>3229</v>
      </c>
      <c r="V37" s="1">
        <v>125000000</v>
      </c>
      <c r="W37" s="1" t="s">
        <v>3855</v>
      </c>
    </row>
    <row r="38" spans="1:23" x14ac:dyDescent="0.25">
      <c r="A38" s="1" t="s">
        <v>3227</v>
      </c>
      <c r="B38" s="2">
        <v>45017</v>
      </c>
      <c r="C38" s="1" t="s">
        <v>1875</v>
      </c>
      <c r="D38" s="1" t="s">
        <v>540</v>
      </c>
      <c r="E38" s="1" t="s">
        <v>1273</v>
      </c>
      <c r="F38" s="1" t="s">
        <v>2146</v>
      </c>
      <c r="G38" s="1" t="s">
        <v>542</v>
      </c>
      <c r="H38" s="1" t="s">
        <v>206</v>
      </c>
      <c r="I38" s="1" t="s">
        <v>51</v>
      </c>
      <c r="J38" s="1" t="s">
        <v>52</v>
      </c>
      <c r="K38" s="1">
        <v>2.58</v>
      </c>
      <c r="L38" s="1">
        <v>1.1299999999999999</v>
      </c>
      <c r="M38" s="1" t="s">
        <v>54</v>
      </c>
      <c r="N38" s="1" t="s">
        <v>68</v>
      </c>
      <c r="O38" s="1">
        <v>1.05</v>
      </c>
      <c r="P38" s="1">
        <v>5.5</v>
      </c>
      <c r="Q38" s="1">
        <v>5.24</v>
      </c>
      <c r="R38" s="1">
        <v>1</v>
      </c>
      <c r="S38" s="1">
        <v>0</v>
      </c>
      <c r="T38" s="1" t="s">
        <v>3228</v>
      </c>
      <c r="U38" s="1" t="s">
        <v>3229</v>
      </c>
      <c r="V38" s="1">
        <v>75000000</v>
      </c>
      <c r="W38" s="1" t="s">
        <v>3855</v>
      </c>
    </row>
    <row r="39" spans="1:23" x14ac:dyDescent="0.25">
      <c r="A39" s="1" t="s">
        <v>3247</v>
      </c>
      <c r="B39" s="2">
        <v>45017</v>
      </c>
      <c r="C39" s="1" t="s">
        <v>1995</v>
      </c>
      <c r="D39" s="1" t="s">
        <v>245</v>
      </c>
      <c r="E39" s="1" t="s">
        <v>474</v>
      </c>
      <c r="F39" s="1" t="s">
        <v>76</v>
      </c>
      <c r="G39" s="1" t="s">
        <v>247</v>
      </c>
      <c r="H39" s="1" t="s">
        <v>118</v>
      </c>
      <c r="I39" s="1" t="s">
        <v>51</v>
      </c>
      <c r="J39" s="1" t="s">
        <v>52</v>
      </c>
      <c r="K39" s="1" t="s">
        <v>54</v>
      </c>
      <c r="L39" s="1">
        <v>1.7</v>
      </c>
      <c r="M39" s="1" t="s">
        <v>54</v>
      </c>
      <c r="N39" s="1" t="s">
        <v>68</v>
      </c>
      <c r="O39" s="1">
        <v>1.54</v>
      </c>
      <c r="P39" s="1">
        <v>4</v>
      </c>
      <c r="Q39" s="1">
        <v>2.6</v>
      </c>
      <c r="R39" s="1">
        <v>1</v>
      </c>
      <c r="S39" s="1">
        <v>0</v>
      </c>
      <c r="T39" s="1" t="s">
        <v>3245</v>
      </c>
      <c r="U39" s="9" t="s">
        <v>3246</v>
      </c>
      <c r="V39" s="1">
        <v>75000000</v>
      </c>
      <c r="W39" s="1" t="s">
        <v>3855</v>
      </c>
    </row>
    <row r="40" spans="1:23" x14ac:dyDescent="0.25">
      <c r="A40" s="1" t="s">
        <v>3244</v>
      </c>
      <c r="B40" s="2">
        <v>45017</v>
      </c>
      <c r="C40" s="1" t="s">
        <v>1995</v>
      </c>
      <c r="D40" s="1" t="s">
        <v>245</v>
      </c>
      <c r="E40" s="1" t="s">
        <v>474</v>
      </c>
      <c r="F40" s="1" t="s">
        <v>76</v>
      </c>
      <c r="G40" s="1" t="s">
        <v>247</v>
      </c>
      <c r="H40" s="1" t="s">
        <v>173</v>
      </c>
      <c r="I40" s="1" t="s">
        <v>51</v>
      </c>
      <c r="J40" s="1" t="s">
        <v>52</v>
      </c>
      <c r="K40" s="1" t="s">
        <v>54</v>
      </c>
      <c r="L40" s="1">
        <v>0.84</v>
      </c>
      <c r="M40" s="1" t="s">
        <v>54</v>
      </c>
      <c r="N40" s="1" t="s">
        <v>68</v>
      </c>
      <c r="O40" s="1">
        <v>0.79</v>
      </c>
      <c r="P40" s="1">
        <v>2.5</v>
      </c>
      <c r="Q40" s="1">
        <v>3.16</v>
      </c>
      <c r="R40" s="1">
        <v>1</v>
      </c>
      <c r="S40" s="1">
        <v>0</v>
      </c>
      <c r="T40" s="1" t="s">
        <v>3245</v>
      </c>
      <c r="U40" s="1" t="s">
        <v>3246</v>
      </c>
      <c r="V40" s="1">
        <v>150000000</v>
      </c>
      <c r="W40" s="1" t="s">
        <v>3855</v>
      </c>
    </row>
    <row r="41" spans="1:23" x14ac:dyDescent="0.25">
      <c r="A41" s="1" t="s">
        <v>3288</v>
      </c>
      <c r="B41" s="2">
        <v>45047</v>
      </c>
      <c r="C41" s="1" t="s">
        <v>1916</v>
      </c>
      <c r="D41" s="1" t="s">
        <v>3289</v>
      </c>
      <c r="E41" s="1" t="s">
        <v>166</v>
      </c>
      <c r="F41" s="1" t="s">
        <v>3290</v>
      </c>
      <c r="G41" s="1" t="s">
        <v>3291</v>
      </c>
      <c r="H41" s="1" t="s">
        <v>141</v>
      </c>
      <c r="I41" s="1" t="s">
        <v>51</v>
      </c>
      <c r="J41" s="1" t="s">
        <v>52</v>
      </c>
      <c r="K41" s="1" t="s">
        <v>54</v>
      </c>
      <c r="L41" s="1" t="s">
        <v>53</v>
      </c>
      <c r="M41" s="1" t="s">
        <v>54</v>
      </c>
      <c r="N41" s="1" t="s">
        <v>55</v>
      </c>
      <c r="O41" s="1" t="s">
        <v>56</v>
      </c>
      <c r="P41" s="1" t="s">
        <v>56</v>
      </c>
      <c r="Q41" s="1" t="s">
        <v>54</v>
      </c>
      <c r="R41" s="1">
        <v>1</v>
      </c>
      <c r="S41" s="1">
        <v>0</v>
      </c>
      <c r="T41" s="1" t="s">
        <v>3292</v>
      </c>
      <c r="U41" s="9" t="s">
        <v>3293</v>
      </c>
      <c r="V41" s="1">
        <v>20000000</v>
      </c>
      <c r="W41" s="1" t="s">
        <v>3855</v>
      </c>
    </row>
    <row r="42" spans="1:23" x14ac:dyDescent="0.25">
      <c r="A42" s="1" t="s">
        <v>3299</v>
      </c>
      <c r="B42" s="2">
        <v>45047</v>
      </c>
      <c r="C42" s="1" t="s">
        <v>2942</v>
      </c>
      <c r="D42" s="1" t="s">
        <v>2414</v>
      </c>
      <c r="E42" s="1" t="s">
        <v>3295</v>
      </c>
      <c r="F42" s="1" t="s">
        <v>91</v>
      </c>
      <c r="G42" s="1" t="s">
        <v>2860</v>
      </c>
      <c r="H42" s="10" t="s">
        <v>3300</v>
      </c>
      <c r="I42" s="1" t="s">
        <v>51</v>
      </c>
      <c r="J42" s="1" t="s">
        <v>52</v>
      </c>
      <c r="K42" s="1" t="s">
        <v>54</v>
      </c>
      <c r="L42" s="1">
        <v>2.56</v>
      </c>
      <c r="M42" s="1" t="s">
        <v>54</v>
      </c>
      <c r="N42" s="1" t="s">
        <v>68</v>
      </c>
      <c r="O42" s="1">
        <v>2.38</v>
      </c>
      <c r="P42" s="1">
        <v>7.5</v>
      </c>
      <c r="Q42" s="1">
        <v>3.15</v>
      </c>
      <c r="R42" s="1">
        <v>1</v>
      </c>
      <c r="S42" s="1">
        <v>0</v>
      </c>
      <c r="T42" s="1" t="s">
        <v>3297</v>
      </c>
      <c r="U42" s="9" t="s">
        <v>3298</v>
      </c>
      <c r="V42" s="1">
        <v>150000000</v>
      </c>
      <c r="W42" s="1" t="s">
        <v>3855</v>
      </c>
    </row>
    <row r="43" spans="1:23" x14ac:dyDescent="0.25">
      <c r="A43" s="1" t="s">
        <v>3294</v>
      </c>
      <c r="B43" s="2">
        <v>45047</v>
      </c>
      <c r="C43" s="1" t="s">
        <v>2942</v>
      </c>
      <c r="D43" s="1" t="s">
        <v>2414</v>
      </c>
      <c r="E43" s="1" t="s">
        <v>3295</v>
      </c>
      <c r="F43" s="1" t="s">
        <v>91</v>
      </c>
      <c r="G43" s="1" t="s">
        <v>2860</v>
      </c>
      <c r="H43" s="10" t="s">
        <v>3296</v>
      </c>
      <c r="I43" s="1" t="s">
        <v>51</v>
      </c>
      <c r="J43" s="1" t="s">
        <v>52</v>
      </c>
      <c r="K43" s="1" t="s">
        <v>54</v>
      </c>
      <c r="L43" s="1">
        <v>0.96</v>
      </c>
      <c r="M43" s="1" t="s">
        <v>54</v>
      </c>
      <c r="N43" s="1" t="s">
        <v>68</v>
      </c>
      <c r="O43" s="1">
        <v>0.9</v>
      </c>
      <c r="P43" s="1">
        <v>5</v>
      </c>
      <c r="Q43" s="1">
        <v>5.56</v>
      </c>
      <c r="R43" s="1">
        <v>1</v>
      </c>
      <c r="S43" s="1">
        <v>0</v>
      </c>
      <c r="T43" s="1" t="s">
        <v>3297</v>
      </c>
      <c r="U43" s="1" t="s">
        <v>3298</v>
      </c>
      <c r="V43" s="1">
        <v>50000000</v>
      </c>
      <c r="W43" s="1" t="s">
        <v>3855</v>
      </c>
    </row>
    <row r="44" spans="1:23" x14ac:dyDescent="0.25">
      <c r="A44" s="1" t="s">
        <v>3305</v>
      </c>
      <c r="B44" s="2">
        <v>45047</v>
      </c>
      <c r="C44" s="1" t="s">
        <v>2875</v>
      </c>
      <c r="D44" s="1" t="s">
        <v>110</v>
      </c>
      <c r="E44" s="1" t="s">
        <v>1383</v>
      </c>
      <c r="F44" s="1" t="s">
        <v>76</v>
      </c>
      <c r="G44" s="1" t="s">
        <v>3306</v>
      </c>
      <c r="H44" s="1" t="s">
        <v>1822</v>
      </c>
      <c r="I44" s="1" t="s">
        <v>51</v>
      </c>
      <c r="J44" s="1" t="s">
        <v>52</v>
      </c>
      <c r="K44" s="1" t="s">
        <v>54</v>
      </c>
      <c r="L44" s="1">
        <v>1.0900000000000001</v>
      </c>
      <c r="M44" s="1" t="s">
        <v>54</v>
      </c>
      <c r="N44" s="1" t="s">
        <v>68</v>
      </c>
      <c r="O44" s="1">
        <v>0.91</v>
      </c>
      <c r="P44" s="1">
        <v>8</v>
      </c>
      <c r="Q44" s="8">
        <f>P44/O44</f>
        <v>8.7912087912087902</v>
      </c>
      <c r="R44" s="1">
        <v>1</v>
      </c>
      <c r="S44" s="1">
        <v>0</v>
      </c>
      <c r="T44" s="1" t="s">
        <v>3307</v>
      </c>
      <c r="U44" s="9" t="s">
        <v>3308</v>
      </c>
      <c r="V44" s="1">
        <v>70000000</v>
      </c>
      <c r="W44" s="1" t="s">
        <v>3855</v>
      </c>
    </row>
    <row r="45" spans="1:23" x14ac:dyDescent="0.25">
      <c r="A45" s="1" t="s">
        <v>3310</v>
      </c>
      <c r="B45" s="2">
        <v>45047</v>
      </c>
      <c r="C45" s="1" t="s">
        <v>3311</v>
      </c>
      <c r="D45" s="1" t="s">
        <v>3312</v>
      </c>
      <c r="E45" s="1" t="s">
        <v>1156</v>
      </c>
      <c r="F45" s="1" t="s">
        <v>91</v>
      </c>
      <c r="G45" s="1" t="s">
        <v>3313</v>
      </c>
      <c r="H45" s="1" t="s">
        <v>3314</v>
      </c>
      <c r="I45" s="1" t="s">
        <v>51</v>
      </c>
      <c r="J45" s="1" t="s">
        <v>52</v>
      </c>
      <c r="K45" s="1">
        <v>4</v>
      </c>
      <c r="L45" s="1">
        <v>3.66</v>
      </c>
      <c r="M45" s="1" t="s">
        <v>54</v>
      </c>
      <c r="N45" s="1" t="s">
        <v>55</v>
      </c>
      <c r="O45" s="1">
        <v>3.42</v>
      </c>
      <c r="P45" s="1">
        <v>8.75</v>
      </c>
      <c r="Q45" s="1">
        <v>2.56</v>
      </c>
      <c r="R45" s="1">
        <v>1</v>
      </c>
      <c r="S45" s="1">
        <v>0</v>
      </c>
      <c r="T45" s="1" t="s">
        <v>3315</v>
      </c>
      <c r="U45" s="9" t="s">
        <v>3316</v>
      </c>
      <c r="V45" s="1">
        <v>225000000</v>
      </c>
      <c r="W45" s="1" t="s">
        <v>988</v>
      </c>
    </row>
    <row r="46" spans="1:23" x14ac:dyDescent="0.25">
      <c r="A46" s="1" t="s">
        <v>3310</v>
      </c>
      <c r="B46" s="2">
        <v>45047</v>
      </c>
      <c r="C46" s="1" t="s">
        <v>3311</v>
      </c>
      <c r="D46" s="1" t="s">
        <v>3312</v>
      </c>
      <c r="E46" s="1" t="s">
        <v>1156</v>
      </c>
      <c r="F46" s="1" t="s">
        <v>91</v>
      </c>
      <c r="G46" s="1" t="s">
        <v>3313</v>
      </c>
      <c r="H46" s="1" t="s">
        <v>3314</v>
      </c>
      <c r="I46" s="1" t="s">
        <v>51</v>
      </c>
      <c r="J46" s="1" t="s">
        <v>52</v>
      </c>
      <c r="K46" s="1">
        <v>4</v>
      </c>
      <c r="L46" s="1">
        <v>3.66</v>
      </c>
      <c r="M46" s="1" t="s">
        <v>54</v>
      </c>
      <c r="N46" s="1" t="s">
        <v>55</v>
      </c>
      <c r="O46" s="1">
        <v>3.42</v>
      </c>
      <c r="P46" s="1">
        <v>8.75</v>
      </c>
      <c r="Q46" s="1">
        <v>2.56</v>
      </c>
      <c r="R46" s="1">
        <v>1</v>
      </c>
      <c r="S46" s="1">
        <v>0</v>
      </c>
      <c r="T46" s="1" t="s">
        <v>3315</v>
      </c>
      <c r="U46" s="9" t="s">
        <v>3316</v>
      </c>
      <c r="V46" s="1">
        <v>225000000</v>
      </c>
      <c r="W46" s="1" t="s">
        <v>988</v>
      </c>
    </row>
    <row r="47" spans="1:23" x14ac:dyDescent="0.25">
      <c r="A47" s="1" t="s">
        <v>3326</v>
      </c>
      <c r="B47" s="2">
        <v>45078</v>
      </c>
      <c r="C47" s="1" t="s">
        <v>2089</v>
      </c>
      <c r="D47" s="1" t="s">
        <v>540</v>
      </c>
      <c r="E47" s="1" t="s">
        <v>1156</v>
      </c>
      <c r="F47" s="1" t="s">
        <v>2146</v>
      </c>
      <c r="G47" s="1" t="s">
        <v>542</v>
      </c>
      <c r="H47" s="1" t="s">
        <v>959</v>
      </c>
      <c r="I47" s="1" t="s">
        <v>51</v>
      </c>
      <c r="J47" s="1" t="s">
        <v>52</v>
      </c>
      <c r="K47" s="1" t="s">
        <v>54</v>
      </c>
      <c r="L47" s="1">
        <v>1.94</v>
      </c>
      <c r="M47" s="1" t="s">
        <v>54</v>
      </c>
      <c r="N47" s="1" t="s">
        <v>68</v>
      </c>
      <c r="O47" s="1">
        <v>1.86</v>
      </c>
      <c r="P47" s="1">
        <v>6.75</v>
      </c>
      <c r="Q47" s="1">
        <v>3.63</v>
      </c>
      <c r="R47" s="1">
        <v>1</v>
      </c>
      <c r="S47" s="1">
        <v>0</v>
      </c>
      <c r="T47" s="1" t="s">
        <v>3327</v>
      </c>
      <c r="U47" s="9" t="s">
        <v>3328</v>
      </c>
      <c r="V47" s="1">
        <v>225000000</v>
      </c>
      <c r="W47" s="1" t="s">
        <v>3855</v>
      </c>
    </row>
    <row r="48" spans="1:23" x14ac:dyDescent="0.25">
      <c r="A48" s="6" t="s">
        <v>3329</v>
      </c>
      <c r="B48" s="2">
        <v>45078</v>
      </c>
      <c r="C48" s="1" t="s">
        <v>2089</v>
      </c>
      <c r="D48" s="1" t="s">
        <v>540</v>
      </c>
      <c r="E48" s="1" t="s">
        <v>1156</v>
      </c>
      <c r="F48" s="1" t="s">
        <v>2146</v>
      </c>
      <c r="G48" s="1" t="s">
        <v>542</v>
      </c>
      <c r="H48" s="1" t="s">
        <v>112</v>
      </c>
      <c r="I48" s="1" t="s">
        <v>51</v>
      </c>
      <c r="J48" s="1" t="s">
        <v>52</v>
      </c>
      <c r="K48" s="1" t="s">
        <v>54</v>
      </c>
      <c r="L48" s="1">
        <v>3.51</v>
      </c>
      <c r="M48" s="1" t="s">
        <v>54</v>
      </c>
      <c r="N48" s="1" t="s">
        <v>68</v>
      </c>
      <c r="O48" s="1">
        <v>3.28</v>
      </c>
      <c r="P48" s="1">
        <v>9.75</v>
      </c>
      <c r="Q48" s="1">
        <v>2.97</v>
      </c>
      <c r="R48" s="1">
        <v>1</v>
      </c>
      <c r="S48" s="1">
        <v>0</v>
      </c>
      <c r="T48" s="1" t="s">
        <v>3327</v>
      </c>
      <c r="U48" s="1" t="s">
        <v>3328</v>
      </c>
      <c r="V48" s="1">
        <v>200000000</v>
      </c>
      <c r="W48" s="7" t="s">
        <v>3855</v>
      </c>
    </row>
    <row r="49" spans="1:23" x14ac:dyDescent="0.25">
      <c r="A49" s="6" t="s">
        <v>3349</v>
      </c>
      <c r="B49" s="2">
        <v>45078</v>
      </c>
      <c r="C49" s="1" t="s">
        <v>2685</v>
      </c>
      <c r="D49" s="1" t="s">
        <v>752</v>
      </c>
      <c r="E49" s="1" t="s">
        <v>474</v>
      </c>
      <c r="F49" s="1" t="s">
        <v>91</v>
      </c>
      <c r="G49" s="1" t="s">
        <v>324</v>
      </c>
      <c r="H49" s="1" t="s">
        <v>118</v>
      </c>
      <c r="I49" s="1" t="s">
        <v>104</v>
      </c>
      <c r="J49" s="1" t="s">
        <v>52</v>
      </c>
      <c r="K49" s="1">
        <v>3.33</v>
      </c>
      <c r="L49" s="1">
        <v>1.17</v>
      </c>
      <c r="M49" s="1" t="s">
        <v>54</v>
      </c>
      <c r="N49" s="1" t="s">
        <v>55</v>
      </c>
      <c r="O49" s="1">
        <v>0.91</v>
      </c>
      <c r="P49" s="1">
        <v>4.3499999999999996</v>
      </c>
      <c r="Q49" s="1">
        <v>4.78</v>
      </c>
      <c r="R49" s="1">
        <v>1</v>
      </c>
      <c r="S49" s="1">
        <v>0</v>
      </c>
      <c r="T49" s="1" t="s">
        <v>3350</v>
      </c>
      <c r="U49" s="9" t="s">
        <v>3351</v>
      </c>
      <c r="V49" s="1">
        <v>150000000</v>
      </c>
      <c r="W49" s="7" t="s">
        <v>3855</v>
      </c>
    </row>
    <row r="50" spans="1:23" x14ac:dyDescent="0.25">
      <c r="A50" s="6" t="s">
        <v>3379</v>
      </c>
      <c r="B50" s="2">
        <v>45108</v>
      </c>
      <c r="C50" s="1" t="s">
        <v>1821</v>
      </c>
      <c r="D50" s="1" t="s">
        <v>2595</v>
      </c>
      <c r="E50" s="1" t="s">
        <v>785</v>
      </c>
      <c r="F50" s="1" t="s">
        <v>54</v>
      </c>
      <c r="G50" s="1" t="s">
        <v>1535</v>
      </c>
      <c r="H50" s="1" t="s">
        <v>370</v>
      </c>
      <c r="I50" s="1" t="s">
        <v>51</v>
      </c>
      <c r="J50" s="1" t="s">
        <v>52</v>
      </c>
      <c r="K50" s="1" t="s">
        <v>54</v>
      </c>
      <c r="L50" s="1" t="s">
        <v>53</v>
      </c>
      <c r="M50" s="1" t="s">
        <v>54</v>
      </c>
      <c r="N50" s="1" t="s">
        <v>55</v>
      </c>
      <c r="O50" s="1" t="s">
        <v>56</v>
      </c>
      <c r="P50" s="1" t="s">
        <v>56</v>
      </c>
      <c r="Q50" s="8" t="e">
        <f>P50/O50</f>
        <v>#VALUE!</v>
      </c>
      <c r="R50" s="1">
        <v>1</v>
      </c>
      <c r="S50" s="1">
        <v>0</v>
      </c>
      <c r="T50" s="1" t="s">
        <v>3380</v>
      </c>
      <c r="U50" s="9" t="s">
        <v>3381</v>
      </c>
      <c r="V50" s="1">
        <v>45000000</v>
      </c>
      <c r="W50" s="7" t="s">
        <v>3855</v>
      </c>
    </row>
    <row r="51" spans="1:23" x14ac:dyDescent="0.25">
      <c r="A51" s="6" t="s">
        <v>3415</v>
      </c>
      <c r="B51" s="2">
        <v>45170</v>
      </c>
      <c r="C51" s="1" t="s">
        <v>1916</v>
      </c>
      <c r="D51" s="1" t="s">
        <v>3289</v>
      </c>
      <c r="E51" s="1" t="s">
        <v>166</v>
      </c>
      <c r="F51" s="1" t="s">
        <v>3290</v>
      </c>
      <c r="G51" s="1" t="s">
        <v>3291</v>
      </c>
      <c r="H51" s="1" t="s">
        <v>2120</v>
      </c>
      <c r="I51" s="1" t="s">
        <v>51</v>
      </c>
      <c r="J51" s="1" t="s">
        <v>52</v>
      </c>
      <c r="K51" s="1" t="s">
        <v>54</v>
      </c>
      <c r="L51" s="1" t="s">
        <v>53</v>
      </c>
      <c r="M51" s="1" t="s">
        <v>54</v>
      </c>
      <c r="N51" s="1" t="s">
        <v>55</v>
      </c>
      <c r="O51" s="1" t="s">
        <v>56</v>
      </c>
      <c r="P51" s="1" t="s">
        <v>56</v>
      </c>
      <c r="Q51" s="1" t="s">
        <v>54</v>
      </c>
      <c r="R51" s="1">
        <v>1</v>
      </c>
      <c r="S51" s="1">
        <v>0</v>
      </c>
      <c r="T51" s="1" t="s">
        <v>3416</v>
      </c>
      <c r="U51" s="9" t="s">
        <v>3417</v>
      </c>
      <c r="V51" s="1">
        <v>16500000</v>
      </c>
      <c r="W51" s="7" t="s">
        <v>3855</v>
      </c>
    </row>
    <row r="52" spans="1:23" x14ac:dyDescent="0.25">
      <c r="A52" s="6" t="s">
        <v>3418</v>
      </c>
      <c r="B52" s="2">
        <v>45200</v>
      </c>
      <c r="C52" s="1" t="s">
        <v>1903</v>
      </c>
      <c r="D52" s="1" t="s">
        <v>54</v>
      </c>
      <c r="E52" s="1" t="s">
        <v>54</v>
      </c>
      <c r="F52" s="1" t="s">
        <v>54</v>
      </c>
      <c r="G52" s="1" t="s">
        <v>542</v>
      </c>
      <c r="H52" s="1" t="s">
        <v>1496</v>
      </c>
      <c r="I52" s="1" t="s">
        <v>54</v>
      </c>
      <c r="J52" s="1" t="s">
        <v>52</v>
      </c>
      <c r="K52" s="1" t="s">
        <v>54</v>
      </c>
      <c r="L52" s="1" t="s">
        <v>53</v>
      </c>
      <c r="M52" s="1" t="s">
        <v>54</v>
      </c>
      <c r="N52" s="1" t="s">
        <v>55</v>
      </c>
      <c r="O52" s="1" t="s">
        <v>56</v>
      </c>
      <c r="P52" s="1" t="s">
        <v>56</v>
      </c>
      <c r="Q52" s="1" t="s">
        <v>54</v>
      </c>
      <c r="R52" s="1">
        <v>1</v>
      </c>
      <c r="S52" s="1">
        <v>0</v>
      </c>
      <c r="T52" s="1" t="s">
        <v>3419</v>
      </c>
      <c r="U52" s="9" t="s">
        <v>3420</v>
      </c>
      <c r="V52" s="1">
        <v>15000000</v>
      </c>
      <c r="W52" s="7" t="s">
        <v>3855</v>
      </c>
    </row>
    <row r="53" spans="1:23" x14ac:dyDescent="0.25">
      <c r="A53" s="6" t="s">
        <v>3421</v>
      </c>
      <c r="B53" s="2">
        <v>45200</v>
      </c>
      <c r="C53" s="1" t="s">
        <v>1875</v>
      </c>
      <c r="D53" s="1" t="s">
        <v>540</v>
      </c>
      <c r="E53" s="1" t="s">
        <v>1273</v>
      </c>
      <c r="F53" s="1" t="s">
        <v>2146</v>
      </c>
      <c r="G53" s="1" t="s">
        <v>542</v>
      </c>
      <c r="H53" s="1" t="s">
        <v>3422</v>
      </c>
      <c r="I53" s="1" t="s">
        <v>51</v>
      </c>
      <c r="J53" s="1" t="s">
        <v>52</v>
      </c>
      <c r="K53" s="1" t="s">
        <v>54</v>
      </c>
      <c r="L53" s="1">
        <v>3.51</v>
      </c>
      <c r="M53" s="1" t="s">
        <v>54</v>
      </c>
      <c r="N53" s="1" t="s">
        <v>55</v>
      </c>
      <c r="O53" s="1">
        <v>3.28</v>
      </c>
      <c r="P53" s="1">
        <v>9.25</v>
      </c>
      <c r="Q53" s="1">
        <v>2.82</v>
      </c>
      <c r="R53" s="1">
        <v>1</v>
      </c>
      <c r="S53" s="1">
        <v>0</v>
      </c>
      <c r="T53" s="1" t="s">
        <v>3423</v>
      </c>
      <c r="U53" s="9" t="s">
        <v>3424</v>
      </c>
      <c r="V53" s="1">
        <v>230000000</v>
      </c>
      <c r="W53" s="7" t="s">
        <v>3855</v>
      </c>
    </row>
    <row r="54" spans="1:23" x14ac:dyDescent="0.25">
      <c r="A54" s="6" t="s">
        <v>3433</v>
      </c>
      <c r="B54" s="2">
        <v>45200</v>
      </c>
      <c r="C54" s="1" t="s">
        <v>1821</v>
      </c>
      <c r="D54" s="1" t="s">
        <v>54</v>
      </c>
      <c r="E54" s="1" t="s">
        <v>54</v>
      </c>
      <c r="F54" s="1" t="s">
        <v>54</v>
      </c>
      <c r="G54" s="1" t="s">
        <v>247</v>
      </c>
      <c r="H54" s="1" t="s">
        <v>193</v>
      </c>
      <c r="I54" s="1" t="s">
        <v>104</v>
      </c>
      <c r="J54" s="1" t="s">
        <v>52</v>
      </c>
      <c r="K54" s="1" t="s">
        <v>54</v>
      </c>
      <c r="L54" s="1" t="s">
        <v>53</v>
      </c>
      <c r="M54" s="1" t="s">
        <v>54</v>
      </c>
      <c r="N54" s="1" t="s">
        <v>55</v>
      </c>
      <c r="O54" s="1" t="s">
        <v>56</v>
      </c>
      <c r="P54" s="1" t="s">
        <v>56</v>
      </c>
      <c r="Q54" s="1" t="s">
        <v>54</v>
      </c>
      <c r="R54" s="1">
        <v>1</v>
      </c>
      <c r="S54" s="1">
        <v>0</v>
      </c>
      <c r="T54" s="1" t="s">
        <v>3434</v>
      </c>
      <c r="U54" s="9" t="s">
        <v>3435</v>
      </c>
      <c r="V54" s="1">
        <v>40000000</v>
      </c>
      <c r="W54" s="7" t="s">
        <v>3855</v>
      </c>
    </row>
    <row r="55" spans="1:23" x14ac:dyDescent="0.25">
      <c r="A55" s="1" t="s">
        <v>3491</v>
      </c>
      <c r="B55" s="2">
        <v>45231</v>
      </c>
      <c r="C55" s="1" t="s">
        <v>3492</v>
      </c>
      <c r="D55" s="1" t="s">
        <v>3493</v>
      </c>
      <c r="E55" s="1" t="s">
        <v>785</v>
      </c>
      <c r="F55" s="1" t="s">
        <v>3494</v>
      </c>
      <c r="G55" s="1" t="s">
        <v>3291</v>
      </c>
      <c r="H55" s="1" t="s">
        <v>173</v>
      </c>
      <c r="I55" s="1" t="s">
        <v>51</v>
      </c>
      <c r="J55" s="1" t="s">
        <v>52</v>
      </c>
      <c r="K55" s="1">
        <v>2</v>
      </c>
      <c r="L55" s="1">
        <v>2.46</v>
      </c>
      <c r="M55" s="1" t="s">
        <v>54</v>
      </c>
      <c r="N55" s="1" t="s">
        <v>55</v>
      </c>
      <c r="O55" s="1">
        <v>1.97</v>
      </c>
      <c r="P55" s="1">
        <v>9.75</v>
      </c>
      <c r="Q55" s="1">
        <v>4.95</v>
      </c>
      <c r="R55" s="1">
        <v>1</v>
      </c>
      <c r="S55" s="1">
        <v>0</v>
      </c>
      <c r="T55" s="1" t="s">
        <v>3495</v>
      </c>
      <c r="U55" s="9" t="s">
        <v>3496</v>
      </c>
      <c r="V55" s="1">
        <v>75000000</v>
      </c>
      <c r="W55" s="1" t="s">
        <v>3855</v>
      </c>
    </row>
    <row r="56" spans="1:23" x14ac:dyDescent="0.25">
      <c r="A56" s="1" t="s">
        <v>3480</v>
      </c>
      <c r="B56" s="2">
        <v>45231</v>
      </c>
      <c r="C56" s="1" t="s">
        <v>3260</v>
      </c>
      <c r="D56" s="1" t="s">
        <v>154</v>
      </c>
      <c r="E56" s="1" t="s">
        <v>1114</v>
      </c>
      <c r="F56" s="1" t="s">
        <v>76</v>
      </c>
      <c r="G56" s="1" t="s">
        <v>1578</v>
      </c>
      <c r="H56" s="1" t="s">
        <v>112</v>
      </c>
      <c r="I56" s="1" t="s">
        <v>51</v>
      </c>
      <c r="J56" s="1" t="s">
        <v>52</v>
      </c>
      <c r="K56" s="1">
        <v>4</v>
      </c>
      <c r="L56" s="1">
        <v>1.49</v>
      </c>
      <c r="M56" s="1" t="s">
        <v>54</v>
      </c>
      <c r="N56" s="1" t="s">
        <v>68</v>
      </c>
      <c r="O56" s="1">
        <v>1.25</v>
      </c>
      <c r="P56" s="1">
        <v>5.75</v>
      </c>
      <c r="Q56" s="8">
        <f>P56/O56</f>
        <v>4.5999999999999996</v>
      </c>
      <c r="R56" s="1">
        <v>1</v>
      </c>
      <c r="S56" s="1">
        <v>0</v>
      </c>
      <c r="T56" s="1" t="s">
        <v>3477</v>
      </c>
      <c r="U56" s="1" t="s">
        <v>3478</v>
      </c>
      <c r="V56" s="1">
        <v>50000000</v>
      </c>
      <c r="W56" s="1" t="s">
        <v>3855</v>
      </c>
    </row>
    <row r="57" spans="1:23" x14ac:dyDescent="0.25">
      <c r="A57" s="1" t="s">
        <v>3479</v>
      </c>
      <c r="B57" s="2">
        <v>45231</v>
      </c>
      <c r="C57" s="1" t="s">
        <v>3260</v>
      </c>
      <c r="D57" s="1" t="s">
        <v>154</v>
      </c>
      <c r="E57" s="1" t="s">
        <v>1114</v>
      </c>
      <c r="F57" s="1" t="s">
        <v>76</v>
      </c>
      <c r="G57" s="1" t="s">
        <v>1578</v>
      </c>
      <c r="H57" s="1" t="s">
        <v>118</v>
      </c>
      <c r="I57" s="1" t="s">
        <v>51</v>
      </c>
      <c r="J57" s="1" t="s">
        <v>52</v>
      </c>
      <c r="K57" s="1">
        <v>4</v>
      </c>
      <c r="L57" s="1">
        <v>4.43</v>
      </c>
      <c r="M57" s="1" t="s">
        <v>54</v>
      </c>
      <c r="N57" s="1" t="s">
        <v>68</v>
      </c>
      <c r="O57" s="1">
        <v>3.05</v>
      </c>
      <c r="P57" s="1">
        <v>8.5</v>
      </c>
      <c r="Q57" s="8">
        <f>P57/O57</f>
        <v>2.7868852459016393</v>
      </c>
      <c r="R57" s="1">
        <v>1</v>
      </c>
      <c r="S57" s="1">
        <v>0</v>
      </c>
      <c r="T57" s="1" t="s">
        <v>3477</v>
      </c>
      <c r="U57" s="1" t="s">
        <v>3478</v>
      </c>
      <c r="V57" s="1">
        <v>150000000</v>
      </c>
      <c r="W57" s="1" t="s">
        <v>3855</v>
      </c>
    </row>
    <row r="58" spans="1:23" x14ac:dyDescent="0.25">
      <c r="A58" s="1" t="s">
        <v>3476</v>
      </c>
      <c r="B58" s="2">
        <v>45231</v>
      </c>
      <c r="C58" s="1" t="s">
        <v>3260</v>
      </c>
      <c r="D58" s="1" t="s">
        <v>154</v>
      </c>
      <c r="E58" s="1" t="s">
        <v>1114</v>
      </c>
      <c r="F58" s="1" t="s">
        <v>76</v>
      </c>
      <c r="G58" s="1" t="s">
        <v>1578</v>
      </c>
      <c r="H58" s="1" t="s">
        <v>157</v>
      </c>
      <c r="I58" s="1" t="s">
        <v>51</v>
      </c>
      <c r="J58" s="1" t="s">
        <v>52</v>
      </c>
      <c r="K58" s="1">
        <v>4</v>
      </c>
      <c r="L58" s="1">
        <v>7.84</v>
      </c>
      <c r="M58" s="1" t="s">
        <v>54</v>
      </c>
      <c r="N58" s="1" t="s">
        <v>68</v>
      </c>
      <c r="O58" s="1">
        <v>5.91</v>
      </c>
      <c r="P58" s="1">
        <v>13.5</v>
      </c>
      <c r="Q58" s="8">
        <f>P58/O58</f>
        <v>2.2842639593908629</v>
      </c>
      <c r="R58" s="1">
        <v>1</v>
      </c>
      <c r="S58" s="1">
        <v>0</v>
      </c>
      <c r="T58" s="1" t="s">
        <v>3477</v>
      </c>
      <c r="U58" s="9" t="s">
        <v>3478</v>
      </c>
      <c r="V58" s="1">
        <v>200000000</v>
      </c>
      <c r="W58" s="1" t="s">
        <v>3855</v>
      </c>
    </row>
    <row r="59" spans="1:23" x14ac:dyDescent="0.25">
      <c r="A59" s="1" t="s">
        <v>3553</v>
      </c>
      <c r="B59" s="2">
        <v>45261</v>
      </c>
      <c r="C59" s="1" t="s">
        <v>3554</v>
      </c>
      <c r="D59" s="1" t="s">
        <v>3289</v>
      </c>
      <c r="E59" s="1" t="s">
        <v>3555</v>
      </c>
      <c r="F59" s="1" t="s">
        <v>91</v>
      </c>
      <c r="G59" s="1" t="s">
        <v>3291</v>
      </c>
      <c r="H59" s="1" t="s">
        <v>123</v>
      </c>
      <c r="I59" s="1" t="s">
        <v>51</v>
      </c>
      <c r="J59" s="1" t="s">
        <v>52</v>
      </c>
      <c r="K59" s="1">
        <v>2</v>
      </c>
      <c r="L59" s="1">
        <v>1.71</v>
      </c>
      <c r="M59" s="1" t="s">
        <v>54</v>
      </c>
      <c r="N59" s="1" t="s">
        <v>55</v>
      </c>
      <c r="O59" s="1">
        <v>1.26</v>
      </c>
      <c r="P59" s="1">
        <v>13</v>
      </c>
      <c r="Q59" s="1">
        <v>10.32</v>
      </c>
      <c r="R59" s="1">
        <v>1</v>
      </c>
      <c r="S59" s="1">
        <v>0</v>
      </c>
      <c r="T59" s="1" t="s">
        <v>3556</v>
      </c>
      <c r="U59" s="9" t="s">
        <v>3557</v>
      </c>
      <c r="V59" s="1">
        <v>140000000</v>
      </c>
      <c r="W59" s="1" t="s">
        <v>3855</v>
      </c>
    </row>
    <row r="60" spans="1:23" x14ac:dyDescent="0.25">
      <c r="A60" s="1" t="s">
        <v>3588</v>
      </c>
      <c r="B60" s="2">
        <v>45261</v>
      </c>
      <c r="C60" s="1" t="s">
        <v>1933</v>
      </c>
      <c r="D60" s="1" t="s">
        <v>211</v>
      </c>
      <c r="E60" s="1" t="s">
        <v>541</v>
      </c>
      <c r="F60" s="1" t="s">
        <v>3494</v>
      </c>
      <c r="G60" s="1" t="s">
        <v>3291</v>
      </c>
      <c r="H60" s="1" t="s">
        <v>157</v>
      </c>
      <c r="I60" s="1" t="s">
        <v>113</v>
      </c>
      <c r="J60" s="1" t="s">
        <v>52</v>
      </c>
      <c r="K60" s="1">
        <v>2</v>
      </c>
      <c r="L60" s="1">
        <v>2.2280000000000002</v>
      </c>
      <c r="M60" s="1" t="s">
        <v>54</v>
      </c>
      <c r="N60" s="1" t="s">
        <v>55</v>
      </c>
      <c r="O60" s="1">
        <v>1.7210000000000001</v>
      </c>
      <c r="P60" s="1">
        <v>12</v>
      </c>
      <c r="Q60" s="1">
        <v>6.97</v>
      </c>
      <c r="R60" s="1">
        <v>1</v>
      </c>
      <c r="S60" s="1">
        <v>0</v>
      </c>
      <c r="T60" s="1" t="s">
        <v>3589</v>
      </c>
      <c r="U60" s="9" t="s">
        <v>3590</v>
      </c>
      <c r="V60" s="1">
        <v>50000000</v>
      </c>
      <c r="W60" s="1" t="s">
        <v>3855</v>
      </c>
    </row>
    <row r="61" spans="1:23" x14ac:dyDescent="0.25">
      <c r="A61" s="1" t="s">
        <v>3584</v>
      </c>
      <c r="B61" s="2">
        <v>45261</v>
      </c>
      <c r="C61" s="1" t="s">
        <v>3585</v>
      </c>
      <c r="D61" s="1" t="s">
        <v>378</v>
      </c>
      <c r="E61" s="1" t="s">
        <v>785</v>
      </c>
      <c r="F61" s="1" t="s">
        <v>3494</v>
      </c>
      <c r="G61" s="1" t="s">
        <v>3291</v>
      </c>
      <c r="H61" s="1" t="s">
        <v>118</v>
      </c>
      <c r="I61" s="1" t="s">
        <v>51</v>
      </c>
      <c r="J61" s="1" t="s">
        <v>52</v>
      </c>
      <c r="K61" s="1" t="s">
        <v>54</v>
      </c>
      <c r="L61" s="1">
        <v>2.1419999999999999</v>
      </c>
      <c r="M61" s="1" t="s">
        <v>54</v>
      </c>
      <c r="N61" s="1" t="s">
        <v>55</v>
      </c>
      <c r="O61" s="1">
        <v>1.387</v>
      </c>
      <c r="P61" s="1">
        <v>9.25</v>
      </c>
      <c r="Q61" s="1">
        <v>6.67</v>
      </c>
      <c r="R61" s="1">
        <v>1</v>
      </c>
      <c r="S61" s="1">
        <v>0</v>
      </c>
      <c r="T61" s="1" t="s">
        <v>3586</v>
      </c>
      <c r="U61" s="9" t="s">
        <v>3587</v>
      </c>
      <c r="V61" s="1">
        <v>150000000</v>
      </c>
      <c r="W61" s="1" t="s">
        <v>3855</v>
      </c>
    </row>
    <row r="62" spans="1:23" x14ac:dyDescent="0.25">
      <c r="A62" s="1" t="s">
        <v>3521</v>
      </c>
      <c r="B62" s="2">
        <v>45261</v>
      </c>
      <c r="C62" s="1" t="s">
        <v>1875</v>
      </c>
      <c r="D62" s="1" t="s">
        <v>540</v>
      </c>
      <c r="E62" s="1" t="s">
        <v>1273</v>
      </c>
      <c r="F62" s="1" t="s">
        <v>2146</v>
      </c>
      <c r="G62" s="1" t="s">
        <v>542</v>
      </c>
      <c r="H62" s="1" t="s">
        <v>1175</v>
      </c>
      <c r="I62" s="1" t="s">
        <v>51</v>
      </c>
      <c r="J62" s="1" t="s">
        <v>52</v>
      </c>
      <c r="K62" s="1">
        <v>3</v>
      </c>
      <c r="L62" s="1">
        <v>2.83</v>
      </c>
      <c r="M62" s="1" t="s">
        <v>54</v>
      </c>
      <c r="N62" s="1" t="s">
        <v>68</v>
      </c>
      <c r="O62" s="1">
        <v>2.68</v>
      </c>
      <c r="P62" s="1">
        <v>8.75</v>
      </c>
      <c r="Q62" s="1">
        <v>3.26</v>
      </c>
      <c r="R62" s="1">
        <v>1</v>
      </c>
      <c r="S62" s="1">
        <v>0</v>
      </c>
      <c r="T62" s="1" t="s">
        <v>3519</v>
      </c>
      <c r="U62" s="9" t="s">
        <v>3520</v>
      </c>
      <c r="V62" s="1">
        <v>300000000</v>
      </c>
      <c r="W62" s="1" t="s">
        <v>3855</v>
      </c>
    </row>
    <row r="63" spans="1:23" x14ac:dyDescent="0.25">
      <c r="A63" s="1" t="s">
        <v>3518</v>
      </c>
      <c r="B63" s="2">
        <v>45261</v>
      </c>
      <c r="C63" s="1" t="s">
        <v>1875</v>
      </c>
      <c r="D63" s="1" t="s">
        <v>540</v>
      </c>
      <c r="E63" s="1" t="s">
        <v>1273</v>
      </c>
      <c r="F63" s="1" t="s">
        <v>2146</v>
      </c>
      <c r="G63" s="1" t="s">
        <v>542</v>
      </c>
      <c r="H63" s="1" t="s">
        <v>93</v>
      </c>
      <c r="I63" s="1" t="s">
        <v>51</v>
      </c>
      <c r="J63" s="1" t="s">
        <v>52</v>
      </c>
      <c r="K63" s="1">
        <v>3</v>
      </c>
      <c r="L63" s="1">
        <v>1.1200000000000001</v>
      </c>
      <c r="M63" s="1" t="s">
        <v>54</v>
      </c>
      <c r="N63" s="1" t="s">
        <v>68</v>
      </c>
      <c r="O63" s="1">
        <v>1.05</v>
      </c>
      <c r="P63" s="1">
        <v>5.5</v>
      </c>
      <c r="Q63" s="1">
        <v>5.24</v>
      </c>
      <c r="R63" s="1">
        <v>1</v>
      </c>
      <c r="S63" s="1">
        <v>0</v>
      </c>
      <c r="T63" s="1" t="s">
        <v>3519</v>
      </c>
      <c r="U63" s="1" t="s">
        <v>3520</v>
      </c>
      <c r="V63" s="1">
        <v>350000000</v>
      </c>
      <c r="W63" s="1" t="s">
        <v>3855</v>
      </c>
    </row>
    <row r="64" spans="1:23" x14ac:dyDescent="0.25">
      <c r="A64" s="1" t="s">
        <v>3522</v>
      </c>
      <c r="B64" s="2">
        <v>45261</v>
      </c>
      <c r="C64" s="1" t="s">
        <v>3523</v>
      </c>
      <c r="D64" s="1" t="s">
        <v>3524</v>
      </c>
      <c r="E64" s="1" t="s">
        <v>3525</v>
      </c>
      <c r="F64" s="1" t="s">
        <v>76</v>
      </c>
      <c r="G64" s="1" t="s">
        <v>3526</v>
      </c>
      <c r="H64" s="1" t="s">
        <v>791</v>
      </c>
      <c r="I64" s="1" t="s">
        <v>51</v>
      </c>
      <c r="J64" s="1" t="s">
        <v>52</v>
      </c>
      <c r="K64" s="1">
        <v>3</v>
      </c>
      <c r="L64" s="1">
        <v>1.1299999999999999</v>
      </c>
      <c r="M64" s="1" t="s">
        <v>54</v>
      </c>
      <c r="N64" s="1" t="s">
        <v>55</v>
      </c>
      <c r="O64" s="1">
        <v>0.77</v>
      </c>
      <c r="P64" s="1">
        <v>5.75</v>
      </c>
      <c r="Q64" s="8">
        <f>P64/O64</f>
        <v>7.4675324675324672</v>
      </c>
      <c r="R64" s="1">
        <v>1</v>
      </c>
      <c r="S64" s="1">
        <v>0</v>
      </c>
      <c r="T64" s="1" t="s">
        <v>3527</v>
      </c>
      <c r="U64" s="9" t="s">
        <v>3528</v>
      </c>
      <c r="V64" s="1">
        <v>325000000</v>
      </c>
      <c r="W64" s="1" t="s">
        <v>3855</v>
      </c>
    </row>
    <row r="65" spans="1:23" x14ac:dyDescent="0.25">
      <c r="A65" s="1" t="s">
        <v>3538</v>
      </c>
      <c r="B65" s="2">
        <v>45261</v>
      </c>
      <c r="C65" s="1" t="s">
        <v>2260</v>
      </c>
      <c r="D65" s="1" t="s">
        <v>2261</v>
      </c>
      <c r="E65" s="1" t="s">
        <v>3535</v>
      </c>
      <c r="F65" s="1" t="s">
        <v>76</v>
      </c>
      <c r="G65" s="1" t="s">
        <v>3119</v>
      </c>
      <c r="H65" s="1" t="s">
        <v>157</v>
      </c>
      <c r="I65" s="1" t="s">
        <v>51</v>
      </c>
      <c r="J65" s="1" t="s">
        <v>52</v>
      </c>
      <c r="K65" s="1">
        <v>3</v>
      </c>
      <c r="L65" s="1">
        <v>4.1900000000000004</v>
      </c>
      <c r="M65" s="1" t="s">
        <v>54</v>
      </c>
      <c r="N65" s="1" t="s">
        <v>68</v>
      </c>
      <c r="O65" s="1">
        <v>2.44</v>
      </c>
      <c r="P65" s="1">
        <v>9.5</v>
      </c>
      <c r="Q65" s="8">
        <f>P65/O65</f>
        <v>3.8934426229508197</v>
      </c>
      <c r="R65" s="1">
        <v>1</v>
      </c>
      <c r="S65" s="1">
        <v>0</v>
      </c>
      <c r="T65" s="1" t="s">
        <v>3536</v>
      </c>
      <c r="U65" s="1" t="s">
        <v>3537</v>
      </c>
      <c r="V65" s="1">
        <v>125000000</v>
      </c>
      <c r="W65" s="1" t="s">
        <v>3855</v>
      </c>
    </row>
    <row r="66" spans="1:23" x14ac:dyDescent="0.25">
      <c r="A66" s="1" t="s">
        <v>3534</v>
      </c>
      <c r="B66" s="2">
        <v>45261</v>
      </c>
      <c r="C66" s="1" t="s">
        <v>2260</v>
      </c>
      <c r="D66" s="1" t="s">
        <v>2261</v>
      </c>
      <c r="E66" s="1" t="s">
        <v>3535</v>
      </c>
      <c r="F66" s="1" t="s">
        <v>76</v>
      </c>
      <c r="G66" s="1" t="s">
        <v>3119</v>
      </c>
      <c r="H66" s="1" t="s">
        <v>206</v>
      </c>
      <c r="I66" s="1" t="s">
        <v>51</v>
      </c>
      <c r="J66" s="1" t="s">
        <v>52</v>
      </c>
      <c r="K66" s="1">
        <v>3</v>
      </c>
      <c r="L66" s="1">
        <v>0.71</v>
      </c>
      <c r="M66" s="1" t="s">
        <v>136</v>
      </c>
      <c r="N66" s="1" t="s">
        <v>68</v>
      </c>
      <c r="O66" s="1">
        <v>0.63</v>
      </c>
      <c r="P66" s="1">
        <v>5.75</v>
      </c>
      <c r="Q66" s="8">
        <f>P66/O66</f>
        <v>9.1269841269841265</v>
      </c>
      <c r="R66" s="1">
        <v>1</v>
      </c>
      <c r="S66" s="1">
        <v>0</v>
      </c>
      <c r="T66" s="1" t="s">
        <v>3536</v>
      </c>
      <c r="U66" s="9" t="s">
        <v>3537</v>
      </c>
      <c r="V66" s="1">
        <v>50000000</v>
      </c>
      <c r="W66" s="1" t="s">
        <v>3855</v>
      </c>
    </row>
    <row r="67" spans="1:23" x14ac:dyDescent="0.25">
      <c r="A67" s="1" t="s">
        <v>3570</v>
      </c>
      <c r="B67" s="2">
        <v>45261</v>
      </c>
      <c r="C67" s="1" t="s">
        <v>1999</v>
      </c>
      <c r="D67" s="1" t="s">
        <v>3144</v>
      </c>
      <c r="E67" s="1" t="s">
        <v>3555</v>
      </c>
      <c r="F67" s="1" t="s">
        <v>76</v>
      </c>
      <c r="G67" s="1" t="s">
        <v>3145</v>
      </c>
      <c r="H67" s="1" t="s">
        <v>1822</v>
      </c>
      <c r="I67" s="1" t="s">
        <v>51</v>
      </c>
      <c r="J67" s="1" t="s">
        <v>52</v>
      </c>
      <c r="K67" s="1" t="s">
        <v>54</v>
      </c>
      <c r="L67" s="1">
        <v>3.3</v>
      </c>
      <c r="M67" s="1" t="s">
        <v>54</v>
      </c>
      <c r="N67" s="1" t="s">
        <v>55</v>
      </c>
      <c r="O67" s="1">
        <v>2.2799999999999998</v>
      </c>
      <c r="P67" s="1">
        <v>23</v>
      </c>
      <c r="Q67" s="8">
        <f>P67/O67</f>
        <v>10.087719298245615</v>
      </c>
      <c r="R67" s="1">
        <v>1</v>
      </c>
      <c r="S67" s="1">
        <v>0</v>
      </c>
      <c r="T67" s="1" t="s">
        <v>3571</v>
      </c>
      <c r="U67" s="9" t="s">
        <v>3572</v>
      </c>
      <c r="V67" s="1">
        <v>70000000</v>
      </c>
      <c r="W67" s="1" t="s">
        <v>3855</v>
      </c>
    </row>
    <row r="68" spans="1:23" x14ac:dyDescent="0.25">
      <c r="A68" s="1" t="s">
        <v>3558</v>
      </c>
      <c r="B68" s="2">
        <v>45261</v>
      </c>
      <c r="C68" s="1" t="s">
        <v>3559</v>
      </c>
      <c r="D68" s="1" t="s">
        <v>3560</v>
      </c>
      <c r="E68" s="1" t="s">
        <v>785</v>
      </c>
      <c r="F68" s="1" t="s">
        <v>91</v>
      </c>
      <c r="G68" s="1" t="s">
        <v>3561</v>
      </c>
      <c r="H68" s="1" t="s">
        <v>3562</v>
      </c>
      <c r="I68" s="1" t="s">
        <v>51</v>
      </c>
      <c r="J68" s="1" t="s">
        <v>52</v>
      </c>
      <c r="K68" s="1">
        <v>3</v>
      </c>
      <c r="L68" s="1">
        <v>0.95</v>
      </c>
      <c r="M68" s="1" t="s">
        <v>3563</v>
      </c>
      <c r="N68" s="1" t="s">
        <v>55</v>
      </c>
      <c r="O68" s="1">
        <v>0.81</v>
      </c>
      <c r="P68" s="1">
        <v>5</v>
      </c>
      <c r="Q68" s="1">
        <v>6.17</v>
      </c>
      <c r="R68" s="1">
        <v>1</v>
      </c>
      <c r="S68" s="1">
        <v>0</v>
      </c>
      <c r="T68" s="1" t="s">
        <v>3564</v>
      </c>
      <c r="U68" s="9" t="s">
        <v>3565</v>
      </c>
      <c r="V68" s="1">
        <v>175000000</v>
      </c>
      <c r="W68" s="1" t="s">
        <v>3857</v>
      </c>
    </row>
    <row r="69" spans="1:23" x14ac:dyDescent="0.25">
      <c r="A69" s="1" t="s">
        <v>3615</v>
      </c>
      <c r="B69" s="2">
        <v>45292</v>
      </c>
      <c r="C69" s="1" t="s">
        <v>2875</v>
      </c>
      <c r="D69" s="1" t="s">
        <v>110</v>
      </c>
      <c r="E69" s="1" t="s">
        <v>1383</v>
      </c>
      <c r="F69" s="1" t="s">
        <v>76</v>
      </c>
      <c r="G69" s="1" t="s">
        <v>2714</v>
      </c>
      <c r="H69" s="1" t="s">
        <v>103</v>
      </c>
      <c r="I69" s="1" t="s">
        <v>51</v>
      </c>
      <c r="J69" s="1"/>
      <c r="K69" s="1">
        <v>4.17</v>
      </c>
      <c r="L69" s="1">
        <v>0.95</v>
      </c>
      <c r="M69" s="1" t="s">
        <v>54</v>
      </c>
      <c r="N69" s="1" t="s">
        <v>55</v>
      </c>
      <c r="O69" s="1">
        <v>0.88839999999999997</v>
      </c>
      <c r="P69" s="1">
        <v>5.75</v>
      </c>
      <c r="Q69" s="8">
        <f>P69/O69</f>
        <v>6.4723097703737054</v>
      </c>
      <c r="R69" s="1">
        <v>1</v>
      </c>
      <c r="S69" s="1">
        <v>0</v>
      </c>
      <c r="T69" s="1" t="s">
        <v>3616</v>
      </c>
      <c r="U69" s="9" t="s">
        <v>3617</v>
      </c>
      <c r="V69" s="1">
        <v>400000000</v>
      </c>
      <c r="W69" s="1" t="s">
        <v>3855</v>
      </c>
    </row>
    <row r="70" spans="1:23" x14ac:dyDescent="0.25">
      <c r="A70" s="6" t="s">
        <v>3627</v>
      </c>
      <c r="B70" s="2">
        <v>45323</v>
      </c>
      <c r="C70" s="1" t="s">
        <v>3104</v>
      </c>
      <c r="D70" s="1" t="s">
        <v>3105</v>
      </c>
      <c r="E70" s="1" t="s">
        <v>3542</v>
      </c>
      <c r="F70" s="1" t="s">
        <v>91</v>
      </c>
      <c r="G70" s="1" t="s">
        <v>2860</v>
      </c>
      <c r="H70" s="1" t="s">
        <v>148</v>
      </c>
      <c r="I70" s="1" t="s">
        <v>91</v>
      </c>
      <c r="J70" s="1" t="s">
        <v>52</v>
      </c>
      <c r="K70" s="1">
        <v>3</v>
      </c>
      <c r="L70" s="1">
        <v>1.24</v>
      </c>
      <c r="M70" s="1" t="s">
        <v>54</v>
      </c>
      <c r="N70" s="1" t="s">
        <v>55</v>
      </c>
      <c r="O70" s="1">
        <v>1</v>
      </c>
      <c r="P70" s="1">
        <v>4.75</v>
      </c>
      <c r="Q70" s="1">
        <v>4.75</v>
      </c>
      <c r="R70" s="1">
        <v>1</v>
      </c>
      <c r="S70" s="1">
        <v>0</v>
      </c>
      <c r="T70" s="1" t="s">
        <v>3628</v>
      </c>
      <c r="U70" s="9" t="s">
        <v>3629</v>
      </c>
      <c r="V70" s="1">
        <v>175000000</v>
      </c>
      <c r="W70" s="1" t="s">
        <v>3855</v>
      </c>
    </row>
    <row r="71" spans="1:23" x14ac:dyDescent="0.25">
      <c r="A71" s="6" t="s">
        <v>3659</v>
      </c>
      <c r="B71" s="2">
        <v>45352</v>
      </c>
      <c r="C71" s="1" t="s">
        <v>2409</v>
      </c>
      <c r="D71" s="1" t="s">
        <v>365</v>
      </c>
      <c r="E71" s="1" t="s">
        <v>3660</v>
      </c>
      <c r="F71" s="1" t="s">
        <v>76</v>
      </c>
      <c r="G71" s="1" t="s">
        <v>247</v>
      </c>
      <c r="H71" s="1" t="s">
        <v>213</v>
      </c>
      <c r="I71" s="1" t="s">
        <v>51</v>
      </c>
      <c r="J71" s="1" t="s">
        <v>52</v>
      </c>
      <c r="K71" s="1">
        <v>5</v>
      </c>
      <c r="L71" s="1">
        <v>5.57</v>
      </c>
      <c r="M71" s="1" t="s">
        <v>54</v>
      </c>
      <c r="N71" s="1" t="s">
        <v>55</v>
      </c>
      <c r="O71" s="1">
        <v>1.59</v>
      </c>
      <c r="P71" s="1">
        <v>2.75</v>
      </c>
      <c r="Q71" s="1">
        <v>1.73</v>
      </c>
      <c r="R71" s="1">
        <v>1</v>
      </c>
      <c r="S71" s="1">
        <v>0</v>
      </c>
      <c r="T71" s="1" t="s">
        <v>3661</v>
      </c>
      <c r="U71" s="9" t="s">
        <v>3662</v>
      </c>
      <c r="V71" s="1">
        <v>100000000</v>
      </c>
      <c r="W71" s="1" t="s">
        <v>3855</v>
      </c>
    </row>
    <row r="72" spans="1:23" x14ac:dyDescent="0.25">
      <c r="A72" s="6" t="s">
        <v>3672</v>
      </c>
      <c r="B72" s="2">
        <v>45352</v>
      </c>
      <c r="C72" s="1" t="s">
        <v>2150</v>
      </c>
      <c r="D72" s="1" t="s">
        <v>1644</v>
      </c>
      <c r="E72" s="1" t="s">
        <v>3555</v>
      </c>
      <c r="F72" s="1" t="s">
        <v>76</v>
      </c>
      <c r="G72" s="1" t="s">
        <v>2152</v>
      </c>
      <c r="H72" s="1" t="s">
        <v>2130</v>
      </c>
      <c r="I72" s="1" t="s">
        <v>51</v>
      </c>
      <c r="J72" s="1" t="s">
        <v>52</v>
      </c>
      <c r="K72" s="1">
        <v>4</v>
      </c>
      <c r="L72" s="1">
        <v>3.02</v>
      </c>
      <c r="M72" s="1" t="s">
        <v>54</v>
      </c>
      <c r="N72" s="1" t="s">
        <v>55</v>
      </c>
      <c r="O72" s="1">
        <v>2.46</v>
      </c>
      <c r="P72" s="1">
        <v>6.5</v>
      </c>
      <c r="Q72" s="1">
        <v>2.64</v>
      </c>
      <c r="R72" s="1">
        <v>1</v>
      </c>
      <c r="S72" s="1">
        <v>0</v>
      </c>
      <c r="T72" s="1" t="s">
        <v>3673</v>
      </c>
      <c r="U72" s="9" t="s">
        <v>3674</v>
      </c>
      <c r="V72" s="1">
        <v>100000000</v>
      </c>
      <c r="W72" s="1" t="s">
        <v>3857</v>
      </c>
    </row>
    <row r="73" spans="1:23" x14ac:dyDescent="0.25">
      <c r="A73" s="6" t="s">
        <v>3651</v>
      </c>
      <c r="B73" s="2">
        <v>45352</v>
      </c>
      <c r="C73" s="1" t="s">
        <v>2005</v>
      </c>
      <c r="D73" s="1" t="s">
        <v>1527</v>
      </c>
      <c r="E73" s="1" t="s">
        <v>785</v>
      </c>
      <c r="F73" s="1" t="s">
        <v>1528</v>
      </c>
      <c r="G73" s="1" t="s">
        <v>1529</v>
      </c>
      <c r="H73" s="1" t="s">
        <v>213</v>
      </c>
      <c r="I73" s="1" t="s">
        <v>51</v>
      </c>
      <c r="J73" s="1" t="s">
        <v>52</v>
      </c>
      <c r="K73" s="1" t="s">
        <v>54</v>
      </c>
      <c r="L73" s="1">
        <v>6.82</v>
      </c>
      <c r="M73" s="1" t="s">
        <v>3176</v>
      </c>
      <c r="N73" s="1" t="s">
        <v>68</v>
      </c>
      <c r="O73" s="1">
        <v>6.29</v>
      </c>
      <c r="P73" s="1">
        <v>17.25</v>
      </c>
      <c r="Q73" s="1">
        <v>2.74</v>
      </c>
      <c r="R73" s="1">
        <v>1</v>
      </c>
      <c r="S73" s="1">
        <v>0</v>
      </c>
      <c r="T73" s="1" t="s">
        <v>3649</v>
      </c>
      <c r="U73" s="9" t="s">
        <v>3650</v>
      </c>
      <c r="V73" s="1">
        <v>475000000</v>
      </c>
      <c r="W73" s="1" t="s">
        <v>3855</v>
      </c>
    </row>
    <row r="74" spans="1:23" x14ac:dyDescent="0.25">
      <c r="A74" s="6" t="s">
        <v>3648</v>
      </c>
      <c r="B74" s="2">
        <v>45352</v>
      </c>
      <c r="C74" s="1" t="s">
        <v>2005</v>
      </c>
      <c r="D74" s="1" t="s">
        <v>1527</v>
      </c>
      <c r="E74" s="1" t="s">
        <v>785</v>
      </c>
      <c r="F74" s="1" t="s">
        <v>1528</v>
      </c>
      <c r="G74" s="1" t="s">
        <v>1529</v>
      </c>
      <c r="H74" s="1" t="s">
        <v>2686</v>
      </c>
      <c r="I74" s="1" t="s">
        <v>51</v>
      </c>
      <c r="J74" s="1" t="s">
        <v>52</v>
      </c>
      <c r="K74" s="1" t="s">
        <v>54</v>
      </c>
      <c r="L74" s="1">
        <v>5.79</v>
      </c>
      <c r="M74" s="1" t="s">
        <v>2830</v>
      </c>
      <c r="N74" s="1" t="s">
        <v>68</v>
      </c>
      <c r="O74" s="1">
        <v>5.01</v>
      </c>
      <c r="P74" s="1">
        <v>14</v>
      </c>
      <c r="Q74" s="1">
        <v>2.79</v>
      </c>
      <c r="R74" s="1">
        <v>1</v>
      </c>
      <c r="S74" s="1">
        <v>0</v>
      </c>
      <c r="T74" s="1" t="s">
        <v>3649</v>
      </c>
      <c r="U74" s="1" t="s">
        <v>3650</v>
      </c>
      <c r="V74" s="1">
        <v>100000000</v>
      </c>
      <c r="W74" s="1" t="s">
        <v>3855</v>
      </c>
    </row>
    <row r="75" spans="1:23" x14ac:dyDescent="0.25">
      <c r="A75" s="6" t="s">
        <v>3734</v>
      </c>
      <c r="B75" s="2">
        <v>45383</v>
      </c>
      <c r="C75" s="1" t="s">
        <v>2025</v>
      </c>
      <c r="D75" s="1" t="s">
        <v>3729</v>
      </c>
      <c r="E75" s="1" t="s">
        <v>3730</v>
      </c>
      <c r="F75" s="1" t="s">
        <v>76</v>
      </c>
      <c r="G75" s="1" t="s">
        <v>3731</v>
      </c>
      <c r="H75" s="1" t="s">
        <v>1822</v>
      </c>
      <c r="I75" s="1" t="s">
        <v>104</v>
      </c>
      <c r="J75" s="1" t="s">
        <v>52</v>
      </c>
      <c r="K75" s="1">
        <v>4</v>
      </c>
      <c r="L75" s="1">
        <v>8.3000000000000007</v>
      </c>
      <c r="M75" s="1" t="s">
        <v>54</v>
      </c>
      <c r="N75" s="1" t="s">
        <v>68</v>
      </c>
      <c r="O75" s="1">
        <v>5.84</v>
      </c>
      <c r="P75" s="1">
        <v>11</v>
      </c>
      <c r="Q75" s="1">
        <v>1.88</v>
      </c>
      <c r="R75" s="1">
        <v>1</v>
      </c>
      <c r="S75" s="1">
        <v>1</v>
      </c>
      <c r="T75" s="1" t="s">
        <v>3732</v>
      </c>
      <c r="U75" s="9" t="s">
        <v>3733</v>
      </c>
      <c r="V75" s="1">
        <v>70000000</v>
      </c>
      <c r="W75" s="1" t="s">
        <v>3855</v>
      </c>
    </row>
    <row r="76" spans="1:23" x14ac:dyDescent="0.25">
      <c r="A76" s="6" t="s">
        <v>3728</v>
      </c>
      <c r="B76" s="2">
        <v>45383</v>
      </c>
      <c r="C76" s="1" t="s">
        <v>2025</v>
      </c>
      <c r="D76" s="1" t="s">
        <v>3729</v>
      </c>
      <c r="E76" s="1" t="s">
        <v>3730</v>
      </c>
      <c r="F76" s="1" t="s">
        <v>76</v>
      </c>
      <c r="G76" s="1" t="s">
        <v>3731</v>
      </c>
      <c r="H76" s="1" t="s">
        <v>959</v>
      </c>
      <c r="I76" s="1" t="s">
        <v>104</v>
      </c>
      <c r="J76" s="1" t="s">
        <v>52</v>
      </c>
      <c r="K76" s="1">
        <v>4</v>
      </c>
      <c r="L76" s="1">
        <v>1.17</v>
      </c>
      <c r="M76" s="1" t="s">
        <v>54</v>
      </c>
      <c r="N76" s="1" t="s">
        <v>68</v>
      </c>
      <c r="O76" s="1">
        <v>0.9</v>
      </c>
      <c r="P76" s="1">
        <v>4</v>
      </c>
      <c r="Q76" s="1">
        <v>4.4400000000000004</v>
      </c>
      <c r="R76" s="1">
        <v>1</v>
      </c>
      <c r="S76" s="1">
        <v>1</v>
      </c>
      <c r="T76" s="1" t="s">
        <v>3732</v>
      </c>
      <c r="U76" s="1" t="s">
        <v>3733</v>
      </c>
      <c r="V76" s="1">
        <v>175000000</v>
      </c>
      <c r="W76" s="1" t="s">
        <v>3855</v>
      </c>
    </row>
    <row r="77" spans="1:23" x14ac:dyDescent="0.25">
      <c r="A77" s="6" t="s">
        <v>3736</v>
      </c>
      <c r="B77" s="2">
        <v>45383</v>
      </c>
      <c r="C77" s="1" t="s">
        <v>2645</v>
      </c>
      <c r="D77" s="1" t="s">
        <v>245</v>
      </c>
      <c r="E77" s="1" t="s">
        <v>785</v>
      </c>
      <c r="F77" s="1" t="s">
        <v>76</v>
      </c>
      <c r="G77" s="1" t="s">
        <v>247</v>
      </c>
      <c r="H77" s="1" t="s">
        <v>118</v>
      </c>
      <c r="I77" s="1" t="s">
        <v>51</v>
      </c>
      <c r="J77" s="1" t="s">
        <v>52</v>
      </c>
      <c r="K77" s="1">
        <v>4.92</v>
      </c>
      <c r="L77" s="1">
        <v>0.82</v>
      </c>
      <c r="M77" s="1" t="s">
        <v>54</v>
      </c>
      <c r="N77" s="1" t="s">
        <v>55</v>
      </c>
      <c r="O77" s="1">
        <v>0.79</v>
      </c>
      <c r="P77" s="1">
        <v>2.35</v>
      </c>
      <c r="Q77" s="1">
        <v>2.97</v>
      </c>
      <c r="R77" s="1">
        <v>1</v>
      </c>
      <c r="S77" s="1">
        <v>0</v>
      </c>
      <c r="T77" s="1" t="s">
        <v>3737</v>
      </c>
      <c r="U77" s="9" t="s">
        <v>3738</v>
      </c>
      <c r="V77" s="1">
        <v>150000000</v>
      </c>
      <c r="W77" s="1" t="s">
        <v>3855</v>
      </c>
    </row>
    <row r="78" spans="1:23" x14ac:dyDescent="0.25">
      <c r="A78" s="6" t="s">
        <v>3794</v>
      </c>
      <c r="B78" s="2">
        <v>45413</v>
      </c>
      <c r="C78" s="1" t="s">
        <v>2942</v>
      </c>
      <c r="D78" s="1" t="s">
        <v>2414</v>
      </c>
      <c r="E78" s="1" t="s">
        <v>3790</v>
      </c>
      <c r="F78" s="1" t="s">
        <v>91</v>
      </c>
      <c r="G78" s="1" t="s">
        <v>542</v>
      </c>
      <c r="H78" s="1" t="s">
        <v>173</v>
      </c>
      <c r="I78" s="1" t="s">
        <v>51</v>
      </c>
      <c r="J78" s="1" t="s">
        <v>52</v>
      </c>
      <c r="K78" s="1">
        <v>3</v>
      </c>
      <c r="L78" s="1">
        <v>3.64</v>
      </c>
      <c r="M78" s="1" t="s">
        <v>54</v>
      </c>
      <c r="N78" s="1" t="s">
        <v>68</v>
      </c>
      <c r="O78" s="1">
        <v>3.32</v>
      </c>
      <c r="P78" s="1">
        <v>9</v>
      </c>
      <c r="Q78" s="1">
        <v>2.71</v>
      </c>
      <c r="R78" s="1">
        <v>0</v>
      </c>
      <c r="S78" s="1">
        <v>0</v>
      </c>
      <c r="T78" s="1" t="s">
        <v>3858</v>
      </c>
      <c r="U78" s="1" t="s">
        <v>3792</v>
      </c>
      <c r="V78" s="1">
        <v>210000000</v>
      </c>
      <c r="W78" s="1" t="s">
        <v>3855</v>
      </c>
    </row>
    <row r="79" spans="1:23" x14ac:dyDescent="0.25">
      <c r="A79" s="6" t="s">
        <v>3793</v>
      </c>
      <c r="B79" s="2">
        <v>45413</v>
      </c>
      <c r="C79" s="1" t="s">
        <v>2942</v>
      </c>
      <c r="D79" s="1" t="s">
        <v>2414</v>
      </c>
      <c r="E79" s="1" t="s">
        <v>3790</v>
      </c>
      <c r="F79" s="1" t="s">
        <v>91</v>
      </c>
      <c r="G79" s="1" t="s">
        <v>542</v>
      </c>
      <c r="H79" s="1" t="s">
        <v>928</v>
      </c>
      <c r="I79" s="1" t="s">
        <v>51</v>
      </c>
      <c r="J79" s="1" t="s">
        <v>52</v>
      </c>
      <c r="K79" s="1">
        <v>3</v>
      </c>
      <c r="L79" s="1">
        <v>2.69</v>
      </c>
      <c r="M79" s="1" t="s">
        <v>54</v>
      </c>
      <c r="N79" s="1" t="s">
        <v>68</v>
      </c>
      <c r="O79" s="1">
        <v>2.34</v>
      </c>
      <c r="P79" s="1">
        <v>7.25</v>
      </c>
      <c r="Q79" s="1">
        <v>3.1</v>
      </c>
      <c r="R79" s="1">
        <v>0</v>
      </c>
      <c r="S79" s="1">
        <v>0</v>
      </c>
      <c r="T79" s="1" t="s">
        <v>3858</v>
      </c>
      <c r="U79" s="9" t="s">
        <v>3792</v>
      </c>
      <c r="V79" s="1">
        <v>130000000</v>
      </c>
      <c r="W79" s="1" t="s">
        <v>3855</v>
      </c>
    </row>
    <row r="80" spans="1:23" x14ac:dyDescent="0.25">
      <c r="A80" s="6" t="s">
        <v>3789</v>
      </c>
      <c r="B80" s="2">
        <v>45413</v>
      </c>
      <c r="C80" s="1" t="s">
        <v>2942</v>
      </c>
      <c r="D80" s="1" t="s">
        <v>2414</v>
      </c>
      <c r="E80" s="1" t="s">
        <v>3790</v>
      </c>
      <c r="F80" s="1" t="s">
        <v>91</v>
      </c>
      <c r="G80" s="1" t="s">
        <v>542</v>
      </c>
      <c r="H80" s="1" t="s">
        <v>2381</v>
      </c>
      <c r="I80" s="1" t="s">
        <v>51</v>
      </c>
      <c r="J80" s="1" t="s">
        <v>52</v>
      </c>
      <c r="K80" s="1">
        <v>3</v>
      </c>
      <c r="L80" s="1">
        <v>1.92</v>
      </c>
      <c r="M80" s="1" t="s">
        <v>54</v>
      </c>
      <c r="N80" s="1" t="s">
        <v>68</v>
      </c>
      <c r="O80" s="1">
        <v>1.58</v>
      </c>
      <c r="P80" s="1">
        <v>6</v>
      </c>
      <c r="Q80" s="1">
        <v>3.8</v>
      </c>
      <c r="R80" s="1">
        <v>0</v>
      </c>
      <c r="S80" s="1">
        <v>0</v>
      </c>
      <c r="T80" s="1" t="s">
        <v>3858</v>
      </c>
      <c r="U80" s="1" t="s">
        <v>3792</v>
      </c>
      <c r="V80" s="1">
        <v>75000000</v>
      </c>
      <c r="W80" s="1" t="s">
        <v>3855</v>
      </c>
    </row>
    <row r="81" spans="1:29" x14ac:dyDescent="0.25">
      <c r="A81" s="6" t="s">
        <v>3762</v>
      </c>
      <c r="B81" s="2">
        <v>45413</v>
      </c>
      <c r="C81" s="1" t="s">
        <v>3759</v>
      </c>
      <c r="D81" s="1" t="s">
        <v>154</v>
      </c>
      <c r="E81" s="1" t="s">
        <v>1114</v>
      </c>
      <c r="F81" s="1" t="s">
        <v>76</v>
      </c>
      <c r="G81" s="1" t="s">
        <v>1578</v>
      </c>
      <c r="H81" s="1" t="s">
        <v>173</v>
      </c>
      <c r="I81" s="1" t="s">
        <v>51</v>
      </c>
      <c r="J81" s="1" t="s">
        <v>52</v>
      </c>
      <c r="K81" s="1">
        <v>1</v>
      </c>
      <c r="L81" s="1">
        <v>1.06</v>
      </c>
      <c r="M81" s="1" t="s">
        <v>54</v>
      </c>
      <c r="N81" s="1" t="s">
        <v>68</v>
      </c>
      <c r="O81" s="1">
        <v>0.77</v>
      </c>
      <c r="P81" s="1">
        <v>5.75</v>
      </c>
      <c r="Q81" s="8">
        <f>P81/O81</f>
        <v>7.4675324675324672</v>
      </c>
      <c r="R81" s="1">
        <v>1</v>
      </c>
      <c r="S81" s="1">
        <v>0</v>
      </c>
      <c r="T81" s="1" t="s">
        <v>3760</v>
      </c>
      <c r="U81" s="1" t="s">
        <v>3761</v>
      </c>
      <c r="V81" s="1">
        <v>125000000</v>
      </c>
      <c r="W81" s="1" t="s">
        <v>56</v>
      </c>
    </row>
    <row r="82" spans="1:29" x14ac:dyDescent="0.25">
      <c r="A82" s="6" t="s">
        <v>3859</v>
      </c>
      <c r="B82" s="2">
        <v>45413</v>
      </c>
      <c r="C82" s="1" t="s">
        <v>3759</v>
      </c>
      <c r="D82" s="1" t="s">
        <v>154</v>
      </c>
      <c r="E82" s="1" t="s">
        <v>1114</v>
      </c>
      <c r="F82" s="1" t="s">
        <v>76</v>
      </c>
      <c r="G82" s="1" t="s">
        <v>1578</v>
      </c>
      <c r="H82" s="1" t="s">
        <v>487</v>
      </c>
      <c r="I82" s="1" t="s">
        <v>51</v>
      </c>
      <c r="J82" s="1" t="s">
        <v>52</v>
      </c>
      <c r="K82" s="1">
        <v>1</v>
      </c>
      <c r="L82" s="1">
        <v>8.5</v>
      </c>
      <c r="M82" s="1" t="s">
        <v>54</v>
      </c>
      <c r="N82" s="1" t="s">
        <v>68</v>
      </c>
      <c r="O82" s="1" t="s">
        <v>56</v>
      </c>
      <c r="P82" s="1" t="s">
        <v>56</v>
      </c>
      <c r="Q82" s="8" t="e">
        <f>P82/O82</f>
        <v>#VALUE!</v>
      </c>
      <c r="R82" s="1">
        <v>0</v>
      </c>
      <c r="S82" s="1">
        <v>0</v>
      </c>
      <c r="T82" s="1" t="s">
        <v>3760</v>
      </c>
      <c r="U82" s="1" t="s">
        <v>3761</v>
      </c>
      <c r="V82" s="1">
        <v>125000000</v>
      </c>
      <c r="W82" s="1" t="s">
        <v>56</v>
      </c>
    </row>
    <row r="83" spans="1:29" x14ac:dyDescent="0.25">
      <c r="A83" s="6" t="s">
        <v>3758</v>
      </c>
      <c r="B83" s="2">
        <v>45413</v>
      </c>
      <c r="C83" s="1" t="s">
        <v>3759</v>
      </c>
      <c r="D83" s="1" t="s">
        <v>154</v>
      </c>
      <c r="E83" s="1" t="s">
        <v>1114</v>
      </c>
      <c r="F83" s="1" t="s">
        <v>76</v>
      </c>
      <c r="G83" s="1" t="s">
        <v>1578</v>
      </c>
      <c r="H83" s="1" t="s">
        <v>157</v>
      </c>
      <c r="I83" s="1" t="s">
        <v>51</v>
      </c>
      <c r="J83" s="1" t="s">
        <v>52</v>
      </c>
      <c r="K83" s="1">
        <v>1</v>
      </c>
      <c r="L83" s="1">
        <v>3.47</v>
      </c>
      <c r="M83" s="1" t="s">
        <v>54</v>
      </c>
      <c r="N83" s="1" t="s">
        <v>68</v>
      </c>
      <c r="O83" s="1">
        <v>2.04</v>
      </c>
      <c r="P83" s="1">
        <v>9</v>
      </c>
      <c r="Q83" s="8">
        <f>P83/O83</f>
        <v>4.4117647058823533</v>
      </c>
      <c r="R83" s="1">
        <v>1</v>
      </c>
      <c r="S83" s="1">
        <v>0</v>
      </c>
      <c r="T83" s="1" t="s">
        <v>3760</v>
      </c>
      <c r="U83" s="9" t="s">
        <v>3761</v>
      </c>
      <c r="V83" s="1">
        <v>125000000</v>
      </c>
      <c r="W83" s="1" t="s">
        <v>56</v>
      </c>
    </row>
    <row r="84" spans="1:29" x14ac:dyDescent="0.25">
      <c r="A84" s="6" t="s">
        <v>3766</v>
      </c>
      <c r="B84" s="2">
        <v>45413</v>
      </c>
      <c r="C84" s="1" t="s">
        <v>3278</v>
      </c>
      <c r="D84" s="1" t="s">
        <v>74</v>
      </c>
      <c r="E84" s="1" t="s">
        <v>785</v>
      </c>
      <c r="F84" s="1" t="s">
        <v>76</v>
      </c>
      <c r="G84" s="1" t="s">
        <v>841</v>
      </c>
      <c r="H84" s="1" t="s">
        <v>213</v>
      </c>
      <c r="I84" s="1" t="s">
        <v>51</v>
      </c>
      <c r="J84" s="1" t="s">
        <v>52</v>
      </c>
      <c r="K84" s="1" t="s">
        <v>54</v>
      </c>
      <c r="L84" s="1">
        <v>3.09</v>
      </c>
      <c r="M84" s="1" t="s">
        <v>54</v>
      </c>
      <c r="N84" s="1" t="s">
        <v>68</v>
      </c>
      <c r="O84" s="1">
        <v>2.44</v>
      </c>
      <c r="P84" s="1">
        <v>9</v>
      </c>
      <c r="Q84" s="8">
        <f>P84/O84</f>
        <v>3.6885245901639343</v>
      </c>
      <c r="R84" s="1">
        <v>1</v>
      </c>
      <c r="S84" s="1">
        <v>0</v>
      </c>
      <c r="T84" s="1" t="s">
        <v>3764</v>
      </c>
      <c r="U84" s="1" t="s">
        <v>3765</v>
      </c>
      <c r="V84" s="1">
        <v>125000000</v>
      </c>
      <c r="W84" s="1" t="s">
        <v>3855</v>
      </c>
    </row>
    <row r="85" spans="1:29" x14ac:dyDescent="0.25">
      <c r="A85" s="23" t="s">
        <v>3763</v>
      </c>
      <c r="B85" s="11">
        <v>45413</v>
      </c>
      <c r="C85" s="12" t="s">
        <v>3278</v>
      </c>
      <c r="D85" s="12" t="s">
        <v>74</v>
      </c>
      <c r="E85" s="12" t="s">
        <v>785</v>
      </c>
      <c r="F85" s="12" t="s">
        <v>76</v>
      </c>
      <c r="G85" s="12" t="s">
        <v>841</v>
      </c>
      <c r="H85" s="12" t="s">
        <v>206</v>
      </c>
      <c r="I85" s="12" t="s">
        <v>51</v>
      </c>
      <c r="J85" s="12" t="s">
        <v>52</v>
      </c>
      <c r="K85" s="12" t="s">
        <v>54</v>
      </c>
      <c r="L85" s="12">
        <v>1.21</v>
      </c>
      <c r="M85" s="12" t="s">
        <v>54</v>
      </c>
      <c r="N85" s="12" t="s">
        <v>68</v>
      </c>
      <c r="O85" s="12">
        <v>1.01</v>
      </c>
      <c r="P85" s="12">
        <v>5.5</v>
      </c>
      <c r="Q85" s="13">
        <f>P85/O85</f>
        <v>5.4455445544554459</v>
      </c>
      <c r="R85" s="12">
        <v>1</v>
      </c>
      <c r="S85" s="12">
        <v>0</v>
      </c>
      <c r="T85" s="12" t="s">
        <v>3764</v>
      </c>
      <c r="U85" s="14" t="s">
        <v>3765</v>
      </c>
      <c r="V85" s="12">
        <v>100000000</v>
      </c>
      <c r="W85" s="12" t="s">
        <v>3855</v>
      </c>
    </row>
    <row r="86" spans="1:29" s="22" customFormat="1" x14ac:dyDescent="0.25">
      <c r="A86" s="30" t="s">
        <v>3789</v>
      </c>
      <c r="B86" s="31">
        <v>45413</v>
      </c>
      <c r="C86" s="30" t="s">
        <v>2942</v>
      </c>
      <c r="D86" s="30" t="s">
        <v>2414</v>
      </c>
      <c r="E86" s="30" t="s">
        <v>3790</v>
      </c>
      <c r="F86" s="30" t="s">
        <v>91</v>
      </c>
      <c r="G86" s="30" t="s">
        <v>542</v>
      </c>
      <c r="H86" s="30" t="s">
        <v>2381</v>
      </c>
      <c r="I86" s="30" t="s">
        <v>51</v>
      </c>
      <c r="J86" s="30" t="s">
        <v>52</v>
      </c>
      <c r="K86" s="30">
        <v>3</v>
      </c>
      <c r="L86" s="30">
        <v>1.92</v>
      </c>
      <c r="M86" s="30" t="s">
        <v>54</v>
      </c>
      <c r="N86" s="30" t="s">
        <v>68</v>
      </c>
      <c r="O86" s="30">
        <v>1.58</v>
      </c>
      <c r="P86" s="30">
        <v>6</v>
      </c>
      <c r="Q86" s="26">
        <f>Table2[[#This Row],[Spread]]/Table2[[#This Row],[Expected Loss]]</f>
        <v>5</v>
      </c>
      <c r="R86" s="30">
        <v>1</v>
      </c>
      <c r="S86" s="30">
        <v>0</v>
      </c>
      <c r="T86" s="30" t="s">
        <v>3791</v>
      </c>
      <c r="U86" s="30" t="s">
        <v>3792</v>
      </c>
      <c r="V86" s="26" t="str">
        <f>_xlfn.XLOOKUP(A86,Checked_Deals!A:A,Checked_Deals!A:A,0)</f>
        <v>Torrey Pines Re Ltd. (Series 2024-1) Class A</v>
      </c>
      <c r="W86" s="26">
        <f>_xlfn.XLOOKUP(A86,Checked_Deals!A:A,Checked_Deals!O:O,Transactions!O86)</f>
        <v>1.58</v>
      </c>
      <c r="X86" s="26">
        <f>_xlfn.XLOOKUP(A86,Checked_Deals!A:A,Checked_Deals!P:P,Transactions!P86)</f>
        <v>6</v>
      </c>
      <c r="Y86" s="26" t="str">
        <f>_xlfn.XLOOKUP(A86,Checked_Deals!A:A,Checked_Deals!H:H,Transactions!H86)</f>
        <v>$215,000,000.00</v>
      </c>
      <c r="Z86" s="26"/>
      <c r="AA86" s="26">
        <v>1.58</v>
      </c>
      <c r="AB86" s="26">
        <v>6</v>
      </c>
      <c r="AC86" s="26" t="s">
        <v>2381</v>
      </c>
    </row>
    <row r="87" spans="1:29" s="22" customFormat="1" x14ac:dyDescent="0.25">
      <c r="A87" s="30" t="s">
        <v>3793</v>
      </c>
      <c r="B87" s="31">
        <v>45413</v>
      </c>
      <c r="C87" s="30" t="s">
        <v>2942</v>
      </c>
      <c r="D87" s="30" t="s">
        <v>2414</v>
      </c>
      <c r="E87" s="30" t="s">
        <v>3790</v>
      </c>
      <c r="F87" s="30" t="s">
        <v>91</v>
      </c>
      <c r="G87" s="30" t="s">
        <v>542</v>
      </c>
      <c r="H87" s="30" t="s">
        <v>928</v>
      </c>
      <c r="I87" s="30" t="s">
        <v>51</v>
      </c>
      <c r="J87" s="30" t="s">
        <v>52</v>
      </c>
      <c r="K87" s="30">
        <v>3</v>
      </c>
      <c r="L87" s="30">
        <v>2.69</v>
      </c>
      <c r="M87" s="30" t="s">
        <v>54</v>
      </c>
      <c r="N87" s="30" t="s">
        <v>68</v>
      </c>
      <c r="O87" s="30">
        <v>2.34</v>
      </c>
      <c r="P87" s="30">
        <v>7.25</v>
      </c>
      <c r="Q87" s="26">
        <f>Table2[[#This Row],[Spread]]/Table2[[#This Row],[Expected Loss]]</f>
        <v>1.5212981744421907</v>
      </c>
      <c r="R87" s="30">
        <v>1</v>
      </c>
      <c r="S87" s="30">
        <v>0</v>
      </c>
      <c r="T87" s="30" t="s">
        <v>3791</v>
      </c>
      <c r="U87" s="30" t="s">
        <v>3792</v>
      </c>
      <c r="V87" s="26" t="str">
        <f>_xlfn.XLOOKUP(A87,Checked_Deals!A:A,Checked_Deals!A:A,0)</f>
        <v>Torrey Pines Re Ltd. (Series 2024-1) Class B</v>
      </c>
      <c r="W87" s="26">
        <f>_xlfn.XLOOKUP(A87,Checked_Deals!A:A,Checked_Deals!O:O,Transactions!O87)</f>
        <v>2.34</v>
      </c>
      <c r="X87" s="26">
        <f>_xlfn.XLOOKUP(A87,Checked_Deals!A:A,Checked_Deals!P:P,Transactions!P87)</f>
        <v>7.25</v>
      </c>
      <c r="Y87" s="26" t="str">
        <f>_xlfn.XLOOKUP(A87,Checked_Deals!A:A,Checked_Deals!H:H,Transactions!H87)</f>
        <v>$130,000,000.00</v>
      </c>
      <c r="Z87" s="26"/>
      <c r="AA87" s="26">
        <v>2.34</v>
      </c>
      <c r="AB87" s="26">
        <v>7.25</v>
      </c>
      <c r="AC87" s="26" t="s">
        <v>928</v>
      </c>
    </row>
    <row r="88" spans="1:29" s="22" customFormat="1" x14ac:dyDescent="0.25">
      <c r="A88" s="30" t="s">
        <v>3794</v>
      </c>
      <c r="B88" s="31">
        <v>45413</v>
      </c>
      <c r="C88" s="30" t="s">
        <v>2942</v>
      </c>
      <c r="D88" s="30" t="s">
        <v>2414</v>
      </c>
      <c r="E88" s="30" t="s">
        <v>3790</v>
      </c>
      <c r="F88" s="30" t="s">
        <v>91</v>
      </c>
      <c r="G88" s="30" t="s">
        <v>542</v>
      </c>
      <c r="H88" s="30" t="s">
        <v>173</v>
      </c>
      <c r="I88" s="30" t="s">
        <v>51</v>
      </c>
      <c r="J88" s="30" t="s">
        <v>52</v>
      </c>
      <c r="K88" s="30">
        <v>3</v>
      </c>
      <c r="L88" s="30">
        <v>3.64</v>
      </c>
      <c r="M88" s="30" t="s">
        <v>54</v>
      </c>
      <c r="N88" s="30" t="s">
        <v>68</v>
      </c>
      <c r="O88" s="30">
        <v>3.32</v>
      </c>
      <c r="P88" s="30">
        <v>9</v>
      </c>
      <c r="Q88" s="26">
        <f>Table2[[#This Row],[Spread]]/Table2[[#This Row],[Expected Loss]]</f>
        <v>6.481481481481481</v>
      </c>
      <c r="R88" s="30">
        <v>1</v>
      </c>
      <c r="S88" s="30">
        <v>0</v>
      </c>
      <c r="T88" s="30" t="s">
        <v>3791</v>
      </c>
      <c r="U88" s="30" t="s">
        <v>3792</v>
      </c>
      <c r="V88" s="26" t="str">
        <f>_xlfn.XLOOKUP(A88,Checked_Deals!A:A,Checked_Deals!A:A,0)</f>
        <v>Torrey Pines Re Ltd. (Series 2024-1) Class C</v>
      </c>
      <c r="W88" s="26">
        <f>_xlfn.XLOOKUP(A88,Checked_Deals!A:A,Checked_Deals!O:O,Transactions!O88)</f>
        <v>3.32</v>
      </c>
      <c r="X88" s="26">
        <f>_xlfn.XLOOKUP(A88,Checked_Deals!A:A,Checked_Deals!P:P,Transactions!P88)</f>
        <v>9</v>
      </c>
      <c r="Y88" s="26" t="str">
        <f>_xlfn.XLOOKUP(A88,Checked_Deals!A:A,Checked_Deals!H:H,Transactions!H88)</f>
        <v>$75,000,000.00</v>
      </c>
      <c r="Z88" s="26"/>
      <c r="AA88" s="26">
        <v>3.32</v>
      </c>
      <c r="AB88" s="26">
        <v>9</v>
      </c>
      <c r="AC88" s="26" t="s">
        <v>173</v>
      </c>
    </row>
    <row r="89" spans="1:29" s="15" customFormat="1" x14ac:dyDescent="0.25">
      <c r="A89" s="30" t="s">
        <v>3795</v>
      </c>
      <c r="B89" s="31">
        <v>45413</v>
      </c>
      <c r="C89" s="30" t="s">
        <v>2536</v>
      </c>
      <c r="D89" s="30" t="s">
        <v>2537</v>
      </c>
      <c r="E89" s="30" t="s">
        <v>3796</v>
      </c>
      <c r="F89" s="30" t="s">
        <v>76</v>
      </c>
      <c r="G89" s="30" t="s">
        <v>1890</v>
      </c>
      <c r="H89" s="30" t="s">
        <v>2428</v>
      </c>
      <c r="I89" s="30" t="s">
        <v>113</v>
      </c>
      <c r="J89" s="30" t="s">
        <v>52</v>
      </c>
      <c r="K89" s="30">
        <v>3</v>
      </c>
      <c r="L89" s="30">
        <v>2.8</v>
      </c>
      <c r="M89" s="30" t="s">
        <v>3797</v>
      </c>
      <c r="N89" s="30" t="s">
        <v>68</v>
      </c>
      <c r="O89" s="30">
        <v>2.38</v>
      </c>
      <c r="P89" s="30" t="s">
        <v>56</v>
      </c>
      <c r="Q89" s="30" t="s">
        <v>56</v>
      </c>
      <c r="R89" s="30">
        <v>1</v>
      </c>
      <c r="S89" s="30">
        <v>0</v>
      </c>
      <c r="T89" s="30" t="s">
        <v>3798</v>
      </c>
      <c r="U89" s="30" t="s">
        <v>3799</v>
      </c>
      <c r="V89" s="30" t="str">
        <f>_xlfn.XLOOKUP(A89,Checked_Deals!A:A,Checked_Deals!A:A,0)</f>
        <v>Titania Re Ltd. (Series 2024-1) Class A</v>
      </c>
      <c r="W89" s="30">
        <f>_xlfn.XLOOKUP(A89,Checked_Deals!A:A,Checked_Deals!O:O,Transactions!O89)</f>
        <v>2.38</v>
      </c>
      <c r="X89" s="30" t="str">
        <f>_xlfn.XLOOKUP(A89,Checked_Deals!A:A,Checked_Deals!P:P,Transactions!P89)</f>
        <v>NA</v>
      </c>
      <c r="Y89" s="30" t="str">
        <f>_xlfn.XLOOKUP(A89,Checked_Deals!A:A,Checked_Deals!H:H,Transactions!H89)</f>
        <v>Not issued</v>
      </c>
      <c r="Z89" s="30"/>
      <c r="AA89" s="30">
        <v>2.38</v>
      </c>
      <c r="AB89" s="30" t="s">
        <v>56</v>
      </c>
      <c r="AC89" s="30" t="s">
        <v>2428</v>
      </c>
    </row>
    <row r="90" spans="1:29" s="15" customFormat="1" x14ac:dyDescent="0.25">
      <c r="A90" s="30" t="s">
        <v>3800</v>
      </c>
      <c r="B90" s="31">
        <v>45413</v>
      </c>
      <c r="C90" s="30" t="s">
        <v>2536</v>
      </c>
      <c r="D90" s="30" t="s">
        <v>2537</v>
      </c>
      <c r="E90" s="30" t="s">
        <v>3796</v>
      </c>
      <c r="F90" s="30" t="s">
        <v>76</v>
      </c>
      <c r="G90" s="30" t="s">
        <v>1890</v>
      </c>
      <c r="H90" s="30" t="s">
        <v>2428</v>
      </c>
      <c r="I90" s="30" t="s">
        <v>113</v>
      </c>
      <c r="J90" s="30" t="s">
        <v>52</v>
      </c>
      <c r="K90" s="30">
        <v>3</v>
      </c>
      <c r="L90" s="30">
        <v>4.8099999999999996</v>
      </c>
      <c r="M90" s="30" t="s">
        <v>54</v>
      </c>
      <c r="N90" s="30" t="s">
        <v>68</v>
      </c>
      <c r="O90" s="30">
        <v>3.97</v>
      </c>
      <c r="P90" s="30" t="s">
        <v>56</v>
      </c>
      <c r="Q90" s="30" t="s">
        <v>56</v>
      </c>
      <c r="R90" s="30">
        <v>1</v>
      </c>
      <c r="S90" s="30">
        <v>0</v>
      </c>
      <c r="T90" s="30" t="s">
        <v>3798</v>
      </c>
      <c r="U90" s="30" t="s">
        <v>3799</v>
      </c>
      <c r="V90" s="30" t="str">
        <f>_xlfn.XLOOKUP(A90,Checked_Deals!A:A,Checked_Deals!A:A,0)</f>
        <v>Titania Re Ltd. (Series 2024-1) Class B</v>
      </c>
      <c r="W90" s="30">
        <f>_xlfn.XLOOKUP(A90,Checked_Deals!A:A,Checked_Deals!O:O,Transactions!O90)</f>
        <v>3.97</v>
      </c>
      <c r="X90" s="30" t="str">
        <f>_xlfn.XLOOKUP(A90,Checked_Deals!A:A,Checked_Deals!P:P,Transactions!P90)</f>
        <v>NA</v>
      </c>
      <c r="Y90" s="30" t="str">
        <f>_xlfn.XLOOKUP(A90,Checked_Deals!A:A,Checked_Deals!H:H,Transactions!H90)</f>
        <v>Not issued</v>
      </c>
      <c r="Z90" s="30"/>
      <c r="AA90" s="30">
        <v>3.97</v>
      </c>
      <c r="AB90" s="30" t="s">
        <v>56</v>
      </c>
      <c r="AC90" s="30" t="s">
        <v>2428</v>
      </c>
    </row>
    <row r="91" spans="1:29" s="15" customFormat="1" x14ac:dyDescent="0.25">
      <c r="A91" s="30" t="s">
        <v>3801</v>
      </c>
      <c r="B91" s="31">
        <v>45413</v>
      </c>
      <c r="C91" s="30" t="s">
        <v>1811</v>
      </c>
      <c r="D91" s="30" t="s">
        <v>54</v>
      </c>
      <c r="E91" s="30" t="s">
        <v>54</v>
      </c>
      <c r="F91" s="30" t="s">
        <v>54</v>
      </c>
      <c r="G91" s="30" t="s">
        <v>966</v>
      </c>
      <c r="H91" s="30" t="s">
        <v>339</v>
      </c>
      <c r="I91" s="30" t="s">
        <v>54</v>
      </c>
      <c r="J91" s="30" t="s">
        <v>52</v>
      </c>
      <c r="K91" s="30">
        <v>1</v>
      </c>
      <c r="L91" s="30" t="s">
        <v>53</v>
      </c>
      <c r="M91" s="30" t="s">
        <v>54</v>
      </c>
      <c r="N91" s="30" t="s">
        <v>55</v>
      </c>
      <c r="O91" s="30" t="s">
        <v>56</v>
      </c>
      <c r="P91" s="30" t="s">
        <v>56</v>
      </c>
      <c r="Q91" s="30" t="s">
        <v>54</v>
      </c>
      <c r="R91" s="30">
        <v>1</v>
      </c>
      <c r="S91" s="30">
        <v>0</v>
      </c>
      <c r="T91" s="30" t="s">
        <v>3802</v>
      </c>
      <c r="U91" s="30" t="s">
        <v>3803</v>
      </c>
      <c r="V91" s="30" t="str">
        <f>_xlfn.XLOOKUP(A91,Checked_Deals!A:A,Checked_Deals!A:A,0)</f>
        <v>Eclipse Re Ltd. (Series 2024-2A)</v>
      </c>
      <c r="W91" s="30" t="str">
        <f>_xlfn.XLOOKUP(A91,Checked_Deals!A:A,Checked_Deals!O:O,Transactions!O91)</f>
        <v>NA</v>
      </c>
      <c r="X91" s="30" t="str">
        <f>_xlfn.XLOOKUP(A91,Checked_Deals!A:A,Checked_Deals!P:P,Transactions!P91)</f>
        <v>NA</v>
      </c>
      <c r="Y91" s="30" t="str">
        <f>_xlfn.XLOOKUP(A91,Checked_Deals!A:A,Checked_Deals!H:H,Transactions!H91)</f>
        <v>$25,000,000.00</v>
      </c>
      <c r="Z91" s="30"/>
      <c r="AA91" s="30" t="s">
        <v>56</v>
      </c>
      <c r="AB91" s="30" t="s">
        <v>56</v>
      </c>
      <c r="AC91" s="30" t="s">
        <v>339</v>
      </c>
    </row>
    <row r="92" spans="1:29" s="15" customFormat="1" x14ac:dyDescent="0.25">
      <c r="A92" s="30" t="s">
        <v>3804</v>
      </c>
      <c r="B92" s="31">
        <v>45413</v>
      </c>
      <c r="C92" s="30" t="s">
        <v>3302</v>
      </c>
      <c r="D92" s="30" t="s">
        <v>2065</v>
      </c>
      <c r="E92" s="30" t="s">
        <v>474</v>
      </c>
      <c r="F92" s="30" t="s">
        <v>76</v>
      </c>
      <c r="G92" s="30" t="s">
        <v>2066</v>
      </c>
      <c r="H92" s="30" t="s">
        <v>148</v>
      </c>
      <c r="I92" s="30" t="s">
        <v>113</v>
      </c>
      <c r="J92" s="30" t="s">
        <v>52</v>
      </c>
      <c r="K92" s="30">
        <v>3</v>
      </c>
      <c r="L92" s="30">
        <v>4.54</v>
      </c>
      <c r="M92" s="30" t="s">
        <v>54</v>
      </c>
      <c r="N92" s="30" t="s">
        <v>55</v>
      </c>
      <c r="O92" s="30">
        <v>3.26</v>
      </c>
      <c r="P92" s="30">
        <v>12.5</v>
      </c>
      <c r="Q92" s="30" t="e">
        <f>Table2[[#This Row],[Spread]]/Table2[[#This Row],[Expected Loss]]</f>
        <v>#VALUE!</v>
      </c>
      <c r="R92" s="30">
        <v>1</v>
      </c>
      <c r="S92" s="30">
        <v>0</v>
      </c>
      <c r="T92" s="30" t="s">
        <v>3805</v>
      </c>
      <c r="U92" s="30" t="s">
        <v>3806</v>
      </c>
      <c r="V92" s="30" t="str">
        <f>_xlfn.XLOOKUP(A92,Checked_Deals!A:A,Checked_Deals!A:A,0)</f>
        <v>Atlas Capital DAC (Series 2024-1)</v>
      </c>
      <c r="W92" s="30">
        <f>_xlfn.XLOOKUP(A92,Checked_Deals!A:A,Checked_Deals!O:O,Transactions!O92)</f>
        <v>3.26</v>
      </c>
      <c r="X92" s="30">
        <f>_xlfn.XLOOKUP(A92,Checked_Deals!A:A,Checked_Deals!P:P,Transactions!P92)</f>
        <v>12.5</v>
      </c>
      <c r="Y92" s="30" t="str">
        <f>_xlfn.XLOOKUP(A92,Checked_Deals!A:A,Checked_Deals!H:H,Transactions!H92)</f>
        <v>$175,000,000.00</v>
      </c>
      <c r="Z92" s="30"/>
      <c r="AA92" s="30">
        <v>3.87</v>
      </c>
      <c r="AB92" s="30">
        <v>12.5</v>
      </c>
      <c r="AC92" s="30" t="s">
        <v>148</v>
      </c>
    </row>
    <row r="93" spans="1:29" s="15" customFormat="1" x14ac:dyDescent="0.25">
      <c r="A93" s="30" t="s">
        <v>3807</v>
      </c>
      <c r="B93" s="31">
        <v>45413</v>
      </c>
      <c r="C93" s="30" t="s">
        <v>3808</v>
      </c>
      <c r="D93" s="30" t="s">
        <v>3809</v>
      </c>
      <c r="E93" s="30" t="s">
        <v>3810</v>
      </c>
      <c r="F93" s="30" t="s">
        <v>76</v>
      </c>
      <c r="G93" s="30" t="s">
        <v>1169</v>
      </c>
      <c r="H93" s="30" t="s">
        <v>213</v>
      </c>
      <c r="I93" s="30" t="s">
        <v>113</v>
      </c>
      <c r="J93" s="30" t="s">
        <v>52</v>
      </c>
      <c r="K93" s="30">
        <v>3</v>
      </c>
      <c r="L93" s="30">
        <v>0.75</v>
      </c>
      <c r="M93" s="30" t="s">
        <v>54</v>
      </c>
      <c r="N93" s="30" t="s">
        <v>68</v>
      </c>
      <c r="O93" s="30">
        <v>0.65</v>
      </c>
      <c r="P93" s="30">
        <v>7</v>
      </c>
      <c r="Q93" s="30" t="e">
        <f>Table2[[#This Row],[Spread]]/Table2[[#This Row],[Expected Loss]]</f>
        <v>#VALUE!</v>
      </c>
      <c r="R93" s="30">
        <v>1</v>
      </c>
      <c r="S93" s="30">
        <v>0</v>
      </c>
      <c r="T93" s="30" t="s">
        <v>3811</v>
      </c>
      <c r="U93" s="30" t="s">
        <v>3812</v>
      </c>
      <c r="V93" s="30" t="str">
        <f>_xlfn.XLOOKUP(A93,Checked_Deals!A:A,Checked_Deals!A:A,0)</f>
        <v>Marlon Ltd. (Series 2024-1) Class A</v>
      </c>
      <c r="W93" s="30">
        <f>_xlfn.XLOOKUP(A93,Checked_Deals!A:A,Checked_Deals!O:O,Transactions!O93)</f>
        <v>0.65</v>
      </c>
      <c r="X93" s="30">
        <f>_xlfn.XLOOKUP(A93,Checked_Deals!A:A,Checked_Deals!P:P,Transactions!P93)</f>
        <v>7</v>
      </c>
      <c r="Y93" s="30" t="str">
        <f>_xlfn.XLOOKUP(A93,Checked_Deals!A:A,Checked_Deals!H:H,Transactions!H93)</f>
        <v>$100,000,000.00</v>
      </c>
      <c r="Z93" s="30"/>
      <c r="AA93" s="30">
        <v>0.65</v>
      </c>
      <c r="AB93" s="30">
        <v>7</v>
      </c>
      <c r="AC93" s="30" t="s">
        <v>213</v>
      </c>
    </row>
    <row r="94" spans="1:29" s="15" customFormat="1" x14ac:dyDescent="0.25">
      <c r="A94" s="30" t="s">
        <v>3813</v>
      </c>
      <c r="B94" s="31">
        <v>45413</v>
      </c>
      <c r="C94" s="30" t="s">
        <v>3808</v>
      </c>
      <c r="D94" s="30" t="s">
        <v>3809</v>
      </c>
      <c r="E94" s="30" t="s">
        <v>3810</v>
      </c>
      <c r="F94" s="30" t="s">
        <v>76</v>
      </c>
      <c r="G94" s="30" t="s">
        <v>1169</v>
      </c>
      <c r="H94" s="30" t="s">
        <v>157</v>
      </c>
      <c r="I94" s="30" t="s">
        <v>113</v>
      </c>
      <c r="J94" s="30" t="s">
        <v>52</v>
      </c>
      <c r="K94" s="30">
        <v>3</v>
      </c>
      <c r="L94" s="30">
        <v>1.43</v>
      </c>
      <c r="M94" s="30" t="s">
        <v>54</v>
      </c>
      <c r="N94" s="30" t="s">
        <v>68</v>
      </c>
      <c r="O94" s="30">
        <v>0.92</v>
      </c>
      <c r="P94" s="30">
        <v>11</v>
      </c>
      <c r="Q94" s="30" t="e">
        <f>Table2[[#This Row],[Spread]]/Table2[[#This Row],[Expected Loss]]</f>
        <v>#VALUE!</v>
      </c>
      <c r="R94" s="30">
        <v>1</v>
      </c>
      <c r="S94" s="30">
        <v>0</v>
      </c>
      <c r="T94" s="30" t="s">
        <v>3811</v>
      </c>
      <c r="U94" s="30" t="s">
        <v>3812</v>
      </c>
      <c r="V94" s="30" t="str">
        <f>_xlfn.XLOOKUP(A94,Checked_Deals!A:A,Checked_Deals!A:A,0)</f>
        <v>Marlon Ltd. (Series 2024-1) Class B</v>
      </c>
      <c r="W94" s="30">
        <f>_xlfn.XLOOKUP(A94,Checked_Deals!A:A,Checked_Deals!O:O,Transactions!O94)</f>
        <v>0.92</v>
      </c>
      <c r="X94" s="30">
        <f>_xlfn.XLOOKUP(A94,Checked_Deals!A:A,Checked_Deals!P:P,Transactions!P94)</f>
        <v>11</v>
      </c>
      <c r="Y94" s="30" t="str">
        <f>_xlfn.XLOOKUP(A94,Checked_Deals!A:A,Checked_Deals!H:H,Transactions!H94)</f>
        <v>$50,000,000.00</v>
      </c>
      <c r="Z94" s="30"/>
      <c r="AA94" s="30">
        <v>0.92</v>
      </c>
      <c r="AB94" s="30">
        <v>11</v>
      </c>
      <c r="AC94" s="30" t="s">
        <v>157</v>
      </c>
    </row>
    <row r="95" spans="1:29" s="15" customFormat="1" x14ac:dyDescent="0.25">
      <c r="A95" s="30" t="s">
        <v>3819</v>
      </c>
      <c r="B95" s="31">
        <v>45444</v>
      </c>
      <c r="C95" s="30" t="s">
        <v>2915</v>
      </c>
      <c r="D95" s="30" t="s">
        <v>3164</v>
      </c>
      <c r="E95" s="30" t="s">
        <v>541</v>
      </c>
      <c r="F95" s="30" t="s">
        <v>76</v>
      </c>
      <c r="G95" s="30" t="s">
        <v>3165</v>
      </c>
      <c r="H95" s="37">
        <v>100000000</v>
      </c>
      <c r="I95" s="30" t="s">
        <v>51</v>
      </c>
      <c r="J95" s="30" t="s">
        <v>52</v>
      </c>
      <c r="K95" s="30">
        <v>3</v>
      </c>
      <c r="L95" s="30">
        <v>1.28</v>
      </c>
      <c r="M95" s="30" t="s">
        <v>3821</v>
      </c>
      <c r="N95" s="30" t="s">
        <v>68</v>
      </c>
      <c r="O95" s="30">
        <v>1.1599999999999999</v>
      </c>
      <c r="P95" s="30" t="s">
        <v>56</v>
      </c>
      <c r="Q95" s="30" t="s">
        <v>56</v>
      </c>
      <c r="R95" s="30">
        <v>1</v>
      </c>
      <c r="S95" s="30">
        <v>0</v>
      </c>
      <c r="T95" s="30" t="s">
        <v>3822</v>
      </c>
      <c r="U95" s="30" t="s">
        <v>3823</v>
      </c>
      <c r="V95" s="30" t="str">
        <f>_xlfn.XLOOKUP(A95,Checked_Deals!A:A,Checked_Deals!A:A,0)</f>
        <v>Gateway Re Ltd. (Series 2024-3) Class AAA</v>
      </c>
      <c r="W95" s="30">
        <f>_xlfn.XLOOKUP(A95,Checked_Deals!A:A,Checked_Deals!O:O,Transactions!O95)</f>
        <v>1.1599999999999999</v>
      </c>
      <c r="X95" s="30" t="str">
        <f>_xlfn.XLOOKUP(A95,Checked_Deals!A:A,Checked_Deals!P:P,Transactions!P95)</f>
        <v>NA</v>
      </c>
      <c r="Y95" s="30">
        <f>_xlfn.XLOOKUP(A95,Checked_Deals!A:A,Checked_Deals!H:H,Transactions!H95)</f>
        <v>100000000</v>
      </c>
      <c r="Z95" s="30"/>
      <c r="AA95" s="30">
        <v>1.1599999999999999</v>
      </c>
      <c r="AB95" s="30" t="s">
        <v>56</v>
      </c>
      <c r="AC95" s="30" t="s">
        <v>3820</v>
      </c>
    </row>
    <row r="96" spans="1:29" s="15" customFormat="1" x14ac:dyDescent="0.25">
      <c r="A96" s="30" t="s">
        <v>3824</v>
      </c>
      <c r="B96" s="31">
        <v>45444</v>
      </c>
      <c r="C96" s="30" t="s">
        <v>3825</v>
      </c>
      <c r="D96" s="30" t="s">
        <v>3826</v>
      </c>
      <c r="E96" s="30" t="s">
        <v>785</v>
      </c>
      <c r="F96" s="30" t="s">
        <v>91</v>
      </c>
      <c r="G96" s="30" t="s">
        <v>3827</v>
      </c>
      <c r="H96" s="38">
        <v>85000000</v>
      </c>
      <c r="I96" s="30" t="s">
        <v>104</v>
      </c>
      <c r="J96" s="30" t="s">
        <v>52</v>
      </c>
      <c r="K96" s="30" t="s">
        <v>54</v>
      </c>
      <c r="L96" s="30">
        <v>3.07</v>
      </c>
      <c r="M96" s="30" t="s">
        <v>54</v>
      </c>
      <c r="N96" s="30" t="s">
        <v>55</v>
      </c>
      <c r="O96" s="30">
        <v>1.65</v>
      </c>
      <c r="P96" s="30">
        <v>9</v>
      </c>
      <c r="Q96" s="30" t="s">
        <v>54</v>
      </c>
      <c r="R96" s="30">
        <v>1</v>
      </c>
      <c r="S96" s="30">
        <v>0</v>
      </c>
      <c r="T96" s="30" t="s">
        <v>3828</v>
      </c>
      <c r="U96" s="30" t="s">
        <v>3829</v>
      </c>
      <c r="V96" s="30" t="str">
        <f>_xlfn.XLOOKUP(A96,Checked_Deals!A:A,Checked_Deals!A:A,0)</f>
        <v>Puerto Rico Parametric Re Ltd. (Series 2024-1)</v>
      </c>
      <c r="W96" s="30">
        <f>_xlfn.XLOOKUP(A96,Checked_Deals!A:A,Checked_Deals!O:O,Transactions!O96)</f>
        <v>1.65</v>
      </c>
      <c r="X96" s="30">
        <f>_xlfn.XLOOKUP(A96,Checked_Deals!A:A,Checked_Deals!P:P,Transactions!P96)</f>
        <v>9</v>
      </c>
      <c r="Y96" s="30">
        <f>_xlfn.XLOOKUP(A96,Checked_Deals!A:A,Checked_Deals!H:H,Transactions!H96)</f>
        <v>85000000</v>
      </c>
      <c r="Z96" s="30"/>
      <c r="AA96" s="30">
        <v>1.65</v>
      </c>
      <c r="AB96" s="30" t="s">
        <v>56</v>
      </c>
      <c r="AC96" s="30" t="s">
        <v>173</v>
      </c>
    </row>
    <row r="97" spans="1:29" s="15" customFormat="1" x14ac:dyDescent="0.25">
      <c r="A97" s="30" t="s">
        <v>3830</v>
      </c>
      <c r="B97" s="31">
        <v>45444</v>
      </c>
      <c r="C97" s="30" t="s">
        <v>3831</v>
      </c>
      <c r="D97" s="30" t="s">
        <v>318</v>
      </c>
      <c r="E97" s="30" t="s">
        <v>3555</v>
      </c>
      <c r="F97" s="30" t="s">
        <v>91</v>
      </c>
      <c r="G97" s="30" t="s">
        <v>265</v>
      </c>
      <c r="H97" s="30" t="s">
        <v>3505</v>
      </c>
      <c r="I97" s="30" t="s">
        <v>51</v>
      </c>
      <c r="J97" s="30" t="s">
        <v>52</v>
      </c>
      <c r="K97" s="30" t="s">
        <v>54</v>
      </c>
      <c r="L97" s="30">
        <v>2.4700000000000002</v>
      </c>
      <c r="M97" s="30" t="s">
        <v>54</v>
      </c>
      <c r="N97" s="30" t="s">
        <v>55</v>
      </c>
      <c r="O97" s="30">
        <v>2.19</v>
      </c>
      <c r="P97" s="30">
        <v>5.25</v>
      </c>
      <c r="Q97" s="30" t="s">
        <v>54</v>
      </c>
      <c r="R97" s="30">
        <v>1</v>
      </c>
      <c r="S97" s="30">
        <v>0</v>
      </c>
      <c r="T97" s="30" t="s">
        <v>3832</v>
      </c>
      <c r="U97" s="30" t="s">
        <v>3833</v>
      </c>
      <c r="V97" s="30" t="str">
        <f>_xlfn.XLOOKUP(A97,Checked_Deals!A:A,Checked_Deals!A:A,0)</f>
        <v>Windmill III Re DAC (2024-1)</v>
      </c>
      <c r="W97" s="30">
        <f>_xlfn.XLOOKUP(A97,Checked_Deals!A:A,Checked_Deals!O:O,Transactions!O97)</f>
        <v>2.19</v>
      </c>
      <c r="X97" s="30">
        <f>_xlfn.XLOOKUP(A97,Checked_Deals!A:A,Checked_Deals!P:P,Transactions!P97)</f>
        <v>5.25</v>
      </c>
      <c r="Y97" s="30" t="str">
        <f>_xlfn.XLOOKUP(A97,Checked_Deals!A:A,Checked_Deals!H:H,Transactions!H97)</f>
        <v>€75,000,000.00</v>
      </c>
      <c r="Z97" s="30"/>
      <c r="AA97" s="30">
        <v>2.19</v>
      </c>
      <c r="AB97" s="30" t="s">
        <v>56</v>
      </c>
      <c r="AC97" s="30" t="s">
        <v>3505</v>
      </c>
    </row>
    <row r="98" spans="1:29" s="15" customFormat="1" x14ac:dyDescent="0.25">
      <c r="A98" s="30" t="s">
        <v>3767</v>
      </c>
      <c r="B98" s="31">
        <v>45413</v>
      </c>
      <c r="C98" s="30" t="s">
        <v>2025</v>
      </c>
      <c r="D98" s="30" t="s">
        <v>3729</v>
      </c>
      <c r="E98" s="30" t="s">
        <v>3730</v>
      </c>
      <c r="F98" s="30" t="s">
        <v>76</v>
      </c>
      <c r="G98" s="30" t="s">
        <v>3768</v>
      </c>
      <c r="H98" s="30" t="s">
        <v>148</v>
      </c>
      <c r="I98" s="30" t="s">
        <v>104</v>
      </c>
      <c r="J98" s="30" t="s">
        <v>52</v>
      </c>
      <c r="K98" s="30">
        <v>4</v>
      </c>
      <c r="L98" s="30">
        <v>6.26</v>
      </c>
      <c r="M98" s="30" t="s">
        <v>54</v>
      </c>
      <c r="N98" s="30" t="s">
        <v>68</v>
      </c>
      <c r="O98" s="30">
        <v>4.09</v>
      </c>
      <c r="P98" s="30">
        <v>12</v>
      </c>
      <c r="Q98" s="30" t="e">
        <f>Table2[[#This Row],[Spread]]/Table2[[#This Row],[Expected Loss]]</f>
        <v>#VALUE!</v>
      </c>
      <c r="R98" s="30">
        <v>1</v>
      </c>
      <c r="S98" s="30">
        <v>1</v>
      </c>
      <c r="T98" s="30" t="s">
        <v>3769</v>
      </c>
      <c r="U98" s="30" t="s">
        <v>3770</v>
      </c>
      <c r="V98" s="30" t="str">
        <f>_xlfn.XLOOKUP(A98,Checked_Deals!A:A,Checked_Deals!A:A,0)</f>
        <v>IBRD CAR Mexico 2024 (Pacific) Class D</v>
      </c>
      <c r="W98" s="30">
        <f>_xlfn.XLOOKUP(A98,Checked_Deals!A:A,Checked_Deals!O:O,Transactions!O98)</f>
        <v>4.09</v>
      </c>
      <c r="X98" s="30">
        <f>_xlfn.XLOOKUP(A98,Checked_Deals!A:A,Checked_Deals!P:P,Transactions!P98)</f>
        <v>12</v>
      </c>
      <c r="Y98" s="30" t="str">
        <f>_xlfn.XLOOKUP(A98,Checked_Deals!A:A,Checked_Deals!H:H,Transactions!H98)</f>
        <v>$175,000,000.00</v>
      </c>
      <c r="Z98" s="30"/>
      <c r="AA98" s="30">
        <v>4.09</v>
      </c>
      <c r="AB98" s="30">
        <v>12</v>
      </c>
      <c r="AC98" s="30" t="s">
        <v>148</v>
      </c>
    </row>
    <row r="99" spans="1:29" s="15" customFormat="1" x14ac:dyDescent="0.25">
      <c r="A99" s="33" t="s">
        <v>3212</v>
      </c>
      <c r="B99" s="34">
        <v>44986</v>
      </c>
      <c r="C99" s="33" t="s">
        <v>2875</v>
      </c>
      <c r="D99" s="33" t="s">
        <v>110</v>
      </c>
      <c r="E99" s="33" t="s">
        <v>1383</v>
      </c>
      <c r="F99" s="33" t="s">
        <v>76</v>
      </c>
      <c r="G99" s="33" t="s">
        <v>2714</v>
      </c>
      <c r="H99" s="30" t="s">
        <v>213</v>
      </c>
      <c r="I99" s="33" t="s">
        <v>51</v>
      </c>
      <c r="J99" s="33" t="s">
        <v>52</v>
      </c>
      <c r="K99" s="33">
        <v>4</v>
      </c>
      <c r="L99" s="33">
        <v>1.02</v>
      </c>
      <c r="M99" s="33" t="s">
        <v>54</v>
      </c>
      <c r="N99" s="33" t="s">
        <v>68</v>
      </c>
      <c r="O99" s="33">
        <v>0.93820000000000003</v>
      </c>
      <c r="P99" s="33">
        <v>5.75</v>
      </c>
      <c r="Q99" s="42" t="e">
        <f>Table2[[#This Row],[Spread]]/Table2[[#This Row],[Expected Loss]]</f>
        <v>#VALUE!</v>
      </c>
      <c r="R99" s="33">
        <v>1</v>
      </c>
      <c r="S99" s="33">
        <v>0</v>
      </c>
      <c r="T99" s="33" t="s">
        <v>3213</v>
      </c>
      <c r="U99" s="33" t="s">
        <v>3214</v>
      </c>
      <c r="Y99" s="30">
        <f>IF(ISTEXT(_xlfn.XLOOKUP(A99,Checked_Deals!A:A,Checked_Deals!A:A,0)),1,0)</f>
        <v>1</v>
      </c>
    </row>
    <row r="100" spans="1:29" s="15" customFormat="1" x14ac:dyDescent="0.25">
      <c r="A100" s="33" t="s">
        <v>3215</v>
      </c>
      <c r="B100" s="34">
        <v>44986</v>
      </c>
      <c r="C100" s="33" t="s">
        <v>2875</v>
      </c>
      <c r="D100" s="33" t="s">
        <v>110</v>
      </c>
      <c r="E100" s="33" t="s">
        <v>1383</v>
      </c>
      <c r="F100" s="33" t="s">
        <v>76</v>
      </c>
      <c r="G100" s="33" t="s">
        <v>2714</v>
      </c>
      <c r="H100" s="30" t="s">
        <v>118</v>
      </c>
      <c r="I100" s="33" t="s">
        <v>51</v>
      </c>
      <c r="J100" s="33" t="s">
        <v>52</v>
      </c>
      <c r="K100" s="33">
        <v>4</v>
      </c>
      <c r="L100" s="33">
        <v>1.02</v>
      </c>
      <c r="M100" s="33" t="s">
        <v>54</v>
      </c>
      <c r="N100" s="33" t="s">
        <v>68</v>
      </c>
      <c r="O100" s="33">
        <v>0.74019999999999997</v>
      </c>
      <c r="P100" s="33">
        <v>15.5</v>
      </c>
      <c r="Q100" s="42" t="e">
        <f>Table2[[#This Row],[Spread]]/Table2[[#This Row],[Expected Loss]]</f>
        <v>#VALUE!</v>
      </c>
      <c r="R100" s="33">
        <v>1</v>
      </c>
      <c r="S100" s="33">
        <v>0</v>
      </c>
      <c r="T100" s="33" t="s">
        <v>3213</v>
      </c>
      <c r="U100" s="33" t="s">
        <v>3214</v>
      </c>
      <c r="Y100" s="30">
        <f>IF(ISTEXT(_xlfn.XLOOKUP(A100,Checked_Deals!A:A,Checked_Deals!A:A,0)),1,0)</f>
        <v>1</v>
      </c>
    </row>
    <row r="101" spans="1:29" s="15" customFormat="1" x14ac:dyDescent="0.25">
      <c r="A101" s="30" t="s">
        <v>3053</v>
      </c>
      <c r="B101" s="31">
        <v>44805</v>
      </c>
      <c r="C101" s="30" t="s">
        <v>3054</v>
      </c>
      <c r="D101" s="30" t="s">
        <v>1364</v>
      </c>
      <c r="E101" s="30" t="s">
        <v>54</v>
      </c>
      <c r="F101" s="30" t="s">
        <v>54</v>
      </c>
      <c r="G101" s="30" t="s">
        <v>764</v>
      </c>
      <c r="H101" s="46" t="s">
        <v>3860</v>
      </c>
      <c r="I101" s="30" t="s">
        <v>51</v>
      </c>
      <c r="J101" s="30" t="s">
        <v>2215</v>
      </c>
      <c r="K101" s="30" t="s">
        <v>54</v>
      </c>
      <c r="L101" s="30" t="s">
        <v>53</v>
      </c>
      <c r="M101" s="30" t="s">
        <v>54</v>
      </c>
      <c r="N101" s="30" t="s">
        <v>68</v>
      </c>
      <c r="O101" s="30" t="s">
        <v>56</v>
      </c>
      <c r="P101" s="30" t="s">
        <v>56</v>
      </c>
      <c r="Q101" s="42" t="e">
        <f>Table2[[#This Row],[Spread]]/Table2[[#This Row],[Expected Loss]]</f>
        <v>#VALUE!</v>
      </c>
      <c r="R101" s="30">
        <v>1</v>
      </c>
      <c r="S101" s="30">
        <v>0</v>
      </c>
      <c r="T101" s="30" t="s">
        <v>3055</v>
      </c>
      <c r="U101" s="30" t="s">
        <v>3056</v>
      </c>
      <c r="Y101" s="30">
        <f>IF(ISTEXT(_xlfn.XLOOKUP(A101,Checked_Deals!A:A,Checked_Deals!A:A,0)),1,0)</f>
        <v>1</v>
      </c>
    </row>
    <row r="102" spans="1:29" s="15" customFormat="1" x14ac:dyDescent="0.25">
      <c r="A102" s="30" t="s">
        <v>3057</v>
      </c>
      <c r="B102" s="31">
        <v>44805</v>
      </c>
      <c r="C102" s="30" t="s">
        <v>3054</v>
      </c>
      <c r="D102" s="30" t="s">
        <v>1364</v>
      </c>
      <c r="E102" s="30" t="s">
        <v>54</v>
      </c>
      <c r="F102" s="30" t="s">
        <v>54</v>
      </c>
      <c r="G102" s="30" t="s">
        <v>764</v>
      </c>
      <c r="H102" s="46" t="s">
        <v>3861</v>
      </c>
      <c r="I102" s="30" t="s">
        <v>51</v>
      </c>
      <c r="J102" s="30" t="s">
        <v>2215</v>
      </c>
      <c r="K102" s="30" t="s">
        <v>54</v>
      </c>
      <c r="L102" s="30" t="s">
        <v>53</v>
      </c>
      <c r="M102" s="30" t="s">
        <v>54</v>
      </c>
      <c r="N102" s="30" t="s">
        <v>68</v>
      </c>
      <c r="O102" s="30" t="s">
        <v>56</v>
      </c>
      <c r="P102" s="30" t="s">
        <v>56</v>
      </c>
      <c r="Q102" s="42">
        <f>Table2[[#This Row],[Spread]]/Table2[[#This Row],[Expected Loss]]</f>
        <v>2.8017241379310347</v>
      </c>
      <c r="R102" s="30">
        <v>1</v>
      </c>
      <c r="S102" s="30">
        <v>0</v>
      </c>
      <c r="T102" s="30" t="s">
        <v>3055</v>
      </c>
      <c r="U102" s="30" t="s">
        <v>3056</v>
      </c>
      <c r="Y102" s="30">
        <f>IF(ISTEXT(_xlfn.XLOOKUP(A102,Checked_Deals!A:A,Checked_Deals!A:A,0)),1,0)</f>
        <v>1</v>
      </c>
    </row>
    <row r="103" spans="1:29" s="15" customFormat="1" x14ac:dyDescent="0.25">
      <c r="A103" s="30" t="s">
        <v>3058</v>
      </c>
      <c r="B103" s="31">
        <v>44805</v>
      </c>
      <c r="C103" s="30" t="s">
        <v>3054</v>
      </c>
      <c r="D103" s="30" t="s">
        <v>1364</v>
      </c>
      <c r="E103" s="30" t="s">
        <v>54</v>
      </c>
      <c r="F103" s="30" t="s">
        <v>54</v>
      </c>
      <c r="G103" s="30" t="s">
        <v>764</v>
      </c>
      <c r="H103" s="46" t="s">
        <v>3862</v>
      </c>
      <c r="I103" s="30" t="s">
        <v>51</v>
      </c>
      <c r="J103" s="30" t="s">
        <v>2215</v>
      </c>
      <c r="K103" s="30" t="s">
        <v>54</v>
      </c>
      <c r="L103" s="30" t="s">
        <v>53</v>
      </c>
      <c r="M103" s="30" t="s">
        <v>54</v>
      </c>
      <c r="N103" s="30" t="s">
        <v>68</v>
      </c>
      <c r="O103" s="30" t="s">
        <v>56</v>
      </c>
      <c r="P103" s="30" t="s">
        <v>56</v>
      </c>
      <c r="Q103" s="42">
        <f>Table2[[#This Row],[Spread]]/Table2[[#This Row],[Expected Loss]]</f>
        <v>0.27881040892193309</v>
      </c>
      <c r="R103" s="30">
        <v>1</v>
      </c>
      <c r="S103" s="30">
        <v>0</v>
      </c>
      <c r="T103" s="30" t="s">
        <v>3055</v>
      </c>
      <c r="U103" s="30" t="s">
        <v>3056</v>
      </c>
      <c r="Y103" s="30">
        <f>IF(ISTEXT(_xlfn.XLOOKUP(A103,Checked_Deals!A:A,Checked_Deals!A:A,0)),1,0)</f>
        <v>1</v>
      </c>
    </row>
    <row r="104" spans="1:29" s="15" customFormat="1" x14ac:dyDescent="0.25">
      <c r="A104" s="30" t="s">
        <v>3059</v>
      </c>
      <c r="B104" s="31">
        <v>44805</v>
      </c>
      <c r="C104" s="30" t="s">
        <v>3054</v>
      </c>
      <c r="D104" s="30" t="s">
        <v>1364</v>
      </c>
      <c r="E104" s="30" t="s">
        <v>54</v>
      </c>
      <c r="F104" s="30" t="s">
        <v>54</v>
      </c>
      <c r="G104" s="30" t="s">
        <v>764</v>
      </c>
      <c r="H104" s="46" t="s">
        <v>3863</v>
      </c>
      <c r="I104" s="30" t="s">
        <v>51</v>
      </c>
      <c r="J104" s="30" t="s">
        <v>2215</v>
      </c>
      <c r="K104" s="30" t="s">
        <v>54</v>
      </c>
      <c r="L104" s="30" t="s">
        <v>53</v>
      </c>
      <c r="M104" s="30" t="s">
        <v>54</v>
      </c>
      <c r="N104" s="30" t="s">
        <v>68</v>
      </c>
      <c r="O104" s="30" t="s">
        <v>56</v>
      </c>
      <c r="P104" s="30" t="s">
        <v>56</v>
      </c>
      <c r="Q104" s="42" t="e">
        <f>Table2[[#This Row],[Spread]]/Table2[[#This Row],[Expected Loss]]</f>
        <v>#VALUE!</v>
      </c>
      <c r="R104" s="30">
        <v>1</v>
      </c>
      <c r="S104" s="30">
        <v>0</v>
      </c>
      <c r="T104" s="30" t="s">
        <v>3055</v>
      </c>
      <c r="U104" s="30" t="s">
        <v>3056</v>
      </c>
      <c r="Y104" s="30">
        <f>IF(ISTEXT(_xlfn.XLOOKUP(A104,Checked_Deals!A:A,Checked_Deals!A:A,0)),1,0)</f>
        <v>1</v>
      </c>
    </row>
    <row r="105" spans="1:29" s="15" customFormat="1" x14ac:dyDescent="0.25">
      <c r="A105" s="33" t="s">
        <v>2863</v>
      </c>
      <c r="B105" s="34">
        <v>44621</v>
      </c>
      <c r="C105" s="33" t="s">
        <v>2864</v>
      </c>
      <c r="D105" s="33" t="s">
        <v>1372</v>
      </c>
      <c r="E105" s="33" t="s">
        <v>785</v>
      </c>
      <c r="F105" s="33" t="s">
        <v>76</v>
      </c>
      <c r="G105" s="33" t="s">
        <v>2046</v>
      </c>
      <c r="H105" s="30" t="s">
        <v>213</v>
      </c>
      <c r="I105" s="33" t="s">
        <v>51</v>
      </c>
      <c r="J105" s="33" t="s">
        <v>52</v>
      </c>
      <c r="K105" s="33" t="s">
        <v>54</v>
      </c>
      <c r="L105" s="33" t="s">
        <v>53</v>
      </c>
      <c r="M105" s="33" t="s">
        <v>54</v>
      </c>
      <c r="N105" s="33" t="s">
        <v>68</v>
      </c>
      <c r="O105" s="33">
        <v>0.38</v>
      </c>
      <c r="P105" s="33">
        <v>2</v>
      </c>
      <c r="Q105" s="42">
        <f>Table2[[#This Row],[Spread]]/Table2[[#This Row],[Expected Loss]]</f>
        <v>8.8000000000000007</v>
      </c>
      <c r="R105" s="33">
        <v>1</v>
      </c>
      <c r="S105" s="33">
        <v>0</v>
      </c>
      <c r="T105" s="33" t="s">
        <v>2865</v>
      </c>
      <c r="U105" s="33" t="s">
        <v>2866</v>
      </c>
      <c r="Y105" s="30">
        <f>IF(ISTEXT(_xlfn.XLOOKUP(A105,Checked_Deals!A:A,Checked_Deals!A:A,0)),1,0)</f>
        <v>1</v>
      </c>
    </row>
    <row r="106" spans="1:29" s="15" customFormat="1" x14ac:dyDescent="0.25">
      <c r="A106" s="33" t="s">
        <v>2867</v>
      </c>
      <c r="B106" s="34">
        <v>44621</v>
      </c>
      <c r="C106" s="33" t="s">
        <v>2864</v>
      </c>
      <c r="D106" s="33" t="s">
        <v>1372</v>
      </c>
      <c r="E106" s="33" t="s">
        <v>785</v>
      </c>
      <c r="F106" s="33" t="s">
        <v>76</v>
      </c>
      <c r="G106" s="33" t="s">
        <v>2046</v>
      </c>
      <c r="H106" s="30" t="s">
        <v>2527</v>
      </c>
      <c r="I106" s="33" t="s">
        <v>51</v>
      </c>
      <c r="J106" s="33" t="s">
        <v>52</v>
      </c>
      <c r="K106" s="33" t="s">
        <v>54</v>
      </c>
      <c r="L106" s="33" t="s">
        <v>53</v>
      </c>
      <c r="M106" s="33" t="s">
        <v>54</v>
      </c>
      <c r="N106" s="33" t="s">
        <v>68</v>
      </c>
      <c r="O106" s="33">
        <v>1.37</v>
      </c>
      <c r="P106" s="33">
        <v>2.75</v>
      </c>
      <c r="Q106" s="42" t="e">
        <f>Table2[[#This Row],[Spread]]/Table2[[#This Row],[Expected Loss]]</f>
        <v>#VALUE!</v>
      </c>
      <c r="R106" s="33">
        <v>1</v>
      </c>
      <c r="S106" s="33">
        <v>0</v>
      </c>
      <c r="T106" s="33" t="s">
        <v>2865</v>
      </c>
      <c r="U106" s="33" t="s">
        <v>2866</v>
      </c>
      <c r="Y106" s="30">
        <f>IF(ISTEXT(_xlfn.XLOOKUP(A106,Checked_Deals!A:A,Checked_Deals!A:A,0)),1,0)</f>
        <v>1</v>
      </c>
    </row>
  </sheetData>
  <hyperlinks>
    <hyperlink ref="U18" r:id="rId1" xr:uid="{00000000-0004-0000-0300-000000000000}"/>
    <hyperlink ref="U19" r:id="rId2" xr:uid="{00000000-0004-0000-0300-000001000000}"/>
    <hyperlink ref="U20" r:id="rId3" xr:uid="{00000000-0004-0000-0300-000002000000}"/>
    <hyperlink ref="U21" r:id="rId4" xr:uid="{00000000-0004-0000-0300-000003000000}"/>
    <hyperlink ref="U22" r:id="rId5" xr:uid="{00000000-0004-0000-0300-000004000000}"/>
    <hyperlink ref="U23" r:id="rId6" xr:uid="{00000000-0004-0000-0300-000005000000}"/>
    <hyperlink ref="U26" r:id="rId7" xr:uid="{00000000-0004-0000-0300-000006000000}"/>
    <hyperlink ref="U27" r:id="rId8" xr:uid="{00000000-0004-0000-0300-000007000000}"/>
    <hyperlink ref="U30" r:id="rId9" xr:uid="{00000000-0004-0000-0300-000008000000}"/>
    <hyperlink ref="U32" r:id="rId10" xr:uid="{00000000-0004-0000-0300-000009000000}"/>
    <hyperlink ref="U33" r:id="rId11" xr:uid="{00000000-0004-0000-0300-00000A000000}"/>
    <hyperlink ref="U34" r:id="rId12" xr:uid="{00000000-0004-0000-0300-00000B000000}"/>
    <hyperlink ref="U35" r:id="rId13" xr:uid="{00000000-0004-0000-0300-00000C000000}"/>
    <hyperlink ref="U37" r:id="rId14" xr:uid="{00000000-0004-0000-0300-00000D000000}"/>
    <hyperlink ref="U39" r:id="rId15" xr:uid="{00000000-0004-0000-0300-00000E000000}"/>
    <hyperlink ref="U41" r:id="rId16" xr:uid="{00000000-0004-0000-0300-00000F000000}"/>
    <hyperlink ref="U42" r:id="rId17" xr:uid="{00000000-0004-0000-0300-000010000000}"/>
    <hyperlink ref="U44" r:id="rId18" xr:uid="{00000000-0004-0000-0300-000011000000}"/>
    <hyperlink ref="U45" r:id="rId19" xr:uid="{00000000-0004-0000-0300-000012000000}"/>
    <hyperlink ref="U46" r:id="rId20" xr:uid="{00000000-0004-0000-0300-000013000000}"/>
    <hyperlink ref="U47" r:id="rId21" xr:uid="{00000000-0004-0000-0300-000014000000}"/>
    <hyperlink ref="U49" r:id="rId22" xr:uid="{00000000-0004-0000-0300-000015000000}"/>
    <hyperlink ref="U50" r:id="rId23" xr:uid="{00000000-0004-0000-0300-000016000000}"/>
    <hyperlink ref="U51" r:id="rId24" xr:uid="{00000000-0004-0000-0300-000017000000}"/>
    <hyperlink ref="U52" r:id="rId25" xr:uid="{00000000-0004-0000-0300-000018000000}"/>
    <hyperlink ref="U53" r:id="rId26" xr:uid="{00000000-0004-0000-0300-000019000000}"/>
    <hyperlink ref="U54" r:id="rId27" xr:uid="{00000000-0004-0000-0300-00001A000000}"/>
    <hyperlink ref="U55" r:id="rId28" xr:uid="{00000000-0004-0000-0300-00001B000000}"/>
    <hyperlink ref="U58" r:id="rId29" xr:uid="{00000000-0004-0000-0300-00001C000000}"/>
    <hyperlink ref="U59" r:id="rId30" xr:uid="{00000000-0004-0000-0300-00001D000000}"/>
    <hyperlink ref="U60" r:id="rId31" xr:uid="{00000000-0004-0000-0300-00001E000000}"/>
    <hyperlink ref="U61" r:id="rId32" xr:uid="{00000000-0004-0000-0300-00001F000000}"/>
    <hyperlink ref="U62" r:id="rId33" xr:uid="{00000000-0004-0000-0300-000020000000}"/>
    <hyperlink ref="U64" r:id="rId34" xr:uid="{00000000-0004-0000-0300-000021000000}"/>
    <hyperlink ref="U66" r:id="rId35" xr:uid="{00000000-0004-0000-0300-000022000000}"/>
    <hyperlink ref="U67" r:id="rId36" xr:uid="{00000000-0004-0000-0300-000023000000}"/>
    <hyperlink ref="U68" r:id="rId37" xr:uid="{00000000-0004-0000-0300-000024000000}"/>
    <hyperlink ref="U69" r:id="rId38" xr:uid="{00000000-0004-0000-0300-000025000000}"/>
    <hyperlink ref="U70" r:id="rId39" xr:uid="{00000000-0004-0000-0300-000026000000}"/>
    <hyperlink ref="U71" r:id="rId40" xr:uid="{00000000-0004-0000-0300-000027000000}"/>
    <hyperlink ref="U72" r:id="rId41" xr:uid="{00000000-0004-0000-0300-000028000000}"/>
    <hyperlink ref="U73" r:id="rId42" xr:uid="{00000000-0004-0000-0300-000029000000}"/>
    <hyperlink ref="U75" r:id="rId43" xr:uid="{00000000-0004-0000-0300-00002A000000}"/>
    <hyperlink ref="U77" r:id="rId44" xr:uid="{00000000-0004-0000-0300-00002B000000}"/>
    <hyperlink ref="U79" r:id="rId45" xr:uid="{00000000-0004-0000-0300-00002C000000}"/>
    <hyperlink ref="U83" r:id="rId46" xr:uid="{00000000-0004-0000-0300-00002D000000}"/>
    <hyperlink ref="U85" r:id="rId47" xr:uid="{00000000-0004-0000-0300-00002E000000}"/>
  </hyperlinks>
  <pageMargins left="0.7" right="0.7" top="0.75" bottom="0.75" header="0.3" footer="0.3"/>
  <tableParts count="1">
    <tablePart r:id="rId4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Legend</vt:lpstr>
      <vt:lpstr>Transactions</vt:lpstr>
      <vt:lpstr>Transactions_Cleaned</vt:lpstr>
      <vt:lpstr>Checked_Deals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Di Tirro</dc:creator>
  <cp:lastModifiedBy>Federico Di Tirro</cp:lastModifiedBy>
  <dcterms:created xsi:type="dcterms:W3CDTF">2024-05-29T20:39:42Z</dcterms:created>
  <dcterms:modified xsi:type="dcterms:W3CDTF">2024-06-25T13:55:38Z</dcterms:modified>
</cp:coreProperties>
</file>