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" sheetId="1" r:id="rId4"/>
    <sheet state="visible" name="Apertura" sheetId="2" r:id="rId5"/>
    <sheet state="visible" name="Clausura" sheetId="3" r:id="rId6"/>
    <sheet state="visible" name="Partidos" sheetId="4" r:id="rId7"/>
    <sheet state="visible" name="Tabla" sheetId="5" r:id="rId8"/>
  </sheets>
  <definedNames/>
  <calcPr/>
</workbook>
</file>

<file path=xl/sharedStrings.xml><?xml version="1.0" encoding="utf-8"?>
<sst xmlns="http://schemas.openxmlformats.org/spreadsheetml/2006/main" count="241" uniqueCount="80">
  <si>
    <t>Jugador</t>
  </si>
  <si>
    <t>Partidos Jugados</t>
  </si>
  <si>
    <t>Titular</t>
  </si>
  <si>
    <t>Suplente</t>
  </si>
  <si>
    <t>Sin ingresar</t>
  </si>
  <si>
    <t>G + A</t>
  </si>
  <si>
    <t>Goles</t>
  </si>
  <si>
    <t>Asistencias</t>
  </si>
  <si>
    <t>T.A</t>
  </si>
  <si>
    <t>T.R</t>
  </si>
  <si>
    <t>Minutos de titular</t>
  </si>
  <si>
    <t>Total</t>
  </si>
  <si>
    <t>Goles cada 90'</t>
  </si>
  <si>
    <t>Asistencias cada 90'</t>
  </si>
  <si>
    <t>G/A cada 90'</t>
  </si>
  <si>
    <t>Villalba, Jorge</t>
  </si>
  <si>
    <t>Stuckrath, Leonel</t>
  </si>
  <si>
    <t>Gutman, Ivan</t>
  </si>
  <si>
    <t>Sucari, Santiago</t>
  </si>
  <si>
    <t>Cohen, Gaston</t>
  </si>
  <si>
    <t>Belfiore, Matias</t>
  </si>
  <si>
    <t>Braun, Manuel</t>
  </si>
  <si>
    <t>Maleh, Joan</t>
  </si>
  <si>
    <t>Gauna, Tomas</t>
  </si>
  <si>
    <t>Schor, Diego</t>
  </si>
  <si>
    <t>Yedlin, Julian</t>
  </si>
  <si>
    <t>Saroka, Federico</t>
  </si>
  <si>
    <t>Tolcachier, Ian</t>
  </si>
  <si>
    <t>Zalcman, Manuel</t>
  </si>
  <si>
    <t>Spolski, Jack</t>
  </si>
  <si>
    <t>Schvarzman, Hernan</t>
  </si>
  <si>
    <t>Lief, Mateo</t>
  </si>
  <si>
    <t>Mamed, Pedro</t>
  </si>
  <si>
    <t>Schmitt, Benjamin</t>
  </si>
  <si>
    <t>Suaya, Valentino</t>
  </si>
  <si>
    <t>Libenson, Andres</t>
  </si>
  <si>
    <t>Szvalb, Federico</t>
  </si>
  <si>
    <t>Regueira, Joaquin</t>
  </si>
  <si>
    <t>Salmun, Gonzalo</t>
  </si>
  <si>
    <t>Baldoma, Matias</t>
  </si>
  <si>
    <t>Rozic, Tomas</t>
  </si>
  <si>
    <t>Brunfman, Ariel</t>
  </si>
  <si>
    <t>Mingolla, Naza</t>
  </si>
  <si>
    <t>Mamed, Lukas</t>
  </si>
  <si>
    <t>Kilemnic, Dan</t>
  </si>
  <si>
    <t>Bergman, Julian</t>
  </si>
  <si>
    <t>Rival</t>
  </si>
  <si>
    <t>Condicion</t>
  </si>
  <si>
    <t>Torneo</t>
  </si>
  <si>
    <t>Fecha</t>
  </si>
  <si>
    <t>Resultado</t>
  </si>
  <si>
    <t>Ganados</t>
  </si>
  <si>
    <t>Empatados</t>
  </si>
  <si>
    <t>Perdidos</t>
  </si>
  <si>
    <t>GA</t>
  </si>
  <si>
    <t>GC</t>
  </si>
  <si>
    <t>VI</t>
  </si>
  <si>
    <t>Atletico Pilar</t>
  </si>
  <si>
    <t>Visitante</t>
  </si>
  <si>
    <t>Apertura</t>
  </si>
  <si>
    <t>Estrella de Berisso</t>
  </si>
  <si>
    <t>Local</t>
  </si>
  <si>
    <t>0-2</t>
  </si>
  <si>
    <t>Clausura</t>
  </si>
  <si>
    <t>Provincial de Lobos</t>
  </si>
  <si>
    <t>0-1</t>
  </si>
  <si>
    <t>Juventud de Bernal</t>
  </si>
  <si>
    <t>Defensores de Glew</t>
  </si>
  <si>
    <t>2-0</t>
  </si>
  <si>
    <t>Sat</t>
  </si>
  <si>
    <t>Belgrano de Zarate</t>
  </si>
  <si>
    <t>0-0</t>
  </si>
  <si>
    <t>Everton LP</t>
  </si>
  <si>
    <t>Ezeiza</t>
  </si>
  <si>
    <t xml:space="preserve">Apertura </t>
  </si>
  <si>
    <t>Barrancas</t>
  </si>
  <si>
    <t>Estrella del Sur</t>
  </si>
  <si>
    <t>Camioneros</t>
  </si>
  <si>
    <t>Metalurgico</t>
  </si>
  <si>
    <t>1-0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</si>
</sst>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10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2" numFmtId="2" xfId="0" applyBorder="1" applyFont="1" applyNumberFormat="1"/>
    <xf borderId="3" fillId="0" fontId="2" numFmtId="2" xfId="0" applyBorder="1" applyFont="1" applyNumberFormat="1"/>
    <xf borderId="4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2" xfId="0" applyFont="1" applyNumberFormat="1"/>
    <xf borderId="5" fillId="0" fontId="2" numFmtId="2" xfId="0" applyBorder="1" applyFont="1" applyNumberFormat="1"/>
    <xf borderId="0" fillId="0" fontId="2" numFmtId="0" xfId="0" applyFont="1"/>
    <xf borderId="2" fillId="0" fontId="2" numFmtId="0" xfId="0" applyBorder="1" applyFont="1"/>
    <xf borderId="0" fillId="0" fontId="2" numFmtId="2" xfId="0" applyAlignment="1" applyFont="1" applyNumberFormat="1">
      <alignment readingOrder="0"/>
    </xf>
    <xf borderId="5" fillId="0" fontId="2" numFmtId="2" xfId="0" applyAlignment="1" applyBorder="1" applyFont="1" applyNumberFormat="1">
      <alignment readingOrder="0"/>
    </xf>
    <xf borderId="6" fillId="0" fontId="1" numFmtId="0" xfId="0" applyAlignment="1" applyBorder="1" applyFont="1">
      <alignment readingOrder="0"/>
    </xf>
    <xf borderId="7" fillId="0" fontId="2" numFmtId="0" xfId="0" applyBorder="1" applyFont="1"/>
    <xf borderId="7" fillId="0" fontId="2" numFmtId="0" xfId="0" applyAlignment="1" applyBorder="1" applyFont="1">
      <alignment readingOrder="0"/>
    </xf>
    <xf borderId="7" fillId="0" fontId="2" numFmtId="2" xfId="0" applyBorder="1" applyFont="1" applyNumberFormat="1"/>
    <xf borderId="8" fillId="0" fontId="2" numFmtId="2" xfId="0" applyBorder="1" applyFont="1" applyNumberFormat="1"/>
    <xf borderId="0" fillId="0" fontId="1" numFmtId="0" xfId="0" applyFont="1"/>
    <xf borderId="9" fillId="0" fontId="1" numFmtId="0" xfId="0" applyAlignment="1" applyBorder="1" applyFont="1">
      <alignment horizontal="center" readingOrder="0"/>
    </xf>
    <xf borderId="9" fillId="0" fontId="2" numFmtId="0" xfId="0" applyAlignment="1" applyBorder="1" applyFont="1">
      <alignment horizontal="center" readingOrder="0"/>
    </xf>
    <xf borderId="9" fillId="2" fontId="2" numFmtId="164" xfId="0" applyAlignment="1" applyBorder="1" applyFill="1" applyFont="1" applyNumberFormat="1">
      <alignment horizontal="center" readingOrder="0"/>
    </xf>
    <xf borderId="9" fillId="3" fontId="2" numFmtId="0" xfId="0" applyAlignment="1" applyBorder="1" applyFill="1" applyFont="1">
      <alignment horizontal="center" readingOrder="0"/>
    </xf>
    <xf borderId="9" fillId="2" fontId="2" numFmtId="0" xfId="0" applyAlignment="1" applyBorder="1" applyFont="1">
      <alignment horizontal="center" readingOrder="0"/>
    </xf>
    <xf borderId="9" fillId="4" fontId="2" numFmtId="0" xfId="0" applyAlignment="1" applyBorder="1" applyFill="1" applyFont="1">
      <alignment horizontal="center" readingOrder="0"/>
    </xf>
    <xf borderId="9" fillId="4" fontId="2" numFmtId="164" xfId="0" applyAlignment="1" applyBorder="1" applyFont="1" applyNumberFormat="1">
      <alignment horizontal="center" readingOrder="0"/>
    </xf>
    <xf borderId="9" fillId="3" fontId="2" numFmtId="164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438150</xdr:colOff>
      <xdr:row>0</xdr:row>
      <xdr:rowOff>0</xdr:rowOff>
    </xdr:from>
    <xdr:ext cx="3324225" cy="3514725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3324225" cy="3514725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876300</xdr:colOff>
      <xdr:row>0</xdr:row>
      <xdr:rowOff>0</xdr:rowOff>
    </xdr:from>
    <xdr:ext cx="6162675" cy="3514725"/>
    <xdr:pic>
      <xdr:nvPicPr>
        <xdr:cNvPr id="0" name="image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0"/>
    <col customWidth="1" min="2" max="2" width="13.88"/>
    <col customWidth="1" min="3" max="3" width="5.63"/>
    <col customWidth="1" min="4" max="4" width="7.63"/>
    <col customWidth="1" min="5" max="5" width="9.88"/>
    <col customWidth="1" min="6" max="6" width="5.25"/>
    <col customWidth="1" min="7" max="7" width="5.38"/>
    <col customWidth="1" min="8" max="8" width="9.38"/>
    <col customWidth="1" min="9" max="9" width="5.5"/>
    <col customWidth="1" min="10" max="10" width="5.25"/>
    <col customWidth="1" min="12" max="12" width="7.63"/>
    <col customWidth="1" min="13" max="13" width="4.75"/>
    <col customWidth="1" min="14" max="14" width="12.13"/>
    <col customWidth="1" min="16" max="16" width="10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3</v>
      </c>
      <c r="M1" s="2" t="s">
        <v>11</v>
      </c>
      <c r="N1" s="2" t="s">
        <v>12</v>
      </c>
      <c r="O1" s="2" t="s">
        <v>13</v>
      </c>
      <c r="P1" s="3" t="s">
        <v>14</v>
      </c>
    </row>
    <row r="2">
      <c r="A2" s="1" t="s">
        <v>15</v>
      </c>
      <c r="B2" s="4">
        <f>Clausura!B2+Apertura!B2</f>
        <v>26</v>
      </c>
      <c r="C2" s="4">
        <f>Clausura!C2+Apertura!C2</f>
        <v>26</v>
      </c>
      <c r="D2" s="4">
        <f>Clausura!D2+Apertura!D2</f>
        <v>0</v>
      </c>
      <c r="E2" s="4">
        <f>Clausura!E2+Apertura!E2</f>
        <v>0</v>
      </c>
      <c r="F2" s="4">
        <f>Clausura!F2+Apertura!F2</f>
        <v>-22</v>
      </c>
      <c r="G2" s="4">
        <f>Clausura!G2+Apertura!G2</f>
        <v>-22</v>
      </c>
      <c r="H2" s="4">
        <f>Clausura!H2+Apertura!H2</f>
        <v>0</v>
      </c>
      <c r="I2" s="4">
        <f>Clausura!I2+Apertura!I2</f>
        <v>2</v>
      </c>
      <c r="J2" s="4">
        <f>Clausura!J2+Apertura!J2</f>
        <v>0</v>
      </c>
      <c r="K2" s="4">
        <f>Clausura!K2+Apertura!K2</f>
        <v>2287</v>
      </c>
      <c r="L2" s="4">
        <f>Clausura!L2+Apertura!L2</f>
        <v>0</v>
      </c>
      <c r="M2" s="4">
        <f>Clausura!M2+Apertura!M2</f>
        <v>2287</v>
      </c>
      <c r="N2" s="5">
        <f t="shared" ref="N2:N32" si="1">G2/M2*90</f>
        <v>-0.8657630083</v>
      </c>
      <c r="O2" s="5">
        <f t="shared" ref="O2:O32" si="2">H2/M2*90</f>
        <v>0</v>
      </c>
      <c r="P2" s="6">
        <f t="shared" ref="P2:P32" si="3">F2/M2*90</f>
        <v>-0.8657630083</v>
      </c>
    </row>
    <row r="3">
      <c r="A3" s="1" t="s">
        <v>16</v>
      </c>
      <c r="B3" s="4">
        <f>Clausura!B3+Apertura!B3</f>
        <v>1</v>
      </c>
      <c r="C3" s="4">
        <f>Clausura!C3+Apertura!C3</f>
        <v>0</v>
      </c>
      <c r="D3" s="4">
        <f>Clausura!D3+Apertura!D3</f>
        <v>1</v>
      </c>
      <c r="E3" s="4">
        <f>Clausura!E3+Apertura!E3</f>
        <v>21</v>
      </c>
      <c r="F3" s="4">
        <f>Clausura!F3+Apertura!F3</f>
        <v>0</v>
      </c>
      <c r="G3" s="4">
        <f>Clausura!G3+Apertura!G3</f>
        <v>0</v>
      </c>
      <c r="H3" s="4">
        <f>Clausura!H3+Apertura!H3</f>
        <v>0</v>
      </c>
      <c r="I3" s="4">
        <f>Clausura!I3+Apertura!I3</f>
        <v>0</v>
      </c>
      <c r="J3" s="4">
        <f>Clausura!J3+Apertura!J3</f>
        <v>0</v>
      </c>
      <c r="K3" s="4">
        <f>Clausura!K3+Apertura!K3</f>
        <v>0</v>
      </c>
      <c r="L3" s="4">
        <f>Clausura!L3+Apertura!L3</f>
        <v>8</v>
      </c>
      <c r="M3" s="4">
        <f>Clausura!M3+Apertura!M3</f>
        <v>8</v>
      </c>
      <c r="N3" s="5">
        <f t="shared" si="1"/>
        <v>0</v>
      </c>
      <c r="O3" s="5">
        <f t="shared" si="2"/>
        <v>0</v>
      </c>
      <c r="P3" s="6">
        <f t="shared" si="3"/>
        <v>0</v>
      </c>
    </row>
    <row r="4">
      <c r="A4" s="1" t="s">
        <v>17</v>
      </c>
      <c r="B4" s="4">
        <f>Clausura!B4+Apertura!B4</f>
        <v>20</v>
      </c>
      <c r="C4" s="4">
        <f>Clausura!C4+Apertura!C4</f>
        <v>19</v>
      </c>
      <c r="D4" s="4">
        <f>Clausura!D4+Apertura!D4</f>
        <v>1</v>
      </c>
      <c r="E4" s="4">
        <f>Clausura!E4+Apertura!E4</f>
        <v>0</v>
      </c>
      <c r="F4" s="4">
        <f>Clausura!F4+Apertura!F4</f>
        <v>1</v>
      </c>
      <c r="G4" s="4">
        <f>Clausura!G4+Apertura!G4</f>
        <v>0</v>
      </c>
      <c r="H4" s="4">
        <f>Clausura!H4+Apertura!H4</f>
        <v>1</v>
      </c>
      <c r="I4" s="4">
        <f>Clausura!I4+Apertura!I4</f>
        <v>6</v>
      </c>
      <c r="J4" s="4">
        <f>Clausura!J4+Apertura!J4</f>
        <v>0</v>
      </c>
      <c r="K4" s="4">
        <f>Clausura!K4+Apertura!K4</f>
        <v>1513</v>
      </c>
      <c r="L4" s="4">
        <f>Clausura!L4+Apertura!L4</f>
        <v>30</v>
      </c>
      <c r="M4" s="4">
        <f>Clausura!M4+Apertura!M4</f>
        <v>1543</v>
      </c>
      <c r="N4" s="5">
        <f t="shared" si="1"/>
        <v>0</v>
      </c>
      <c r="O4" s="5">
        <f t="shared" si="2"/>
        <v>0.0583279326</v>
      </c>
      <c r="P4" s="6">
        <f t="shared" si="3"/>
        <v>0.0583279326</v>
      </c>
    </row>
    <row r="5">
      <c r="A5" s="7" t="s">
        <v>18</v>
      </c>
      <c r="B5" s="8">
        <f>Clausura!B5+Apertura!B5</f>
        <v>19</v>
      </c>
      <c r="C5" s="8">
        <f>Clausura!C5+Apertura!C5</f>
        <v>13</v>
      </c>
      <c r="D5" s="8">
        <f>Clausura!D5+Apertura!D5</f>
        <v>6</v>
      </c>
      <c r="E5" s="8">
        <f>Clausura!E5+Apertura!E5</f>
        <v>4</v>
      </c>
      <c r="F5" s="8">
        <f>Clausura!F5+Apertura!F5</f>
        <v>0</v>
      </c>
      <c r="G5" s="8">
        <f>Clausura!G5+Apertura!G5</f>
        <v>0</v>
      </c>
      <c r="H5" s="8">
        <f>Clausura!H5+Apertura!H5</f>
        <v>0</v>
      </c>
      <c r="I5" s="8">
        <f>Clausura!I5+Apertura!I5</f>
        <v>5</v>
      </c>
      <c r="J5" s="8">
        <f>Clausura!J5+Apertura!J5</f>
        <v>0</v>
      </c>
      <c r="K5" s="8">
        <f>Clausura!K5+Apertura!K5</f>
        <v>1035</v>
      </c>
      <c r="L5" s="8">
        <f>Clausura!L5+Apertura!L5</f>
        <v>188</v>
      </c>
      <c r="M5" s="8">
        <f>Clausura!M5+Apertura!M5</f>
        <v>1223</v>
      </c>
      <c r="N5" s="9">
        <f t="shared" si="1"/>
        <v>0</v>
      </c>
      <c r="O5" s="9">
        <f t="shared" si="2"/>
        <v>0</v>
      </c>
      <c r="P5" s="10">
        <f t="shared" si="3"/>
        <v>0</v>
      </c>
    </row>
    <row r="6">
      <c r="A6" s="1" t="s">
        <v>19</v>
      </c>
      <c r="B6" s="4">
        <f>Clausura!B6+Apertura!B6</f>
        <v>21</v>
      </c>
      <c r="C6" s="4">
        <f>Clausura!C6+Apertura!C6</f>
        <v>21</v>
      </c>
      <c r="D6" s="4">
        <f>Clausura!D6+Apertura!D6</f>
        <v>0</v>
      </c>
      <c r="E6" s="4">
        <f>Clausura!E6+Apertura!E6</f>
        <v>0</v>
      </c>
      <c r="F6" s="4">
        <f>Clausura!F6+Apertura!F6</f>
        <v>2</v>
      </c>
      <c r="G6" s="4">
        <f>Clausura!G6+Apertura!G6</f>
        <v>1</v>
      </c>
      <c r="H6" s="4">
        <f>Clausura!H6+Apertura!H6</f>
        <v>1</v>
      </c>
      <c r="I6" s="4">
        <f>Clausura!I6+Apertura!I6</f>
        <v>5</v>
      </c>
      <c r="J6" s="4">
        <f>Clausura!J6+Apertura!J6</f>
        <v>3</v>
      </c>
      <c r="K6" s="4">
        <f>Clausura!K6+Apertura!K6</f>
        <v>1883</v>
      </c>
      <c r="L6" s="4">
        <f>Clausura!L6+Apertura!L6</f>
        <v>0</v>
      </c>
      <c r="M6" s="4">
        <f>Clausura!M6+Apertura!M6</f>
        <v>1883</v>
      </c>
      <c r="N6" s="5">
        <f t="shared" si="1"/>
        <v>0.0477960701</v>
      </c>
      <c r="O6" s="5">
        <f t="shared" si="2"/>
        <v>0.0477960701</v>
      </c>
      <c r="P6" s="6">
        <f t="shared" si="3"/>
        <v>0.0955921402</v>
      </c>
    </row>
    <row r="7">
      <c r="A7" s="7" t="s">
        <v>20</v>
      </c>
      <c r="B7" s="8">
        <f>Clausura!B7+Apertura!B7</f>
        <v>1</v>
      </c>
      <c r="C7" s="8">
        <f>Clausura!C7+Apertura!C7</f>
        <v>0</v>
      </c>
      <c r="D7" s="8">
        <f>Clausura!D7+Apertura!D7</f>
        <v>1</v>
      </c>
      <c r="E7" s="8">
        <f>Clausura!E7+Apertura!E7</f>
        <v>8</v>
      </c>
      <c r="F7" s="8">
        <f>Clausura!F7+Apertura!F7</f>
        <v>0</v>
      </c>
      <c r="G7" s="8">
        <f>Clausura!G7+Apertura!G7</f>
        <v>0</v>
      </c>
      <c r="H7" s="8">
        <f>Clausura!H7+Apertura!H7</f>
        <v>0</v>
      </c>
      <c r="I7" s="8">
        <f>Clausura!I7+Apertura!I7</f>
        <v>0</v>
      </c>
      <c r="J7" s="8">
        <f>Clausura!J7+Apertura!J7</f>
        <v>0</v>
      </c>
      <c r="K7" s="8">
        <f>Clausura!K7+Apertura!K7</f>
        <v>0</v>
      </c>
      <c r="L7" s="8">
        <f>Clausura!L7+Apertura!L7</f>
        <v>4</v>
      </c>
      <c r="M7" s="8">
        <f>Clausura!M7+Apertura!M7</f>
        <v>4</v>
      </c>
      <c r="N7" s="9">
        <f t="shared" si="1"/>
        <v>0</v>
      </c>
      <c r="O7" s="9">
        <f t="shared" si="2"/>
        <v>0</v>
      </c>
      <c r="P7" s="10">
        <f t="shared" si="3"/>
        <v>0</v>
      </c>
    </row>
    <row r="8">
      <c r="A8" s="1" t="s">
        <v>21</v>
      </c>
      <c r="B8" s="4">
        <f>Clausura!B8+Apertura!B8</f>
        <v>14</v>
      </c>
      <c r="C8" s="4">
        <f>Clausura!C8+Apertura!C8</f>
        <v>10</v>
      </c>
      <c r="D8" s="4">
        <f>Clausura!D8+Apertura!D8</f>
        <v>4</v>
      </c>
      <c r="E8" s="4">
        <f>Clausura!E8+Apertura!E8</f>
        <v>7</v>
      </c>
      <c r="F8" s="4">
        <f>Clausura!F8+Apertura!F8</f>
        <v>0</v>
      </c>
      <c r="G8" s="4">
        <f>Clausura!G8+Apertura!G8</f>
        <v>0</v>
      </c>
      <c r="H8" s="4">
        <f>Clausura!H8+Apertura!H8</f>
        <v>0</v>
      </c>
      <c r="I8" s="4">
        <f>Clausura!I8+Apertura!I8</f>
        <v>1</v>
      </c>
      <c r="J8" s="4">
        <f>Clausura!J8+Apertura!J8</f>
        <v>1</v>
      </c>
      <c r="K8" s="4">
        <f>Clausura!K8+Apertura!K8</f>
        <v>809</v>
      </c>
      <c r="L8" s="4">
        <f>Clausura!L8+Apertura!L8</f>
        <v>82</v>
      </c>
      <c r="M8" s="4">
        <f>Clausura!M8+Apertura!M8</f>
        <v>891</v>
      </c>
      <c r="N8" s="5">
        <f t="shared" si="1"/>
        <v>0</v>
      </c>
      <c r="O8" s="5">
        <f t="shared" si="2"/>
        <v>0</v>
      </c>
      <c r="P8" s="6">
        <f t="shared" si="3"/>
        <v>0</v>
      </c>
    </row>
    <row r="9">
      <c r="A9" s="7" t="s">
        <v>22</v>
      </c>
      <c r="B9" s="8">
        <f>Clausura!B9+Apertura!B9</f>
        <v>16</v>
      </c>
      <c r="C9" s="8">
        <f>Clausura!C9+Apertura!C9</f>
        <v>13</v>
      </c>
      <c r="D9" s="8">
        <f>Clausura!D9+Apertura!D9</f>
        <v>3</v>
      </c>
      <c r="E9" s="8">
        <f>Clausura!E9+Apertura!E9</f>
        <v>3</v>
      </c>
      <c r="F9" s="8">
        <f>Clausura!F9+Apertura!F9</f>
        <v>0</v>
      </c>
      <c r="G9" s="8">
        <f>Clausura!G9+Apertura!G9</f>
        <v>0</v>
      </c>
      <c r="H9" s="8">
        <f>Clausura!H9+Apertura!H9</f>
        <v>0</v>
      </c>
      <c r="I9" s="8">
        <f>Clausura!I9+Apertura!I9</f>
        <v>3</v>
      </c>
      <c r="J9" s="8">
        <f>Clausura!J9+Apertura!J9</f>
        <v>1</v>
      </c>
      <c r="K9" s="8">
        <f>Clausura!K9+Apertura!K9</f>
        <v>1101</v>
      </c>
      <c r="L9" s="8">
        <f>Clausura!L9+Apertura!L9</f>
        <v>61</v>
      </c>
      <c r="M9" s="8">
        <f>Clausura!M9+Apertura!M9</f>
        <v>1162</v>
      </c>
      <c r="N9" s="9">
        <f t="shared" si="1"/>
        <v>0</v>
      </c>
      <c r="O9" s="9">
        <f t="shared" si="2"/>
        <v>0</v>
      </c>
      <c r="P9" s="10">
        <f t="shared" si="3"/>
        <v>0</v>
      </c>
    </row>
    <row r="10">
      <c r="A10" s="1" t="s">
        <v>23</v>
      </c>
      <c r="B10" s="4">
        <f>Clausura!B10+Apertura!B10</f>
        <v>9</v>
      </c>
      <c r="C10" s="4">
        <f>Clausura!C10+Apertura!C10</f>
        <v>5</v>
      </c>
      <c r="D10" s="4">
        <f>Clausura!D10+Apertura!D10</f>
        <v>4</v>
      </c>
      <c r="E10" s="4">
        <f>Clausura!E10+Apertura!E10</f>
        <v>7</v>
      </c>
      <c r="F10" s="4">
        <f>Clausura!F10+Apertura!F10</f>
        <v>1</v>
      </c>
      <c r="G10" s="4">
        <f>Clausura!G10+Apertura!G10</f>
        <v>1</v>
      </c>
      <c r="H10" s="4">
        <f>Clausura!H10+Apertura!H10</f>
        <v>0</v>
      </c>
      <c r="I10" s="4">
        <f>Clausura!I10+Apertura!I10</f>
        <v>3</v>
      </c>
      <c r="J10" s="4">
        <f>Clausura!J10+Apertura!J10</f>
        <v>0</v>
      </c>
      <c r="K10" s="4">
        <f>Clausura!K10+Apertura!K10</f>
        <v>296</v>
      </c>
      <c r="L10" s="4">
        <f>Clausura!L10+Apertura!L10</f>
        <v>43</v>
      </c>
      <c r="M10" s="4">
        <f>Clausura!M10+Apertura!M10</f>
        <v>339</v>
      </c>
      <c r="N10" s="5">
        <f t="shared" si="1"/>
        <v>0.2654867257</v>
      </c>
      <c r="O10" s="5">
        <f t="shared" si="2"/>
        <v>0</v>
      </c>
      <c r="P10" s="6">
        <f t="shared" si="3"/>
        <v>0.2654867257</v>
      </c>
    </row>
    <row r="11">
      <c r="A11" s="7" t="s">
        <v>24</v>
      </c>
      <c r="B11" s="8">
        <f>Clausura!B11+Apertura!B11</f>
        <v>21</v>
      </c>
      <c r="C11" s="8">
        <f>Clausura!C11+Apertura!C11</f>
        <v>20</v>
      </c>
      <c r="D11" s="8">
        <f>Clausura!D11+Apertura!D11</f>
        <v>1</v>
      </c>
      <c r="E11" s="8">
        <f>Clausura!E11+Apertura!E11</f>
        <v>0</v>
      </c>
      <c r="F11" s="8">
        <f>Clausura!F11+Apertura!F11</f>
        <v>3</v>
      </c>
      <c r="G11" s="8">
        <f>Clausura!G11+Apertura!G11</f>
        <v>1</v>
      </c>
      <c r="H11" s="8">
        <f>Clausura!H11+Apertura!H11</f>
        <v>2</v>
      </c>
      <c r="I11" s="8">
        <f>Clausura!I11+Apertura!I11</f>
        <v>5</v>
      </c>
      <c r="J11" s="8">
        <f>Clausura!J11+Apertura!J11</f>
        <v>0</v>
      </c>
      <c r="K11" s="8">
        <f>Clausura!K11+Apertura!K11</f>
        <v>1514</v>
      </c>
      <c r="L11" s="8">
        <f>Clausura!L11+Apertura!L11</f>
        <v>31</v>
      </c>
      <c r="M11" s="8">
        <f>Clausura!M11+Apertura!M11</f>
        <v>1545</v>
      </c>
      <c r="N11" s="9">
        <f t="shared" si="1"/>
        <v>0.05825242718</v>
      </c>
      <c r="O11" s="9">
        <f t="shared" si="2"/>
        <v>0.1165048544</v>
      </c>
      <c r="P11" s="10">
        <f t="shared" si="3"/>
        <v>0.1747572816</v>
      </c>
    </row>
    <row r="12">
      <c r="A12" s="1" t="s">
        <v>25</v>
      </c>
      <c r="B12" s="4">
        <f>Clausura!B12+Apertura!B12</f>
        <v>1</v>
      </c>
      <c r="C12" s="4">
        <f>Clausura!C12+Apertura!C12</f>
        <v>1</v>
      </c>
      <c r="D12" s="4">
        <f>Clausura!D12+Apertura!D12</f>
        <v>0</v>
      </c>
      <c r="E12" s="4">
        <f>Clausura!E12+Apertura!E12</f>
        <v>2</v>
      </c>
      <c r="F12" s="4">
        <f>Clausura!F12+Apertura!F12</f>
        <v>0</v>
      </c>
      <c r="G12" s="4">
        <f>Clausura!G12+Apertura!G12</f>
        <v>0</v>
      </c>
      <c r="H12" s="4">
        <f>Clausura!H12+Apertura!H12</f>
        <v>0</v>
      </c>
      <c r="I12" s="4">
        <f>Clausura!I12+Apertura!I12</f>
        <v>0</v>
      </c>
      <c r="J12" s="4">
        <f>Clausura!J12+Apertura!J12</f>
        <v>0</v>
      </c>
      <c r="K12" s="4">
        <f>Clausura!K12+Apertura!K12</f>
        <v>63</v>
      </c>
      <c r="L12" s="4">
        <f>Clausura!L12+Apertura!L12</f>
        <v>0</v>
      </c>
      <c r="M12" s="4">
        <f>Clausura!M12+Apertura!M12</f>
        <v>63</v>
      </c>
      <c r="N12" s="5">
        <f t="shared" si="1"/>
        <v>0</v>
      </c>
      <c r="O12" s="5">
        <f t="shared" si="2"/>
        <v>0</v>
      </c>
      <c r="P12" s="6">
        <f t="shared" si="3"/>
        <v>0</v>
      </c>
    </row>
    <row r="13">
      <c r="A13" s="7" t="s">
        <v>26</v>
      </c>
      <c r="B13" s="8">
        <f>Clausura!B13+Apertura!B13</f>
        <v>7</v>
      </c>
      <c r="C13" s="8">
        <f>Clausura!C13+Apertura!C13</f>
        <v>2</v>
      </c>
      <c r="D13" s="8">
        <f>Clausura!D13+Apertura!D13</f>
        <v>5</v>
      </c>
      <c r="E13" s="8">
        <f>Clausura!E13+Apertura!E13</f>
        <v>3</v>
      </c>
      <c r="F13" s="8">
        <f>Clausura!F13+Apertura!F13</f>
        <v>0</v>
      </c>
      <c r="G13" s="8">
        <f>Clausura!G13+Apertura!G13</f>
        <v>0</v>
      </c>
      <c r="H13" s="8">
        <f>Clausura!H13+Apertura!H13</f>
        <v>0</v>
      </c>
      <c r="I13" s="8">
        <f>Clausura!I13+Apertura!I13</f>
        <v>2</v>
      </c>
      <c r="J13" s="8">
        <f>Clausura!J13+Apertura!J13</f>
        <v>0</v>
      </c>
      <c r="K13" s="8">
        <f>Clausura!K13+Apertura!K13</f>
        <v>135</v>
      </c>
      <c r="L13" s="8">
        <f>Clausura!L13+Apertura!L13</f>
        <v>139</v>
      </c>
      <c r="M13" s="8">
        <f>Clausura!M13+Apertura!M13</f>
        <v>274</v>
      </c>
      <c r="N13" s="9">
        <f t="shared" si="1"/>
        <v>0</v>
      </c>
      <c r="O13" s="9">
        <f t="shared" si="2"/>
        <v>0</v>
      </c>
      <c r="P13" s="10">
        <f t="shared" si="3"/>
        <v>0</v>
      </c>
    </row>
    <row r="14">
      <c r="A14" s="1" t="s">
        <v>27</v>
      </c>
      <c r="B14" s="4">
        <f>Clausura!B14+Apertura!B14</f>
        <v>10</v>
      </c>
      <c r="C14" s="4">
        <f>Clausura!C14+Apertura!C14</f>
        <v>5</v>
      </c>
      <c r="D14" s="4">
        <f>Clausura!D14+Apertura!D14</f>
        <v>5</v>
      </c>
      <c r="E14" s="4">
        <f>Clausura!E14+Apertura!E14</f>
        <v>10</v>
      </c>
      <c r="F14" s="4">
        <f>Clausura!F14+Apertura!F14</f>
        <v>0</v>
      </c>
      <c r="G14" s="4">
        <f>Clausura!G14+Apertura!G14</f>
        <v>0</v>
      </c>
      <c r="H14" s="4">
        <f>Clausura!H14+Apertura!H14</f>
        <v>0</v>
      </c>
      <c r="I14" s="4">
        <f>Clausura!I14+Apertura!I14</f>
        <v>1</v>
      </c>
      <c r="J14" s="4">
        <f>Clausura!J14+Apertura!J14</f>
        <v>0</v>
      </c>
      <c r="K14" s="4">
        <f>Clausura!K14+Apertura!K14</f>
        <v>344</v>
      </c>
      <c r="L14" s="4">
        <f>Clausura!L14+Apertura!L14</f>
        <v>55</v>
      </c>
      <c r="M14" s="4">
        <f>Clausura!M14+Apertura!M14</f>
        <v>399</v>
      </c>
      <c r="N14" s="5">
        <f t="shared" si="1"/>
        <v>0</v>
      </c>
      <c r="O14" s="5">
        <f t="shared" si="2"/>
        <v>0</v>
      </c>
      <c r="P14" s="6">
        <f t="shared" si="3"/>
        <v>0</v>
      </c>
    </row>
    <row r="15">
      <c r="A15" s="7" t="s">
        <v>28</v>
      </c>
      <c r="B15" s="8">
        <f>Clausura!B15+Apertura!B15</f>
        <v>24</v>
      </c>
      <c r="C15" s="8">
        <f>Clausura!C15+Apertura!C15</f>
        <v>24</v>
      </c>
      <c r="D15" s="8">
        <f>Clausura!D15+Apertura!D15</f>
        <v>0</v>
      </c>
      <c r="E15" s="8">
        <f>Clausura!E15+Apertura!E15</f>
        <v>0</v>
      </c>
      <c r="F15" s="8">
        <f>Clausura!F15+Apertura!F15</f>
        <v>0</v>
      </c>
      <c r="G15" s="8">
        <f>Clausura!G15+Apertura!G15</f>
        <v>0</v>
      </c>
      <c r="H15" s="8">
        <f>Clausura!H15+Apertura!H15</f>
        <v>0</v>
      </c>
      <c r="I15" s="8">
        <f>Clausura!I15+Apertura!I15</f>
        <v>6</v>
      </c>
      <c r="J15" s="8">
        <f>Clausura!J15+Apertura!J15</f>
        <v>0</v>
      </c>
      <c r="K15" s="8">
        <f>Clausura!K15+Apertura!K15</f>
        <v>2074</v>
      </c>
      <c r="L15" s="8">
        <f>Clausura!L15+Apertura!L15</f>
        <v>0</v>
      </c>
      <c r="M15" s="8">
        <f>Clausura!M15+Apertura!M15</f>
        <v>2074</v>
      </c>
      <c r="N15" s="9">
        <f t="shared" si="1"/>
        <v>0</v>
      </c>
      <c r="O15" s="9">
        <f t="shared" si="2"/>
        <v>0</v>
      </c>
      <c r="P15" s="10">
        <f t="shared" si="3"/>
        <v>0</v>
      </c>
    </row>
    <row r="16">
      <c r="A16" s="1" t="s">
        <v>29</v>
      </c>
      <c r="B16" s="4">
        <f>Clausura!B16+Apertura!B16</f>
        <v>1</v>
      </c>
      <c r="C16" s="4">
        <f>Clausura!C16+Apertura!C16</f>
        <v>0</v>
      </c>
      <c r="D16" s="4">
        <f>Clausura!D16+Apertura!D16</f>
        <v>1</v>
      </c>
      <c r="E16" s="4">
        <f>Clausura!E16+Apertura!E16</f>
        <v>2</v>
      </c>
      <c r="F16" s="4">
        <f>Clausura!F16+Apertura!F16</f>
        <v>0</v>
      </c>
      <c r="G16" s="4">
        <f>Clausura!G16+Apertura!G16</f>
        <v>0</v>
      </c>
      <c r="H16" s="4">
        <f>Clausura!H16+Apertura!H16</f>
        <v>0</v>
      </c>
      <c r="I16" s="4">
        <f>Clausura!I16+Apertura!I16</f>
        <v>0</v>
      </c>
      <c r="J16" s="4">
        <f>Clausura!J16+Apertura!J16</f>
        <v>0</v>
      </c>
      <c r="K16" s="4">
        <f>Clausura!K16+Apertura!K16</f>
        <v>0</v>
      </c>
      <c r="L16" s="4">
        <f>Clausura!L16+Apertura!L16</f>
        <v>13</v>
      </c>
      <c r="M16" s="4">
        <f>Clausura!M16+Apertura!M16</f>
        <v>13</v>
      </c>
      <c r="N16" s="5">
        <f t="shared" si="1"/>
        <v>0</v>
      </c>
      <c r="O16" s="5">
        <f t="shared" si="2"/>
        <v>0</v>
      </c>
      <c r="P16" s="6">
        <f t="shared" si="3"/>
        <v>0</v>
      </c>
    </row>
    <row r="17">
      <c r="A17" s="7" t="s">
        <v>30</v>
      </c>
      <c r="B17" s="8">
        <f>Clausura!B17+Apertura!B17</f>
        <v>17</v>
      </c>
      <c r="C17" s="8">
        <f>Clausura!C17+Apertura!C17</f>
        <v>13</v>
      </c>
      <c r="D17" s="8">
        <f>Clausura!D17+Apertura!D17</f>
        <v>4</v>
      </c>
      <c r="E17" s="8">
        <f>Clausura!E17+Apertura!E17</f>
        <v>7</v>
      </c>
      <c r="F17" s="8">
        <f>Clausura!F17+Apertura!F17</f>
        <v>3</v>
      </c>
      <c r="G17" s="8">
        <f>Clausura!G17+Apertura!G17</f>
        <v>1</v>
      </c>
      <c r="H17" s="8">
        <f>Clausura!H17+Apertura!H17</f>
        <v>2</v>
      </c>
      <c r="I17" s="8">
        <f>Clausura!I17+Apertura!I17</f>
        <v>0</v>
      </c>
      <c r="J17" s="8">
        <f>Clausura!J17+Apertura!J17</f>
        <v>0</v>
      </c>
      <c r="K17" s="8">
        <f>Clausura!K17+Apertura!K17</f>
        <v>1015</v>
      </c>
      <c r="L17" s="8">
        <f>Clausura!L17+Apertura!L17</f>
        <v>96</v>
      </c>
      <c r="M17" s="8">
        <f>Clausura!M17+Apertura!M17</f>
        <v>1111</v>
      </c>
      <c r="N17" s="9">
        <f t="shared" si="1"/>
        <v>0.08100810081</v>
      </c>
      <c r="O17" s="9">
        <f t="shared" si="2"/>
        <v>0.1620162016</v>
      </c>
      <c r="P17" s="10">
        <f t="shared" si="3"/>
        <v>0.2430243024</v>
      </c>
    </row>
    <row r="18">
      <c r="A18" s="1" t="s">
        <v>31</v>
      </c>
      <c r="B18" s="4">
        <f>Clausura!B18+Apertura!B18</f>
        <v>17</v>
      </c>
      <c r="C18" s="4">
        <f>Clausura!C18+Apertura!C18</f>
        <v>4</v>
      </c>
      <c r="D18" s="4">
        <f>Clausura!D18+Apertura!D18</f>
        <v>13</v>
      </c>
      <c r="E18" s="4">
        <f>Clausura!E18+Apertura!E18</f>
        <v>1</v>
      </c>
      <c r="F18" s="4">
        <f>Clausura!F18+Apertura!F18</f>
        <v>1</v>
      </c>
      <c r="G18" s="4">
        <f>Clausura!G18+Apertura!G18</f>
        <v>0</v>
      </c>
      <c r="H18" s="4">
        <f>Clausura!H18+Apertura!H18</f>
        <v>1</v>
      </c>
      <c r="I18" s="4">
        <f>Clausura!I18+Apertura!I18</f>
        <v>1</v>
      </c>
      <c r="J18" s="4">
        <f>Clausura!J18+Apertura!J18</f>
        <v>0</v>
      </c>
      <c r="K18" s="4">
        <f>Clausura!K18+Apertura!K18</f>
        <v>262</v>
      </c>
      <c r="L18" s="4">
        <f>Clausura!L18+Apertura!L18</f>
        <v>322</v>
      </c>
      <c r="M18" s="4">
        <f>Clausura!M18+Apertura!M18</f>
        <v>584</v>
      </c>
      <c r="N18" s="5">
        <f t="shared" si="1"/>
        <v>0</v>
      </c>
      <c r="O18" s="5">
        <f t="shared" si="2"/>
        <v>0.154109589</v>
      </c>
      <c r="P18" s="6">
        <f t="shared" si="3"/>
        <v>0.154109589</v>
      </c>
    </row>
    <row r="19">
      <c r="A19" s="7" t="s">
        <v>32</v>
      </c>
      <c r="B19" s="8">
        <f>Clausura!B19+Apertura!B19</f>
        <v>8</v>
      </c>
      <c r="C19" s="8">
        <f>Clausura!C19+Apertura!C19</f>
        <v>3</v>
      </c>
      <c r="D19" s="8">
        <f>Clausura!D19+Apertura!D19</f>
        <v>5</v>
      </c>
      <c r="E19" s="8">
        <f>Clausura!E19+Apertura!E19</f>
        <v>7</v>
      </c>
      <c r="F19" s="8">
        <f>Clausura!F19+Apertura!F19</f>
        <v>1</v>
      </c>
      <c r="G19" s="8">
        <f>Clausura!G19+Apertura!G19</f>
        <v>0</v>
      </c>
      <c r="H19" s="8">
        <f>Clausura!H19+Apertura!H19</f>
        <v>1</v>
      </c>
      <c r="I19" s="8">
        <f>Clausura!I19+Apertura!I19</f>
        <v>0</v>
      </c>
      <c r="J19" s="8">
        <f>Clausura!J19+Apertura!J19</f>
        <v>0</v>
      </c>
      <c r="K19" s="8">
        <f>Clausura!K19+Apertura!K19</f>
        <v>173</v>
      </c>
      <c r="L19" s="8">
        <f>Clausura!L19+Apertura!L19</f>
        <v>105</v>
      </c>
      <c r="M19" s="8">
        <f>Clausura!M19+Apertura!M19</f>
        <v>278</v>
      </c>
      <c r="N19" s="9">
        <f t="shared" si="1"/>
        <v>0</v>
      </c>
      <c r="O19" s="9">
        <f t="shared" si="2"/>
        <v>0.3237410072</v>
      </c>
      <c r="P19" s="10">
        <f t="shared" si="3"/>
        <v>0.3237410072</v>
      </c>
    </row>
    <row r="20">
      <c r="A20" s="1" t="s">
        <v>33</v>
      </c>
      <c r="B20" s="4">
        <f>Clausura!B20+Apertura!B20</f>
        <v>22</v>
      </c>
      <c r="C20" s="4">
        <f>Clausura!C20+Apertura!C20</f>
        <v>19</v>
      </c>
      <c r="D20" s="4">
        <f>Clausura!D20+Apertura!D20</f>
        <v>3</v>
      </c>
      <c r="E20" s="4">
        <f>Clausura!E20+Apertura!E20</f>
        <v>1</v>
      </c>
      <c r="F20" s="4">
        <f>Clausura!F20+Apertura!F20</f>
        <v>3</v>
      </c>
      <c r="G20" s="4">
        <f>Clausura!G20+Apertura!G20</f>
        <v>2</v>
      </c>
      <c r="H20" s="4">
        <f>Clausura!H20+Apertura!H20</f>
        <v>1</v>
      </c>
      <c r="I20" s="4">
        <f>Clausura!I20+Apertura!I20</f>
        <v>2</v>
      </c>
      <c r="J20" s="4">
        <f>Clausura!J20+Apertura!J20</f>
        <v>0</v>
      </c>
      <c r="K20" s="4">
        <f>Clausura!K20+Apertura!K20</f>
        <v>1376</v>
      </c>
      <c r="L20" s="4">
        <f>Clausura!L20+Apertura!L20</f>
        <v>108</v>
      </c>
      <c r="M20" s="4">
        <f>Clausura!M20+Apertura!M20</f>
        <v>1484</v>
      </c>
      <c r="N20" s="5">
        <f t="shared" si="1"/>
        <v>0.1212938005</v>
      </c>
      <c r="O20" s="5">
        <f t="shared" si="2"/>
        <v>0.06064690027</v>
      </c>
      <c r="P20" s="6">
        <f t="shared" si="3"/>
        <v>0.1819407008</v>
      </c>
    </row>
    <row r="21">
      <c r="A21" s="7" t="s">
        <v>34</v>
      </c>
      <c r="B21" s="8">
        <f>Clausura!B21+Apertura!B21</f>
        <v>18</v>
      </c>
      <c r="C21" s="8">
        <f>Clausura!C21+Apertura!C21</f>
        <v>9</v>
      </c>
      <c r="D21" s="8">
        <f>Clausura!D21+Apertura!D21</f>
        <v>9</v>
      </c>
      <c r="E21" s="8">
        <f>Clausura!E21+Apertura!E21</f>
        <v>0</v>
      </c>
      <c r="F21" s="8">
        <f>Clausura!F21+Apertura!F21</f>
        <v>5</v>
      </c>
      <c r="G21" s="8">
        <f>Clausura!G21+Apertura!G21</f>
        <v>3</v>
      </c>
      <c r="H21" s="8">
        <f>Clausura!H21+Apertura!H21</f>
        <v>2</v>
      </c>
      <c r="I21" s="8">
        <f>Clausura!I21+Apertura!I21</f>
        <v>0</v>
      </c>
      <c r="J21" s="8">
        <f>Clausura!J21+Apertura!J21</f>
        <v>0</v>
      </c>
      <c r="K21" s="8">
        <f>Clausura!K21+Apertura!K21</f>
        <v>662</v>
      </c>
      <c r="L21" s="8">
        <f>Clausura!L21+Apertura!L21</f>
        <v>307</v>
      </c>
      <c r="M21" s="8">
        <f>Clausura!M21+Apertura!M21</f>
        <v>969</v>
      </c>
      <c r="N21" s="9">
        <f t="shared" si="1"/>
        <v>0.2786377709</v>
      </c>
      <c r="O21" s="9">
        <f t="shared" si="2"/>
        <v>0.1857585139</v>
      </c>
      <c r="P21" s="10">
        <f t="shared" si="3"/>
        <v>0.4643962848</v>
      </c>
    </row>
    <row r="22">
      <c r="A22" s="1" t="s">
        <v>35</v>
      </c>
      <c r="B22" s="4">
        <f>Clausura!B22+Apertura!B22</f>
        <v>18</v>
      </c>
      <c r="C22" s="4">
        <f>Clausura!C22+Apertura!C22</f>
        <v>13</v>
      </c>
      <c r="D22" s="4">
        <f>Clausura!D22+Apertura!D22</f>
        <v>5</v>
      </c>
      <c r="E22" s="4">
        <f>Clausura!E22+Apertura!E22</f>
        <v>1</v>
      </c>
      <c r="F22" s="4">
        <f>Clausura!F22+Apertura!F22</f>
        <v>3</v>
      </c>
      <c r="G22" s="4">
        <f>Clausura!G22+Apertura!G22</f>
        <v>1</v>
      </c>
      <c r="H22" s="4">
        <f>Clausura!H22+Apertura!H22</f>
        <v>2</v>
      </c>
      <c r="I22" s="4">
        <f>Clausura!I22+Apertura!I22</f>
        <v>2</v>
      </c>
      <c r="J22" s="4">
        <f>Clausura!J22+Apertura!J22</f>
        <v>0</v>
      </c>
      <c r="K22" s="4">
        <f>Clausura!K22+Apertura!K22</f>
        <v>922</v>
      </c>
      <c r="L22" s="4">
        <f>Clausura!L22+Apertura!L22</f>
        <v>188</v>
      </c>
      <c r="M22" s="4">
        <f>Clausura!M22+Apertura!M22</f>
        <v>1110</v>
      </c>
      <c r="N22" s="5">
        <f t="shared" si="1"/>
        <v>0.08108108108</v>
      </c>
      <c r="O22" s="5">
        <f t="shared" si="2"/>
        <v>0.1621621622</v>
      </c>
      <c r="P22" s="6">
        <f t="shared" si="3"/>
        <v>0.2432432432</v>
      </c>
    </row>
    <row r="23">
      <c r="A23" s="7" t="s">
        <v>36</v>
      </c>
      <c r="B23" s="8">
        <f>Clausura!B23+Apertura!B23</f>
        <v>18</v>
      </c>
      <c r="C23" s="8">
        <f>Clausura!C23+Apertura!C23</f>
        <v>4</v>
      </c>
      <c r="D23" s="8">
        <f>Clausura!D23+Apertura!D23</f>
        <v>14</v>
      </c>
      <c r="E23" s="8">
        <f>Clausura!E23+Apertura!E23</f>
        <v>3</v>
      </c>
      <c r="F23" s="8">
        <f>Clausura!F23+Apertura!F23</f>
        <v>2</v>
      </c>
      <c r="G23" s="8">
        <f>Clausura!G23+Apertura!G23</f>
        <v>0</v>
      </c>
      <c r="H23" s="8">
        <f>Clausura!H23+Apertura!H23</f>
        <v>2</v>
      </c>
      <c r="I23" s="8">
        <f>Clausura!I23+Apertura!I23</f>
        <v>1</v>
      </c>
      <c r="J23" s="8">
        <f>Clausura!J23+Apertura!J23</f>
        <v>1</v>
      </c>
      <c r="K23" s="8">
        <f>Clausura!K23+Apertura!K23</f>
        <v>281</v>
      </c>
      <c r="L23" s="8">
        <f>Clausura!L23+Apertura!L23</f>
        <v>309</v>
      </c>
      <c r="M23" s="8">
        <f>Clausura!M23+Apertura!M23</f>
        <v>590</v>
      </c>
      <c r="N23" s="9">
        <f t="shared" si="1"/>
        <v>0</v>
      </c>
      <c r="O23" s="9">
        <f t="shared" si="2"/>
        <v>0.3050847458</v>
      </c>
      <c r="P23" s="10">
        <f t="shared" si="3"/>
        <v>0.3050847458</v>
      </c>
    </row>
    <row r="24">
      <c r="A24" s="1" t="s">
        <v>37</v>
      </c>
      <c r="B24" s="4">
        <f>Clausura!B24+Apertura!B24</f>
        <v>7</v>
      </c>
      <c r="C24" s="4">
        <f>Clausura!C24+Apertura!C24</f>
        <v>5</v>
      </c>
      <c r="D24" s="4">
        <f>Clausura!D24+Apertura!D24</f>
        <v>2</v>
      </c>
      <c r="E24" s="4">
        <f>Clausura!E24+Apertura!E24</f>
        <v>0</v>
      </c>
      <c r="F24" s="4">
        <f>Clausura!F24+Apertura!F24</f>
        <v>1</v>
      </c>
      <c r="G24" s="4">
        <f>Clausura!G24+Apertura!G24</f>
        <v>0</v>
      </c>
      <c r="H24" s="4">
        <f>Clausura!H24+Apertura!H24</f>
        <v>1</v>
      </c>
      <c r="I24" s="4">
        <f>Clausura!I24+Apertura!I24</f>
        <v>1</v>
      </c>
      <c r="J24" s="4">
        <f>Clausura!J24+Apertura!J24</f>
        <v>0</v>
      </c>
      <c r="K24" s="4">
        <f>Clausura!K24+Apertura!K24</f>
        <v>387</v>
      </c>
      <c r="L24" s="4">
        <f>Clausura!L24+Apertura!L24</f>
        <v>70</v>
      </c>
      <c r="M24" s="4">
        <f>Clausura!M24+Apertura!M24</f>
        <v>457</v>
      </c>
      <c r="N24" s="5">
        <f t="shared" si="1"/>
        <v>0</v>
      </c>
      <c r="O24" s="5">
        <f t="shared" si="2"/>
        <v>0.1969365427</v>
      </c>
      <c r="P24" s="6">
        <f t="shared" si="3"/>
        <v>0.1969365427</v>
      </c>
    </row>
    <row r="25">
      <c r="A25" s="7" t="s">
        <v>38</v>
      </c>
      <c r="B25" s="8">
        <f>Clausura!B25+Apertura!B25</f>
        <v>15</v>
      </c>
      <c r="C25" s="8">
        <f>Clausura!C25+Apertura!C25</f>
        <v>5</v>
      </c>
      <c r="D25" s="8">
        <f>Clausura!D25+Apertura!D25</f>
        <v>10</v>
      </c>
      <c r="E25" s="8">
        <f>Clausura!E25+Apertura!E25</f>
        <v>2</v>
      </c>
      <c r="F25" s="8">
        <f>Clausura!F25+Apertura!F25</f>
        <v>3</v>
      </c>
      <c r="G25" s="8">
        <f>Clausura!G25+Apertura!G25</f>
        <v>0</v>
      </c>
      <c r="H25" s="8">
        <f>Clausura!H25+Apertura!H25</f>
        <v>3</v>
      </c>
      <c r="I25" s="8">
        <f>Clausura!I25+Apertura!I25</f>
        <v>2</v>
      </c>
      <c r="J25" s="8">
        <f>Clausura!J25+Apertura!J25</f>
        <v>0</v>
      </c>
      <c r="K25" s="8">
        <f>Clausura!K25+Apertura!K25</f>
        <v>393</v>
      </c>
      <c r="L25" s="8">
        <f>Clausura!L25+Apertura!L25</f>
        <v>141</v>
      </c>
      <c r="M25" s="8">
        <f>Clausura!M25+Apertura!M25</f>
        <v>534</v>
      </c>
      <c r="N25" s="9">
        <f t="shared" si="1"/>
        <v>0</v>
      </c>
      <c r="O25" s="9">
        <f t="shared" si="2"/>
        <v>0.5056179775</v>
      </c>
      <c r="P25" s="10">
        <f t="shared" si="3"/>
        <v>0.5056179775</v>
      </c>
    </row>
    <row r="26">
      <c r="A26" s="1" t="s">
        <v>39</v>
      </c>
      <c r="B26" s="4">
        <f>Clausura!B26+Apertura!B26</f>
        <v>6</v>
      </c>
      <c r="C26" s="4">
        <f>Clausura!C26+Apertura!C26</f>
        <v>2</v>
      </c>
      <c r="D26" s="4">
        <f>Clausura!D26+Apertura!D26</f>
        <v>4</v>
      </c>
      <c r="E26" s="4">
        <f>Clausura!E26+Apertura!E26</f>
        <v>1</v>
      </c>
      <c r="F26" s="4">
        <f>Clausura!F26+Apertura!F26</f>
        <v>3</v>
      </c>
      <c r="G26" s="4">
        <f>Clausura!G26+Apertura!G26</f>
        <v>2</v>
      </c>
      <c r="H26" s="4">
        <f>Clausura!H26+Apertura!H26</f>
        <v>1</v>
      </c>
      <c r="I26" s="4">
        <f>Clausura!I26+Apertura!I26</f>
        <v>2</v>
      </c>
      <c r="J26" s="4">
        <f>Clausura!J26+Apertura!J26</f>
        <v>1</v>
      </c>
      <c r="K26" s="4">
        <f>Clausura!K26+Apertura!K26</f>
        <v>104</v>
      </c>
      <c r="L26" s="4">
        <f>Clausura!L26+Apertura!L26</f>
        <v>104</v>
      </c>
      <c r="M26" s="4">
        <f>Clausura!M26+Apertura!M26</f>
        <v>208</v>
      </c>
      <c r="N26" s="5">
        <f t="shared" si="1"/>
        <v>0.8653846154</v>
      </c>
      <c r="O26" s="5">
        <f t="shared" si="2"/>
        <v>0.4326923077</v>
      </c>
      <c r="P26" s="6">
        <f t="shared" si="3"/>
        <v>1.298076923</v>
      </c>
    </row>
    <row r="27">
      <c r="A27" s="7" t="s">
        <v>40</v>
      </c>
      <c r="B27" s="8">
        <f>Clausura!B27+Apertura!B27</f>
        <v>26</v>
      </c>
      <c r="C27" s="8">
        <f>Clausura!C27+Apertura!C27</f>
        <v>26</v>
      </c>
      <c r="D27" s="8">
        <f>Clausura!D27+Apertura!D27</f>
        <v>0</v>
      </c>
      <c r="E27" s="8">
        <f>Clausura!E27+Apertura!E27</f>
        <v>0</v>
      </c>
      <c r="F27" s="8">
        <f>Clausura!F27+Apertura!F27</f>
        <v>16</v>
      </c>
      <c r="G27" s="8">
        <f>Clausura!G27+Apertura!G27</f>
        <v>13</v>
      </c>
      <c r="H27" s="8">
        <f>Clausura!H27+Apertura!H27</f>
        <v>3</v>
      </c>
      <c r="I27" s="8">
        <f>Clausura!I27+Apertura!I27</f>
        <v>4</v>
      </c>
      <c r="J27" s="8">
        <f>Clausura!J27+Apertura!J27</f>
        <v>0</v>
      </c>
      <c r="K27" s="8">
        <f>Clausura!K27+Apertura!K27</f>
        <v>2336</v>
      </c>
      <c r="L27" s="8">
        <f>Clausura!L27+Apertura!L27</f>
        <v>0</v>
      </c>
      <c r="M27" s="8">
        <f>Clausura!M27+Apertura!M27</f>
        <v>2336</v>
      </c>
      <c r="N27" s="9">
        <f t="shared" si="1"/>
        <v>0.5008561644</v>
      </c>
      <c r="O27" s="9">
        <f t="shared" si="2"/>
        <v>0.1155821918</v>
      </c>
      <c r="P27" s="10">
        <f t="shared" si="3"/>
        <v>0.6164383562</v>
      </c>
    </row>
    <row r="28">
      <c r="A28" s="1" t="s">
        <v>41</v>
      </c>
      <c r="B28" s="4">
        <f>Clausura!B28+Apertura!B28</f>
        <v>13</v>
      </c>
      <c r="C28" s="4">
        <f>Clausura!C28+Apertura!C28</f>
        <v>10</v>
      </c>
      <c r="D28" s="4">
        <f>Clausura!D28+Apertura!D28</f>
        <v>3</v>
      </c>
      <c r="E28" s="4">
        <f>Clausura!E28+Apertura!E28</f>
        <v>0</v>
      </c>
      <c r="F28" s="4">
        <f>Clausura!F28+Apertura!F28</f>
        <v>8</v>
      </c>
      <c r="G28" s="4">
        <f>Clausura!G28+Apertura!G28</f>
        <v>5</v>
      </c>
      <c r="H28" s="4">
        <f>Clausura!H28+Apertura!H28</f>
        <v>3</v>
      </c>
      <c r="I28" s="4">
        <f>Clausura!I28+Apertura!I28</f>
        <v>7</v>
      </c>
      <c r="J28" s="4">
        <f>Clausura!J28+Apertura!J28</f>
        <v>0</v>
      </c>
      <c r="K28" s="4">
        <f>Clausura!K28+Apertura!K28</f>
        <v>781</v>
      </c>
      <c r="L28" s="4">
        <f>Clausura!L28+Apertura!L28</f>
        <v>69</v>
      </c>
      <c r="M28" s="4">
        <f>Clausura!M28+Apertura!M28</f>
        <v>850</v>
      </c>
      <c r="N28" s="5">
        <f t="shared" si="1"/>
        <v>0.5294117647</v>
      </c>
      <c r="O28" s="5">
        <f t="shared" si="2"/>
        <v>0.3176470588</v>
      </c>
      <c r="P28" s="6">
        <f t="shared" si="3"/>
        <v>0.8470588235</v>
      </c>
    </row>
    <row r="29">
      <c r="A29" s="7" t="s">
        <v>42</v>
      </c>
      <c r="B29" s="8">
        <f>Clausura!B29+Apertura!B29</f>
        <v>13</v>
      </c>
      <c r="C29" s="8">
        <f>Clausura!C29+Apertura!C29</f>
        <v>13</v>
      </c>
      <c r="D29" s="8">
        <f>Clausura!D29+Apertura!D29</f>
        <v>0</v>
      </c>
      <c r="E29" s="8">
        <f>Clausura!E29+Apertura!E29</f>
        <v>0</v>
      </c>
      <c r="F29" s="8">
        <f>Clausura!F29+Apertura!F29</f>
        <v>1</v>
      </c>
      <c r="G29" s="8">
        <f>Clausura!G29+Apertura!G29</f>
        <v>0</v>
      </c>
      <c r="H29" s="8">
        <f>Clausura!H29+Apertura!H29</f>
        <v>1</v>
      </c>
      <c r="I29" s="8">
        <f>Clausura!I29+Apertura!I29</f>
        <v>4</v>
      </c>
      <c r="J29" s="8">
        <f>Clausura!J29+Apertura!J29</f>
        <v>0</v>
      </c>
      <c r="K29" s="8">
        <f>Clausura!K29+Apertura!K29</f>
        <v>1163</v>
      </c>
      <c r="L29" s="8">
        <f>Clausura!L29+Apertura!L29</f>
        <v>0</v>
      </c>
      <c r="M29" s="8">
        <f>Clausura!M29+Apertura!M29</f>
        <v>1163</v>
      </c>
      <c r="N29" s="9">
        <f t="shared" si="1"/>
        <v>0</v>
      </c>
      <c r="O29" s="9">
        <f t="shared" si="2"/>
        <v>0.07738607051</v>
      </c>
      <c r="P29" s="10">
        <f t="shared" si="3"/>
        <v>0.07738607051</v>
      </c>
    </row>
    <row r="30">
      <c r="A30" s="1" t="s">
        <v>43</v>
      </c>
      <c r="B30" s="4">
        <f>Clausura!B30+Apertura!B30</f>
        <v>5</v>
      </c>
      <c r="C30" s="4">
        <f>Clausura!C30+Apertura!C30</f>
        <v>0</v>
      </c>
      <c r="D30" s="4">
        <f>Clausura!D30+Apertura!D30</f>
        <v>5</v>
      </c>
      <c r="E30" s="4">
        <f>Clausura!E30+Apertura!E30</f>
        <v>2</v>
      </c>
      <c r="F30" s="4">
        <f>Clausura!F30+Apertura!F30</f>
        <v>1</v>
      </c>
      <c r="G30" s="4">
        <f>Clausura!G30+Apertura!G30</f>
        <v>1</v>
      </c>
      <c r="H30" s="4">
        <f>Clausura!H30+Apertura!H30</f>
        <v>0</v>
      </c>
      <c r="I30" s="4">
        <f>Clausura!I30+Apertura!I30</f>
        <v>0</v>
      </c>
      <c r="J30" s="4">
        <f>Clausura!J30+Apertura!J30</f>
        <v>0</v>
      </c>
      <c r="K30" s="4">
        <f>Clausura!K30+Apertura!K30</f>
        <v>0</v>
      </c>
      <c r="L30" s="4">
        <f>Clausura!L30+Apertura!L30</f>
        <v>93</v>
      </c>
      <c r="M30" s="4">
        <f>Clausura!M30+Apertura!M30</f>
        <v>93</v>
      </c>
      <c r="N30" s="5">
        <f t="shared" si="1"/>
        <v>0.9677419355</v>
      </c>
      <c r="O30" s="5">
        <f t="shared" si="2"/>
        <v>0</v>
      </c>
      <c r="P30" s="6">
        <f t="shared" si="3"/>
        <v>0.9677419355</v>
      </c>
    </row>
    <row r="31">
      <c r="A31" s="7" t="s">
        <v>44</v>
      </c>
      <c r="B31" s="8">
        <f>Clausura!B31+Apertura!B31</f>
        <v>1</v>
      </c>
      <c r="C31" s="8">
        <f>Clausura!C31+Apertura!C31</f>
        <v>1</v>
      </c>
      <c r="D31" s="8">
        <f>Clausura!D31+Apertura!D31</f>
        <v>0</v>
      </c>
      <c r="E31" s="8">
        <f>Clausura!E31+Apertura!E31</f>
        <v>2</v>
      </c>
      <c r="F31" s="8">
        <f>Clausura!F31+Apertura!F31</f>
        <v>0</v>
      </c>
      <c r="G31" s="8">
        <f>Clausura!G31+Apertura!G31</f>
        <v>0</v>
      </c>
      <c r="H31" s="8">
        <f>Clausura!H31+Apertura!H31</f>
        <v>0</v>
      </c>
      <c r="I31" s="8">
        <f>Clausura!I31+Apertura!I31</f>
        <v>0</v>
      </c>
      <c r="J31" s="8">
        <f>Clausura!J31+Apertura!J31</f>
        <v>0</v>
      </c>
      <c r="K31" s="8">
        <f>Clausura!K31+Apertura!K31</f>
        <v>90</v>
      </c>
      <c r="L31" s="8">
        <f>Clausura!L31+Apertura!L31</f>
        <v>0</v>
      </c>
      <c r="M31" s="8">
        <f>Clausura!M31+Apertura!M31</f>
        <v>90</v>
      </c>
      <c r="N31" s="9">
        <f t="shared" si="1"/>
        <v>0</v>
      </c>
      <c r="O31" s="9">
        <f t="shared" si="2"/>
        <v>0</v>
      </c>
      <c r="P31" s="10">
        <f t="shared" si="3"/>
        <v>0</v>
      </c>
    </row>
    <row r="32">
      <c r="A32" s="1" t="s">
        <v>45</v>
      </c>
      <c r="B32" s="4">
        <f>Clausura!B32+Apertura!B32</f>
        <v>1</v>
      </c>
      <c r="C32" s="4">
        <f>Clausura!C32+Apertura!C32</f>
        <v>0</v>
      </c>
      <c r="D32" s="4">
        <f>Clausura!D32+Apertura!D32</f>
        <v>1</v>
      </c>
      <c r="E32" s="4">
        <f>Clausura!E32+Apertura!E32</f>
        <v>3</v>
      </c>
      <c r="F32" s="4">
        <f>Clausura!F32+Apertura!F32</f>
        <v>0</v>
      </c>
      <c r="G32" s="4">
        <f>Clausura!G32+Apertura!G32</f>
        <v>0</v>
      </c>
      <c r="H32" s="4">
        <f>Clausura!H32+Apertura!H32</f>
        <v>0</v>
      </c>
      <c r="I32" s="4">
        <f>Clausura!I32+Apertura!I32</f>
        <v>0</v>
      </c>
      <c r="J32" s="4">
        <f>Clausura!J32+Apertura!J32</f>
        <v>0</v>
      </c>
      <c r="K32" s="4">
        <f>Clausura!K32+Apertura!K32</f>
        <v>0</v>
      </c>
      <c r="L32" s="4">
        <f>Clausura!L32+Apertura!L32</f>
        <v>45</v>
      </c>
      <c r="M32" s="4">
        <f>Clausura!M32+Apertura!M32</f>
        <v>45</v>
      </c>
      <c r="N32" s="5">
        <f t="shared" si="1"/>
        <v>0</v>
      </c>
      <c r="O32" s="5">
        <f t="shared" si="2"/>
        <v>0</v>
      </c>
      <c r="P32" s="6">
        <f t="shared" si="3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13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3</v>
      </c>
      <c r="M1" s="2" t="s">
        <v>11</v>
      </c>
      <c r="N1" s="2" t="s">
        <v>12</v>
      </c>
      <c r="O1" s="2" t="s">
        <v>13</v>
      </c>
      <c r="P1" s="3" t="s">
        <v>14</v>
      </c>
    </row>
    <row r="2">
      <c r="A2" s="7" t="s">
        <v>15</v>
      </c>
      <c r="B2" s="11">
        <v>13</v>
      </c>
      <c r="C2" s="8">
        <v>13.0</v>
      </c>
      <c r="F2" s="11">
        <v>-13</v>
      </c>
      <c r="G2" s="8">
        <v>-13.0</v>
      </c>
      <c r="I2" s="8">
        <v>2.0</v>
      </c>
      <c r="K2" s="11">
        <f>90+90+90+90+90+90+90+90+90+82+90+90+90</f>
        <v>1162</v>
      </c>
      <c r="M2" s="11">
        <v>1162</v>
      </c>
      <c r="N2" s="9">
        <f t="shared" ref="N2:N11" si="1">G2/M2*90</f>
        <v>-1.006884682</v>
      </c>
      <c r="O2" s="9">
        <f t="shared" ref="O2:O11" si="2">H2/M2*90</f>
        <v>0</v>
      </c>
      <c r="P2" s="10">
        <f t="shared" ref="P2:P11" si="3">F2/M2*90</f>
        <v>-1.006884682</v>
      </c>
    </row>
    <row r="3">
      <c r="A3" s="1" t="s">
        <v>16</v>
      </c>
      <c r="B3" s="12">
        <v>1</v>
      </c>
      <c r="C3" s="12"/>
      <c r="D3" s="4">
        <v>1.0</v>
      </c>
      <c r="E3" s="4">
        <v>12.0</v>
      </c>
      <c r="F3" s="12">
        <v>0</v>
      </c>
      <c r="G3" s="12"/>
      <c r="H3" s="12"/>
      <c r="I3" s="12"/>
      <c r="J3" s="12"/>
      <c r="K3" s="12"/>
      <c r="L3" s="12">
        <f>8</f>
        <v>8</v>
      </c>
      <c r="M3" s="12">
        <v>8</v>
      </c>
      <c r="N3" s="5">
        <f t="shared" si="1"/>
        <v>0</v>
      </c>
      <c r="O3" s="5">
        <f t="shared" si="2"/>
        <v>0</v>
      </c>
      <c r="P3" s="6">
        <f t="shared" si="3"/>
        <v>0</v>
      </c>
    </row>
    <row r="4">
      <c r="A4" s="7" t="s">
        <v>17</v>
      </c>
      <c r="B4" s="11">
        <v>9</v>
      </c>
      <c r="C4" s="8">
        <v>8.0</v>
      </c>
      <c r="D4" s="8">
        <v>1.0</v>
      </c>
      <c r="F4" s="11">
        <v>0</v>
      </c>
      <c r="I4" s="8">
        <v>2.0</v>
      </c>
      <c r="K4" s="11">
        <f>90+90+90+90+90+90+90+90</f>
        <v>720</v>
      </c>
      <c r="L4" s="11">
        <f>30</f>
        <v>30</v>
      </c>
      <c r="M4" s="11">
        <v>750</v>
      </c>
      <c r="N4" s="9">
        <f t="shared" si="1"/>
        <v>0</v>
      </c>
      <c r="O4" s="9">
        <f t="shared" si="2"/>
        <v>0</v>
      </c>
      <c r="P4" s="10">
        <f t="shared" si="3"/>
        <v>0</v>
      </c>
    </row>
    <row r="5">
      <c r="A5" s="1" t="s">
        <v>18</v>
      </c>
      <c r="B5" s="12">
        <v>13</v>
      </c>
      <c r="C5" s="4">
        <v>9.0</v>
      </c>
      <c r="D5" s="4">
        <v>4.0</v>
      </c>
      <c r="E5" s="12"/>
      <c r="F5" s="12">
        <v>0</v>
      </c>
      <c r="G5" s="12"/>
      <c r="H5" s="12"/>
      <c r="I5" s="4">
        <v>4.0</v>
      </c>
      <c r="J5" s="12"/>
      <c r="K5" s="12">
        <f>90+79+74+90+60+90+90+90+85</f>
        <v>748</v>
      </c>
      <c r="L5" s="12">
        <f>40+16+29+31</f>
        <v>116</v>
      </c>
      <c r="M5" s="12">
        <v>864</v>
      </c>
      <c r="N5" s="5">
        <f t="shared" si="1"/>
        <v>0</v>
      </c>
      <c r="O5" s="5">
        <f t="shared" si="2"/>
        <v>0</v>
      </c>
      <c r="P5" s="6">
        <f t="shared" si="3"/>
        <v>0</v>
      </c>
    </row>
    <row r="6">
      <c r="A6" s="7" t="s">
        <v>19</v>
      </c>
      <c r="B6" s="11">
        <v>12</v>
      </c>
      <c r="C6" s="8">
        <v>12.0</v>
      </c>
      <c r="F6" s="11">
        <v>1</v>
      </c>
      <c r="G6" s="8">
        <v>1.0</v>
      </c>
      <c r="I6" s="8">
        <v>3.0</v>
      </c>
      <c r="J6" s="8">
        <v>1.0</v>
      </c>
      <c r="K6" s="11">
        <f>90+90+90+90+90+90+90+90+85+90+90+90</f>
        <v>1075</v>
      </c>
      <c r="M6" s="11">
        <v>1075</v>
      </c>
      <c r="N6" s="9">
        <f t="shared" si="1"/>
        <v>0.08372093023</v>
      </c>
      <c r="O6" s="9">
        <f t="shared" si="2"/>
        <v>0</v>
      </c>
      <c r="P6" s="10">
        <f t="shared" si="3"/>
        <v>0.08372093023</v>
      </c>
    </row>
    <row r="7">
      <c r="A7" s="1" t="s">
        <v>20</v>
      </c>
      <c r="B7" s="12">
        <v>1</v>
      </c>
      <c r="C7" s="12"/>
      <c r="D7" s="4">
        <v>1.0</v>
      </c>
      <c r="E7" s="4">
        <v>4.0</v>
      </c>
      <c r="F7" s="12">
        <v>0</v>
      </c>
      <c r="G7" s="12"/>
      <c r="H7" s="12"/>
      <c r="I7" s="12"/>
      <c r="J7" s="12"/>
      <c r="K7" s="12"/>
      <c r="L7" s="12">
        <f>4</f>
        <v>4</v>
      </c>
      <c r="M7" s="12">
        <v>4</v>
      </c>
      <c r="N7" s="5">
        <f t="shared" si="1"/>
        <v>0</v>
      </c>
      <c r="O7" s="5">
        <f t="shared" si="2"/>
        <v>0</v>
      </c>
      <c r="P7" s="6">
        <f t="shared" si="3"/>
        <v>0</v>
      </c>
    </row>
    <row r="8">
      <c r="A8" s="7" t="s">
        <v>21</v>
      </c>
      <c r="B8" s="11">
        <v>10</v>
      </c>
      <c r="C8" s="8">
        <v>9.0</v>
      </c>
      <c r="D8" s="8">
        <v>1.0</v>
      </c>
      <c r="E8" s="8">
        <v>2.0</v>
      </c>
      <c r="F8" s="11">
        <v>0</v>
      </c>
      <c r="I8" s="8">
        <v>1.0</v>
      </c>
      <c r="J8" s="8">
        <v>1.0</v>
      </c>
      <c r="K8" s="11">
        <f>90+90+90+90+90+89+90+90+90</f>
        <v>809</v>
      </c>
      <c r="L8" s="8">
        <v>15.0</v>
      </c>
      <c r="M8" s="11">
        <v>824</v>
      </c>
      <c r="N8" s="9">
        <f t="shared" si="1"/>
        <v>0</v>
      </c>
      <c r="O8" s="9">
        <f t="shared" si="2"/>
        <v>0</v>
      </c>
      <c r="P8" s="10">
        <f t="shared" si="3"/>
        <v>0</v>
      </c>
    </row>
    <row r="9">
      <c r="A9" s="1" t="s">
        <v>22</v>
      </c>
      <c r="B9" s="12">
        <v>4</v>
      </c>
      <c r="C9" s="4">
        <v>1.0</v>
      </c>
      <c r="D9" s="4">
        <v>3.0</v>
      </c>
      <c r="E9" s="4">
        <v>3.0</v>
      </c>
      <c r="F9" s="12">
        <v>0</v>
      </c>
      <c r="G9" s="12"/>
      <c r="H9" s="12"/>
      <c r="I9" s="12"/>
      <c r="J9" s="12"/>
      <c r="K9" s="12">
        <f>90</f>
        <v>90</v>
      </c>
      <c r="L9" s="12">
        <f>38+4+19</f>
        <v>61</v>
      </c>
      <c r="M9" s="12">
        <v>151</v>
      </c>
      <c r="N9" s="5">
        <f t="shared" si="1"/>
        <v>0</v>
      </c>
      <c r="O9" s="5">
        <f t="shared" si="2"/>
        <v>0</v>
      </c>
      <c r="P9" s="6">
        <f t="shared" si="3"/>
        <v>0</v>
      </c>
    </row>
    <row r="10">
      <c r="A10" s="7" t="s">
        <v>23</v>
      </c>
      <c r="B10" s="11">
        <v>5</v>
      </c>
      <c r="C10" s="8">
        <v>4.0</v>
      </c>
      <c r="D10" s="8">
        <v>1.0</v>
      </c>
      <c r="E10" s="8">
        <v>2.0</v>
      </c>
      <c r="F10" s="11">
        <v>1</v>
      </c>
      <c r="G10" s="8">
        <v>1.0</v>
      </c>
      <c r="I10" s="8">
        <v>2.0</v>
      </c>
      <c r="K10" s="11">
        <f>50+74+61+52</f>
        <v>237</v>
      </c>
      <c r="L10" s="8">
        <v>5.0</v>
      </c>
      <c r="M10" s="11">
        <v>242</v>
      </c>
      <c r="N10" s="9">
        <f t="shared" si="1"/>
        <v>0.3719008264</v>
      </c>
      <c r="O10" s="9">
        <f t="shared" si="2"/>
        <v>0</v>
      </c>
      <c r="P10" s="10">
        <f t="shared" si="3"/>
        <v>0.3719008264</v>
      </c>
    </row>
    <row r="11">
      <c r="A11" s="1" t="s">
        <v>24</v>
      </c>
      <c r="B11" s="12">
        <v>9</v>
      </c>
      <c r="C11" s="4">
        <v>9.0</v>
      </c>
      <c r="D11" s="12"/>
      <c r="E11" s="12"/>
      <c r="F11" s="12">
        <v>1</v>
      </c>
      <c r="G11" s="12"/>
      <c r="H11" s="4">
        <v>1.0</v>
      </c>
      <c r="I11" s="4">
        <v>3.0</v>
      </c>
      <c r="J11" s="12"/>
      <c r="K11" s="12">
        <f>90+90+90+90+71+90+90+75</f>
        <v>686</v>
      </c>
      <c r="L11" s="12"/>
      <c r="M11" s="12">
        <v>686</v>
      </c>
      <c r="N11" s="5">
        <f t="shared" si="1"/>
        <v>0</v>
      </c>
      <c r="O11" s="5">
        <f t="shared" si="2"/>
        <v>0.1311953353</v>
      </c>
      <c r="P11" s="6">
        <f t="shared" si="3"/>
        <v>0.1311953353</v>
      </c>
    </row>
    <row r="12">
      <c r="A12" s="7" t="s">
        <v>25</v>
      </c>
      <c r="B12" s="11">
        <v>0</v>
      </c>
      <c r="E12" s="8">
        <v>2.0</v>
      </c>
      <c r="F12" s="11">
        <v>0</v>
      </c>
      <c r="M12" s="11">
        <v>0</v>
      </c>
      <c r="N12" s="13">
        <v>0.0</v>
      </c>
      <c r="O12" s="13">
        <v>0.0</v>
      </c>
      <c r="P12" s="14">
        <v>0.0</v>
      </c>
    </row>
    <row r="13">
      <c r="A13" s="1" t="s">
        <v>26</v>
      </c>
      <c r="B13" s="12">
        <v>3</v>
      </c>
      <c r="C13" s="12"/>
      <c r="D13" s="4">
        <v>3.0</v>
      </c>
      <c r="E13" s="4">
        <v>2.0</v>
      </c>
      <c r="F13" s="12">
        <v>0</v>
      </c>
      <c r="G13" s="12"/>
      <c r="H13" s="12"/>
      <c r="I13" s="4">
        <v>1.0</v>
      </c>
      <c r="J13" s="12"/>
      <c r="K13" s="12"/>
      <c r="L13" s="4">
        <f>45+30+25</f>
        <v>100</v>
      </c>
      <c r="M13" s="12">
        <v>100</v>
      </c>
      <c r="N13" s="5">
        <f t="shared" ref="N13:N28" si="4">G13/M13*90</f>
        <v>0</v>
      </c>
      <c r="O13" s="5">
        <f t="shared" ref="O13:O28" si="5">H13/M13*90</f>
        <v>0</v>
      </c>
      <c r="P13" s="6">
        <f t="shared" ref="P13:P28" si="6">F13/M13*90</f>
        <v>0</v>
      </c>
    </row>
    <row r="14">
      <c r="A14" s="7" t="s">
        <v>27</v>
      </c>
      <c r="B14" s="11">
        <v>8</v>
      </c>
      <c r="C14" s="8">
        <v>5.0</v>
      </c>
      <c r="D14" s="8">
        <v>3.0</v>
      </c>
      <c r="E14" s="8">
        <v>3.0</v>
      </c>
      <c r="F14" s="11">
        <v>0</v>
      </c>
      <c r="I14" s="8">
        <v>1.0</v>
      </c>
      <c r="K14" s="11">
        <f>90+45+61+87+61</f>
        <v>344</v>
      </c>
      <c r="L14" s="11">
        <f>11+16+13</f>
        <v>40</v>
      </c>
      <c r="M14" s="11">
        <v>384</v>
      </c>
      <c r="N14" s="9">
        <f t="shared" si="4"/>
        <v>0</v>
      </c>
      <c r="O14" s="9">
        <f t="shared" si="5"/>
        <v>0</v>
      </c>
      <c r="P14" s="10">
        <f t="shared" si="6"/>
        <v>0</v>
      </c>
    </row>
    <row r="15">
      <c r="A15" s="1" t="s">
        <v>28</v>
      </c>
      <c r="B15" s="12">
        <v>13</v>
      </c>
      <c r="C15" s="4">
        <v>13.0</v>
      </c>
      <c r="D15" s="12"/>
      <c r="E15" s="12"/>
      <c r="F15" s="12">
        <v>0</v>
      </c>
      <c r="G15" s="12"/>
      <c r="H15" s="12"/>
      <c r="I15" s="4">
        <v>4.0</v>
      </c>
      <c r="J15" s="12"/>
      <c r="K15" s="12">
        <f>90+90+90+90+90+90+77+90+90+90+90+90+90</f>
        <v>1157</v>
      </c>
      <c r="L15" s="12"/>
      <c r="M15" s="12">
        <v>1157</v>
      </c>
      <c r="N15" s="5">
        <f t="shared" si="4"/>
        <v>0</v>
      </c>
      <c r="O15" s="5">
        <f t="shared" si="5"/>
        <v>0</v>
      </c>
      <c r="P15" s="6">
        <f t="shared" si="6"/>
        <v>0</v>
      </c>
    </row>
    <row r="16">
      <c r="A16" s="7" t="s">
        <v>29</v>
      </c>
      <c r="B16" s="11">
        <v>1</v>
      </c>
      <c r="D16" s="8">
        <v>1.0</v>
      </c>
      <c r="E16" s="8">
        <v>2.0</v>
      </c>
      <c r="F16" s="11">
        <v>0</v>
      </c>
      <c r="L16" s="11">
        <f>13</f>
        <v>13</v>
      </c>
      <c r="M16" s="11">
        <v>13</v>
      </c>
      <c r="N16" s="9">
        <f t="shared" si="4"/>
        <v>0</v>
      </c>
      <c r="O16" s="9">
        <f t="shared" si="5"/>
        <v>0</v>
      </c>
      <c r="P16" s="10">
        <f t="shared" si="6"/>
        <v>0</v>
      </c>
    </row>
    <row r="17">
      <c r="A17" s="1" t="s">
        <v>30</v>
      </c>
      <c r="B17" s="12">
        <v>9</v>
      </c>
      <c r="C17" s="4">
        <v>8.0</v>
      </c>
      <c r="D17" s="4">
        <v>1.0</v>
      </c>
      <c r="E17" s="4">
        <v>2.0</v>
      </c>
      <c r="F17" s="12">
        <v>2</v>
      </c>
      <c r="G17" s="4">
        <v>1.0</v>
      </c>
      <c r="H17" s="4">
        <v>1.0</v>
      </c>
      <c r="I17" s="12"/>
      <c r="J17" s="12"/>
      <c r="K17" s="12">
        <f>67+90+90+77+84+59+62+90</f>
        <v>619</v>
      </c>
      <c r="L17" s="12">
        <f>29</f>
        <v>29</v>
      </c>
      <c r="M17" s="12">
        <v>648</v>
      </c>
      <c r="N17" s="5">
        <f t="shared" si="4"/>
        <v>0.1388888889</v>
      </c>
      <c r="O17" s="5">
        <f t="shared" si="5"/>
        <v>0.1388888889</v>
      </c>
      <c r="P17" s="6">
        <f t="shared" si="6"/>
        <v>0.2777777778</v>
      </c>
    </row>
    <row r="18">
      <c r="A18" s="7" t="s">
        <v>31</v>
      </c>
      <c r="B18" s="11">
        <v>9</v>
      </c>
      <c r="C18" s="8">
        <v>2.0</v>
      </c>
      <c r="D18" s="8">
        <v>7.0</v>
      </c>
      <c r="E18" s="8">
        <v>1.0</v>
      </c>
      <c r="F18" s="11">
        <v>0</v>
      </c>
      <c r="I18" s="8">
        <v>1.0</v>
      </c>
      <c r="K18" s="11">
        <f>90+52</f>
        <v>142</v>
      </c>
      <c r="L18" s="11">
        <f>16+25+6+31+28+16+29</f>
        <v>151</v>
      </c>
      <c r="M18" s="11">
        <v>293</v>
      </c>
      <c r="N18" s="9">
        <f t="shared" si="4"/>
        <v>0</v>
      </c>
      <c r="O18" s="9">
        <f t="shared" si="5"/>
        <v>0</v>
      </c>
      <c r="P18" s="10">
        <f t="shared" si="6"/>
        <v>0</v>
      </c>
    </row>
    <row r="19">
      <c r="A19" s="1" t="s">
        <v>32</v>
      </c>
      <c r="B19" s="12">
        <v>5</v>
      </c>
      <c r="C19" s="4">
        <v>1.0</v>
      </c>
      <c r="D19" s="4">
        <v>4.0</v>
      </c>
      <c r="E19" s="4">
        <v>1.0</v>
      </c>
      <c r="F19" s="12">
        <v>1</v>
      </c>
      <c r="G19" s="12"/>
      <c r="H19" s="4">
        <v>1.0</v>
      </c>
      <c r="I19" s="12"/>
      <c r="J19" s="12"/>
      <c r="K19" s="12">
        <f>62</f>
        <v>62</v>
      </c>
      <c r="L19" s="12">
        <f>19+3+5+29</f>
        <v>56</v>
      </c>
      <c r="M19" s="12">
        <v>118</v>
      </c>
      <c r="N19" s="5">
        <f t="shared" si="4"/>
        <v>0</v>
      </c>
      <c r="O19" s="5">
        <f t="shared" si="5"/>
        <v>0.7627118644</v>
      </c>
      <c r="P19" s="6">
        <f t="shared" si="6"/>
        <v>0.7627118644</v>
      </c>
    </row>
    <row r="20">
      <c r="A20" s="7" t="s">
        <v>33</v>
      </c>
      <c r="B20" s="11">
        <v>10</v>
      </c>
      <c r="C20" s="8">
        <v>8.0</v>
      </c>
      <c r="D20" s="8">
        <v>2.0</v>
      </c>
      <c r="F20" s="11">
        <v>2</v>
      </c>
      <c r="G20" s="8">
        <v>2.0</v>
      </c>
      <c r="I20" s="8">
        <v>2.0</v>
      </c>
      <c r="K20" s="11">
        <f>74+90+90+65+71+59+74+75</f>
        <v>598</v>
      </c>
      <c r="L20" s="11">
        <f>23+40</f>
        <v>63</v>
      </c>
      <c r="M20" s="11">
        <v>661</v>
      </c>
      <c r="N20" s="9">
        <f t="shared" si="4"/>
        <v>0.2723146747</v>
      </c>
      <c r="O20" s="9">
        <f t="shared" si="5"/>
        <v>0</v>
      </c>
      <c r="P20" s="10">
        <f t="shared" si="6"/>
        <v>0.2723146747</v>
      </c>
    </row>
    <row r="21">
      <c r="A21" s="1" t="s">
        <v>34</v>
      </c>
      <c r="B21" s="12">
        <v>12</v>
      </c>
      <c r="C21" s="4">
        <v>7.0</v>
      </c>
      <c r="D21" s="4">
        <v>5.0</v>
      </c>
      <c r="E21" s="12"/>
      <c r="F21" s="12">
        <v>4</v>
      </c>
      <c r="G21" s="4">
        <v>3.0</v>
      </c>
      <c r="H21" s="4">
        <v>1.0</v>
      </c>
      <c r="I21" s="12"/>
      <c r="J21" s="12"/>
      <c r="K21" s="12">
        <f>71+65+90+58+90+61+90</f>
        <v>525</v>
      </c>
      <c r="L21" s="12">
        <f>23+45+25+16+28</f>
        <v>137</v>
      </c>
      <c r="M21" s="12">
        <v>662</v>
      </c>
      <c r="N21" s="5">
        <f t="shared" si="4"/>
        <v>0.4078549849</v>
      </c>
      <c r="O21" s="5">
        <f t="shared" si="5"/>
        <v>0.1359516616</v>
      </c>
      <c r="P21" s="6">
        <f t="shared" si="6"/>
        <v>0.5438066465</v>
      </c>
    </row>
    <row r="22">
      <c r="A22" s="7" t="s">
        <v>35</v>
      </c>
      <c r="B22" s="11">
        <v>9</v>
      </c>
      <c r="C22" s="8">
        <v>8.0</v>
      </c>
      <c r="D22" s="8">
        <v>1.0</v>
      </c>
      <c r="E22" s="8">
        <v>1.0</v>
      </c>
      <c r="F22" s="11">
        <v>2</v>
      </c>
      <c r="G22" s="8">
        <v>1.0</v>
      </c>
      <c r="H22" s="8">
        <v>1.0</v>
      </c>
      <c r="I22" s="8">
        <v>1.0</v>
      </c>
      <c r="K22" s="11">
        <f>60+79+50+65+74+59+87+61</f>
        <v>535</v>
      </c>
      <c r="L22" s="11">
        <f>31</f>
        <v>31</v>
      </c>
      <c r="M22" s="11">
        <v>566</v>
      </c>
      <c r="N22" s="9">
        <f t="shared" si="4"/>
        <v>0.1590106007</v>
      </c>
      <c r="O22" s="9">
        <f t="shared" si="5"/>
        <v>0.1590106007</v>
      </c>
      <c r="P22" s="10">
        <f t="shared" si="6"/>
        <v>0.3180212014</v>
      </c>
    </row>
    <row r="23">
      <c r="A23" s="1" t="s">
        <v>36</v>
      </c>
      <c r="B23" s="12">
        <v>8</v>
      </c>
      <c r="C23" s="4">
        <v>3.0</v>
      </c>
      <c r="D23" s="4">
        <v>5.0</v>
      </c>
      <c r="E23" s="12"/>
      <c r="F23" s="12">
        <v>2</v>
      </c>
      <c r="G23" s="12"/>
      <c r="H23" s="4">
        <v>2.0</v>
      </c>
      <c r="I23" s="4">
        <v>1.0</v>
      </c>
      <c r="J23" s="4">
        <v>1.0</v>
      </c>
      <c r="K23" s="12">
        <f>74+73+77</f>
        <v>224</v>
      </c>
      <c r="L23" s="12">
        <f>29+25+15+19+15</f>
        <v>103</v>
      </c>
      <c r="M23" s="12">
        <v>327</v>
      </c>
      <c r="N23" s="5">
        <f t="shared" si="4"/>
        <v>0</v>
      </c>
      <c r="O23" s="5">
        <f t="shared" si="5"/>
        <v>0.5504587156</v>
      </c>
      <c r="P23" s="6">
        <f t="shared" si="6"/>
        <v>0.5504587156</v>
      </c>
    </row>
    <row r="24">
      <c r="A24" s="7" t="s">
        <v>37</v>
      </c>
      <c r="B24" s="11">
        <v>7</v>
      </c>
      <c r="C24" s="8">
        <v>5.0</v>
      </c>
      <c r="D24" s="8">
        <v>2.0</v>
      </c>
      <c r="F24" s="11">
        <v>1</v>
      </c>
      <c r="H24" s="8">
        <v>1.0</v>
      </c>
      <c r="I24" s="8">
        <v>1.0</v>
      </c>
      <c r="K24" s="11">
        <f>67+90+65+90+75</f>
        <v>387</v>
      </c>
      <c r="L24" s="11">
        <f>38+32</f>
        <v>70</v>
      </c>
      <c r="M24" s="11">
        <v>457</v>
      </c>
      <c r="N24" s="9">
        <f t="shared" si="4"/>
        <v>0</v>
      </c>
      <c r="O24" s="9">
        <f t="shared" si="5"/>
        <v>0.1969365427</v>
      </c>
      <c r="P24" s="10">
        <f t="shared" si="6"/>
        <v>0.1969365427</v>
      </c>
    </row>
    <row r="25">
      <c r="A25" s="1" t="s">
        <v>38</v>
      </c>
      <c r="B25" s="12">
        <v>4</v>
      </c>
      <c r="C25" s="12"/>
      <c r="D25" s="4">
        <v>4.0</v>
      </c>
      <c r="E25" s="4">
        <v>2.0</v>
      </c>
      <c r="F25" s="12">
        <v>0</v>
      </c>
      <c r="G25" s="12"/>
      <c r="H25" s="12"/>
      <c r="I25" s="12"/>
      <c r="J25" s="12"/>
      <c r="K25" s="12"/>
      <c r="L25" s="4">
        <f>16+3+13+5</f>
        <v>37</v>
      </c>
      <c r="M25" s="12">
        <v>37</v>
      </c>
      <c r="N25" s="5">
        <f t="shared" si="4"/>
        <v>0</v>
      </c>
      <c r="O25" s="5">
        <f t="shared" si="5"/>
        <v>0</v>
      </c>
      <c r="P25" s="6">
        <f t="shared" si="6"/>
        <v>0</v>
      </c>
    </row>
    <row r="26">
      <c r="A26" s="7" t="s">
        <v>39</v>
      </c>
      <c r="B26" s="11">
        <v>2</v>
      </c>
      <c r="C26" s="8">
        <v>1.0</v>
      </c>
      <c r="D26" s="8">
        <v>1.0</v>
      </c>
      <c r="F26" s="11">
        <v>0</v>
      </c>
      <c r="I26" s="8">
        <v>1.0</v>
      </c>
      <c r="K26" s="8">
        <v>45.0</v>
      </c>
      <c r="L26" s="11">
        <f>23</f>
        <v>23</v>
      </c>
      <c r="M26" s="11">
        <v>68</v>
      </c>
      <c r="N26" s="9">
        <f t="shared" si="4"/>
        <v>0</v>
      </c>
      <c r="O26" s="9">
        <f t="shared" si="5"/>
        <v>0</v>
      </c>
      <c r="P26" s="10">
        <f t="shared" si="6"/>
        <v>0</v>
      </c>
    </row>
    <row r="27">
      <c r="A27" s="1" t="s">
        <v>40</v>
      </c>
      <c r="B27" s="12">
        <v>13</v>
      </c>
      <c r="C27" s="4">
        <v>13.0</v>
      </c>
      <c r="D27" s="12"/>
      <c r="E27" s="12"/>
      <c r="F27" s="12">
        <v>6</v>
      </c>
      <c r="G27" s="4">
        <v>4.0</v>
      </c>
      <c r="H27" s="4">
        <v>2.0</v>
      </c>
      <c r="I27" s="4">
        <v>2.0</v>
      </c>
      <c r="J27" s="12"/>
      <c r="K27" s="12">
        <f>86+90+90+90+90+90+90+90+90+90+90+90+90</f>
        <v>1166</v>
      </c>
      <c r="L27" s="12"/>
      <c r="M27" s="12">
        <v>1166</v>
      </c>
      <c r="N27" s="5">
        <f t="shared" si="4"/>
        <v>0.3087478559</v>
      </c>
      <c r="O27" s="5">
        <f t="shared" si="5"/>
        <v>0.154373928</v>
      </c>
      <c r="P27" s="6">
        <f t="shared" si="6"/>
        <v>0.4631217839</v>
      </c>
    </row>
    <row r="28">
      <c r="A28" s="15" t="s">
        <v>41</v>
      </c>
      <c r="B28" s="16">
        <v>5</v>
      </c>
      <c r="C28" s="17">
        <v>4.0</v>
      </c>
      <c r="D28" s="17">
        <v>1.0</v>
      </c>
      <c r="E28" s="16"/>
      <c r="F28" s="16">
        <v>4</v>
      </c>
      <c r="G28" s="17">
        <v>2.0</v>
      </c>
      <c r="H28" s="17">
        <v>2.0</v>
      </c>
      <c r="I28" s="17">
        <v>2.0</v>
      </c>
      <c r="J28" s="16"/>
      <c r="K28" s="16">
        <f>67+90+90+90</f>
        <v>337</v>
      </c>
      <c r="L28" s="16">
        <f>11</f>
        <v>11</v>
      </c>
      <c r="M28" s="16">
        <v>348</v>
      </c>
      <c r="N28" s="18">
        <f t="shared" si="4"/>
        <v>0.5172413793</v>
      </c>
      <c r="O28" s="18">
        <f t="shared" si="5"/>
        <v>0.5172413793</v>
      </c>
      <c r="P28" s="19">
        <f t="shared" si="6"/>
        <v>1.034482759</v>
      </c>
    </row>
    <row r="29">
      <c r="A29" s="20"/>
    </row>
    <row r="30">
      <c r="A30" s="20"/>
    </row>
    <row r="31">
      <c r="A31" s="20"/>
    </row>
    <row r="32">
      <c r="A32" s="20"/>
    </row>
    <row r="33">
      <c r="A33" s="20"/>
    </row>
    <row r="34">
      <c r="A34" s="20"/>
    </row>
    <row r="35">
      <c r="A35" s="20"/>
    </row>
    <row r="36">
      <c r="A36" s="20"/>
    </row>
    <row r="37">
      <c r="A37" s="20"/>
    </row>
    <row r="38">
      <c r="A38" s="20"/>
    </row>
    <row r="39">
      <c r="A39" s="20"/>
    </row>
    <row r="40">
      <c r="A40" s="20"/>
    </row>
    <row r="41">
      <c r="A41" s="20"/>
    </row>
    <row r="42">
      <c r="A42" s="20"/>
    </row>
    <row r="43">
      <c r="A43" s="20"/>
    </row>
    <row r="44">
      <c r="A44" s="20"/>
    </row>
    <row r="45">
      <c r="A45" s="20"/>
    </row>
    <row r="46">
      <c r="A46" s="20"/>
    </row>
    <row r="47">
      <c r="A47" s="20"/>
    </row>
    <row r="48">
      <c r="A48" s="20"/>
    </row>
    <row r="49">
      <c r="A49" s="20"/>
    </row>
    <row r="50">
      <c r="A50" s="20"/>
    </row>
    <row r="51">
      <c r="A51" s="20"/>
    </row>
    <row r="52">
      <c r="A52" s="20"/>
    </row>
    <row r="53">
      <c r="A53" s="20"/>
    </row>
    <row r="54">
      <c r="A54" s="20"/>
    </row>
    <row r="55">
      <c r="A55" s="20"/>
    </row>
    <row r="56">
      <c r="A56" s="20"/>
    </row>
    <row r="57">
      <c r="A57" s="20"/>
    </row>
    <row r="58">
      <c r="A58" s="20"/>
    </row>
    <row r="59">
      <c r="A59" s="20"/>
    </row>
    <row r="60">
      <c r="A60" s="20"/>
    </row>
    <row r="61">
      <c r="A61" s="20"/>
    </row>
    <row r="62">
      <c r="A62" s="20"/>
    </row>
    <row r="63">
      <c r="A63" s="20"/>
    </row>
    <row r="64">
      <c r="A64" s="20"/>
    </row>
    <row r="65">
      <c r="A65" s="20"/>
    </row>
    <row r="66">
      <c r="A66" s="20"/>
    </row>
    <row r="67">
      <c r="A67" s="20"/>
    </row>
    <row r="68">
      <c r="A68" s="20"/>
    </row>
    <row r="69">
      <c r="A69" s="20"/>
    </row>
    <row r="70">
      <c r="A70" s="20"/>
    </row>
    <row r="71">
      <c r="A71" s="20"/>
    </row>
    <row r="72">
      <c r="A72" s="20"/>
    </row>
    <row r="73">
      <c r="A73" s="20"/>
    </row>
    <row r="74">
      <c r="A74" s="20"/>
    </row>
    <row r="75">
      <c r="A75" s="20"/>
    </row>
    <row r="76">
      <c r="A76" s="20"/>
    </row>
    <row r="77">
      <c r="A77" s="20"/>
    </row>
    <row r="78">
      <c r="A78" s="20"/>
    </row>
    <row r="79">
      <c r="A79" s="20"/>
    </row>
    <row r="80">
      <c r="A80" s="20"/>
    </row>
    <row r="81">
      <c r="A81" s="20"/>
    </row>
    <row r="82">
      <c r="A82" s="20"/>
    </row>
    <row r="83">
      <c r="A83" s="20"/>
    </row>
    <row r="84">
      <c r="A84" s="20"/>
    </row>
    <row r="85">
      <c r="A85" s="20"/>
    </row>
    <row r="86">
      <c r="A86" s="20"/>
    </row>
    <row r="87">
      <c r="A87" s="20"/>
    </row>
    <row r="88">
      <c r="A88" s="20"/>
    </row>
    <row r="89">
      <c r="A89" s="20"/>
    </row>
    <row r="90">
      <c r="A90" s="20"/>
    </row>
    <row r="91">
      <c r="A91" s="20"/>
    </row>
    <row r="92">
      <c r="A92" s="20"/>
    </row>
    <row r="93">
      <c r="A93" s="20"/>
    </row>
    <row r="94">
      <c r="A94" s="20"/>
    </row>
    <row r="95">
      <c r="A95" s="20"/>
    </row>
    <row r="96">
      <c r="A96" s="20"/>
    </row>
    <row r="97">
      <c r="A97" s="20"/>
    </row>
    <row r="98">
      <c r="A98" s="20"/>
    </row>
    <row r="99">
      <c r="A99" s="20"/>
    </row>
    <row r="100">
      <c r="A100" s="20"/>
    </row>
    <row r="101">
      <c r="A101" s="20"/>
    </row>
    <row r="102">
      <c r="A102" s="20"/>
    </row>
    <row r="103">
      <c r="A103" s="20"/>
    </row>
    <row r="104">
      <c r="A104" s="20"/>
    </row>
    <row r="105">
      <c r="A105" s="20"/>
    </row>
    <row r="106">
      <c r="A106" s="20"/>
    </row>
    <row r="107">
      <c r="A107" s="20"/>
    </row>
    <row r="108">
      <c r="A108" s="20"/>
    </row>
    <row r="109">
      <c r="A109" s="20"/>
    </row>
    <row r="110">
      <c r="A110" s="20"/>
    </row>
    <row r="111">
      <c r="A111" s="20"/>
    </row>
    <row r="112">
      <c r="A112" s="20"/>
    </row>
    <row r="113">
      <c r="A113" s="20"/>
    </row>
    <row r="114">
      <c r="A114" s="20"/>
    </row>
    <row r="115">
      <c r="A115" s="20"/>
    </row>
    <row r="116">
      <c r="A116" s="20"/>
    </row>
    <row r="117">
      <c r="A117" s="20"/>
    </row>
    <row r="118">
      <c r="A118" s="20"/>
    </row>
    <row r="119">
      <c r="A119" s="20"/>
    </row>
    <row r="120">
      <c r="A120" s="20"/>
    </row>
    <row r="121">
      <c r="A121" s="20"/>
    </row>
    <row r="122">
      <c r="A122" s="20"/>
    </row>
    <row r="123">
      <c r="A123" s="20"/>
    </row>
    <row r="124">
      <c r="A124" s="20"/>
    </row>
    <row r="125">
      <c r="A125" s="20"/>
    </row>
    <row r="126">
      <c r="A126" s="20"/>
    </row>
    <row r="127">
      <c r="A127" s="20"/>
    </row>
    <row r="128">
      <c r="A128" s="20"/>
    </row>
    <row r="129">
      <c r="A129" s="20"/>
    </row>
    <row r="130">
      <c r="A130" s="20"/>
    </row>
    <row r="131">
      <c r="A131" s="20"/>
    </row>
    <row r="132">
      <c r="A132" s="20"/>
    </row>
    <row r="133">
      <c r="A133" s="20"/>
    </row>
    <row r="134">
      <c r="A134" s="20"/>
    </row>
    <row r="135">
      <c r="A135" s="20"/>
    </row>
    <row r="136">
      <c r="A136" s="20"/>
    </row>
    <row r="137">
      <c r="A137" s="20"/>
    </row>
    <row r="138">
      <c r="A138" s="20"/>
    </row>
    <row r="139">
      <c r="A139" s="20"/>
    </row>
    <row r="140">
      <c r="A140" s="20"/>
    </row>
    <row r="141">
      <c r="A141" s="20"/>
    </row>
    <row r="142">
      <c r="A142" s="20"/>
    </row>
    <row r="143">
      <c r="A143" s="20"/>
    </row>
    <row r="144">
      <c r="A144" s="20"/>
    </row>
    <row r="145">
      <c r="A145" s="20"/>
    </row>
    <row r="146">
      <c r="A146" s="20"/>
    </row>
    <row r="147">
      <c r="A147" s="20"/>
    </row>
    <row r="148">
      <c r="A148" s="20"/>
    </row>
    <row r="149">
      <c r="A149" s="20"/>
    </row>
    <row r="150">
      <c r="A150" s="20"/>
    </row>
    <row r="151">
      <c r="A151" s="20"/>
    </row>
    <row r="152">
      <c r="A152" s="20"/>
    </row>
    <row r="153">
      <c r="A153" s="20"/>
    </row>
    <row r="154">
      <c r="A154" s="20"/>
    </row>
    <row r="155">
      <c r="A155" s="20"/>
    </row>
    <row r="156">
      <c r="A156" s="20"/>
    </row>
    <row r="157">
      <c r="A157" s="20"/>
    </row>
    <row r="158">
      <c r="A158" s="20"/>
    </row>
    <row r="159">
      <c r="A159" s="20"/>
    </row>
    <row r="160">
      <c r="A160" s="20"/>
    </row>
    <row r="161">
      <c r="A161" s="20"/>
    </row>
    <row r="162">
      <c r="A162" s="20"/>
    </row>
    <row r="163">
      <c r="A163" s="20"/>
    </row>
    <row r="164">
      <c r="A164" s="20"/>
    </row>
    <row r="165">
      <c r="A165" s="20"/>
    </row>
    <row r="166">
      <c r="A166" s="20"/>
    </row>
    <row r="167">
      <c r="A167" s="20"/>
    </row>
    <row r="168">
      <c r="A168" s="20"/>
    </row>
    <row r="169">
      <c r="A169" s="20"/>
    </row>
    <row r="170">
      <c r="A170" s="20"/>
    </row>
    <row r="171">
      <c r="A171" s="20"/>
    </row>
    <row r="172">
      <c r="A172" s="20"/>
    </row>
    <row r="173">
      <c r="A173" s="20"/>
    </row>
    <row r="174">
      <c r="A174" s="20"/>
    </row>
    <row r="175">
      <c r="A175" s="20"/>
    </row>
    <row r="176">
      <c r="A176" s="20"/>
    </row>
    <row r="177">
      <c r="A177" s="20"/>
    </row>
    <row r="178">
      <c r="A178" s="20"/>
    </row>
    <row r="179">
      <c r="A179" s="20"/>
    </row>
    <row r="180">
      <c r="A180" s="20"/>
    </row>
    <row r="181">
      <c r="A181" s="20"/>
    </row>
    <row r="182">
      <c r="A182" s="20"/>
    </row>
    <row r="183">
      <c r="A183" s="20"/>
    </row>
    <row r="184">
      <c r="A184" s="20"/>
    </row>
    <row r="185">
      <c r="A185" s="20"/>
    </row>
    <row r="186">
      <c r="A186" s="20"/>
    </row>
    <row r="187">
      <c r="A187" s="20"/>
    </row>
    <row r="188">
      <c r="A188" s="20"/>
    </row>
    <row r="189">
      <c r="A189" s="20"/>
    </row>
    <row r="190">
      <c r="A190" s="20"/>
    </row>
    <row r="191">
      <c r="A191" s="20"/>
    </row>
    <row r="192">
      <c r="A192" s="20"/>
    </row>
    <row r="193">
      <c r="A193" s="20"/>
    </row>
    <row r="194">
      <c r="A194" s="20"/>
    </row>
    <row r="195">
      <c r="A195" s="20"/>
    </row>
    <row r="196">
      <c r="A196" s="20"/>
    </row>
    <row r="197">
      <c r="A197" s="20"/>
    </row>
    <row r="198">
      <c r="A198" s="20"/>
    </row>
    <row r="199">
      <c r="A199" s="20"/>
    </row>
    <row r="200">
      <c r="A200" s="20"/>
    </row>
    <row r="201">
      <c r="A201" s="20"/>
    </row>
    <row r="202">
      <c r="A202" s="20"/>
    </row>
    <row r="203">
      <c r="A203" s="20"/>
    </row>
    <row r="204">
      <c r="A204" s="20"/>
    </row>
    <row r="205">
      <c r="A205" s="20"/>
    </row>
    <row r="206">
      <c r="A206" s="20"/>
    </row>
    <row r="207">
      <c r="A207" s="20"/>
    </row>
    <row r="208">
      <c r="A208" s="20"/>
    </row>
    <row r="209">
      <c r="A209" s="20"/>
    </row>
    <row r="210">
      <c r="A210" s="20"/>
    </row>
    <row r="211">
      <c r="A211" s="20"/>
    </row>
    <row r="212">
      <c r="A212" s="20"/>
    </row>
    <row r="213">
      <c r="A213" s="20"/>
    </row>
    <row r="214">
      <c r="A214" s="20"/>
    </row>
    <row r="215">
      <c r="A215" s="20"/>
    </row>
    <row r="216">
      <c r="A216" s="20"/>
    </row>
    <row r="217">
      <c r="A217" s="20"/>
    </row>
    <row r="218">
      <c r="A218" s="20"/>
    </row>
    <row r="219">
      <c r="A219" s="20"/>
    </row>
    <row r="220">
      <c r="A220" s="20"/>
    </row>
    <row r="221">
      <c r="A221" s="20"/>
    </row>
    <row r="222">
      <c r="A222" s="20"/>
    </row>
    <row r="223">
      <c r="A223" s="20"/>
    </row>
    <row r="224">
      <c r="A224" s="20"/>
    </row>
    <row r="225">
      <c r="A225" s="20"/>
    </row>
    <row r="226">
      <c r="A226" s="20"/>
    </row>
    <row r="227">
      <c r="A227" s="20"/>
    </row>
    <row r="228">
      <c r="A228" s="20"/>
    </row>
    <row r="229">
      <c r="A229" s="20"/>
    </row>
    <row r="230">
      <c r="A230" s="20"/>
    </row>
    <row r="231">
      <c r="A231" s="20"/>
    </row>
    <row r="232">
      <c r="A232" s="20"/>
    </row>
    <row r="233">
      <c r="A233" s="20"/>
    </row>
    <row r="234">
      <c r="A234" s="20"/>
    </row>
    <row r="235">
      <c r="A235" s="20"/>
    </row>
    <row r="236">
      <c r="A236" s="20"/>
    </row>
    <row r="237">
      <c r="A237" s="20"/>
    </row>
    <row r="238">
      <c r="A238" s="20"/>
    </row>
    <row r="239">
      <c r="A239" s="20"/>
    </row>
    <row r="240">
      <c r="A240" s="20"/>
    </row>
    <row r="241">
      <c r="A241" s="20"/>
    </row>
    <row r="242">
      <c r="A242" s="20"/>
    </row>
    <row r="243">
      <c r="A243" s="20"/>
    </row>
    <row r="244">
      <c r="A244" s="20"/>
    </row>
    <row r="245">
      <c r="A245" s="20"/>
    </row>
    <row r="246">
      <c r="A246" s="20"/>
    </row>
    <row r="247">
      <c r="A247" s="20"/>
    </row>
    <row r="248">
      <c r="A248" s="20"/>
    </row>
    <row r="249">
      <c r="A249" s="20"/>
    </row>
    <row r="250">
      <c r="A250" s="20"/>
    </row>
    <row r="251">
      <c r="A251" s="20"/>
    </row>
    <row r="252">
      <c r="A252" s="20"/>
    </row>
    <row r="253">
      <c r="A253" s="20"/>
    </row>
    <row r="254">
      <c r="A254" s="20"/>
    </row>
    <row r="255">
      <c r="A255" s="20"/>
    </row>
    <row r="256">
      <c r="A256" s="20"/>
    </row>
    <row r="257">
      <c r="A257" s="20"/>
    </row>
    <row r="258">
      <c r="A258" s="20"/>
    </row>
    <row r="259">
      <c r="A259" s="20"/>
    </row>
    <row r="260">
      <c r="A260" s="20"/>
    </row>
    <row r="261">
      <c r="A261" s="20"/>
    </row>
    <row r="262">
      <c r="A262" s="20"/>
    </row>
    <row r="263">
      <c r="A263" s="20"/>
    </row>
    <row r="264">
      <c r="A264" s="20"/>
    </row>
    <row r="265">
      <c r="A265" s="20"/>
    </row>
    <row r="266">
      <c r="A266" s="20"/>
    </row>
    <row r="267">
      <c r="A267" s="20"/>
    </row>
    <row r="268">
      <c r="A268" s="20"/>
    </row>
    <row r="269">
      <c r="A269" s="20"/>
    </row>
    <row r="270">
      <c r="A270" s="20"/>
    </row>
    <row r="271">
      <c r="A271" s="20"/>
    </row>
    <row r="272">
      <c r="A272" s="20"/>
    </row>
    <row r="273">
      <c r="A273" s="20"/>
    </row>
    <row r="274">
      <c r="A274" s="20"/>
    </row>
    <row r="275">
      <c r="A275" s="20"/>
    </row>
    <row r="276">
      <c r="A276" s="20"/>
    </row>
    <row r="277">
      <c r="A277" s="20"/>
    </row>
    <row r="278">
      <c r="A278" s="20"/>
    </row>
    <row r="279">
      <c r="A279" s="20"/>
    </row>
    <row r="280">
      <c r="A280" s="20"/>
    </row>
    <row r="281">
      <c r="A281" s="20"/>
    </row>
    <row r="282">
      <c r="A282" s="20"/>
    </row>
    <row r="283">
      <c r="A283" s="20"/>
    </row>
    <row r="284">
      <c r="A284" s="20"/>
    </row>
    <row r="285">
      <c r="A285" s="20"/>
    </row>
    <row r="286">
      <c r="A286" s="20"/>
    </row>
    <row r="287">
      <c r="A287" s="20"/>
    </row>
    <row r="288">
      <c r="A288" s="20"/>
    </row>
    <row r="289">
      <c r="A289" s="20"/>
    </row>
    <row r="290">
      <c r="A290" s="20"/>
    </row>
    <row r="291">
      <c r="A291" s="20"/>
    </row>
    <row r="292">
      <c r="A292" s="20"/>
    </row>
    <row r="293">
      <c r="A293" s="20"/>
    </row>
    <row r="294">
      <c r="A294" s="20"/>
    </row>
    <row r="295">
      <c r="A295" s="20"/>
    </row>
    <row r="296">
      <c r="A296" s="20"/>
    </row>
    <row r="297">
      <c r="A297" s="20"/>
    </row>
    <row r="298">
      <c r="A298" s="20"/>
    </row>
    <row r="299">
      <c r="A299" s="20"/>
    </row>
    <row r="300">
      <c r="A300" s="20"/>
    </row>
    <row r="301">
      <c r="A301" s="20"/>
    </row>
    <row r="302">
      <c r="A302" s="20"/>
    </row>
    <row r="303">
      <c r="A303" s="20"/>
    </row>
    <row r="304">
      <c r="A304" s="20"/>
    </row>
    <row r="305">
      <c r="A305" s="20"/>
    </row>
    <row r="306">
      <c r="A306" s="20"/>
    </row>
    <row r="307">
      <c r="A307" s="20"/>
    </row>
    <row r="308">
      <c r="A308" s="20"/>
    </row>
    <row r="309">
      <c r="A309" s="20"/>
    </row>
    <row r="310">
      <c r="A310" s="20"/>
    </row>
    <row r="311">
      <c r="A311" s="20"/>
    </row>
    <row r="312">
      <c r="A312" s="20"/>
    </row>
    <row r="313">
      <c r="A313" s="20"/>
    </row>
    <row r="314">
      <c r="A314" s="20"/>
    </row>
    <row r="315">
      <c r="A315" s="20"/>
    </row>
    <row r="316">
      <c r="A316" s="20"/>
    </row>
    <row r="317">
      <c r="A317" s="20"/>
    </row>
    <row r="318">
      <c r="A318" s="20"/>
    </row>
    <row r="319">
      <c r="A319" s="20"/>
    </row>
    <row r="320">
      <c r="A320" s="20"/>
    </row>
    <row r="321">
      <c r="A321" s="20"/>
    </row>
    <row r="322">
      <c r="A322" s="20"/>
    </row>
    <row r="323">
      <c r="A323" s="20"/>
    </row>
    <row r="324">
      <c r="A324" s="20"/>
    </row>
    <row r="325">
      <c r="A325" s="20"/>
    </row>
    <row r="326">
      <c r="A326" s="20"/>
    </row>
    <row r="327">
      <c r="A327" s="20"/>
    </row>
    <row r="328">
      <c r="A328" s="20"/>
    </row>
    <row r="329">
      <c r="A329" s="20"/>
    </row>
    <row r="330">
      <c r="A330" s="20"/>
    </row>
    <row r="331">
      <c r="A331" s="20"/>
    </row>
    <row r="332">
      <c r="A332" s="20"/>
    </row>
    <row r="333">
      <c r="A333" s="20"/>
    </row>
    <row r="334">
      <c r="A334" s="20"/>
    </row>
    <row r="335">
      <c r="A335" s="20"/>
    </row>
    <row r="336">
      <c r="A336" s="20"/>
    </row>
    <row r="337">
      <c r="A337" s="20"/>
    </row>
    <row r="338">
      <c r="A338" s="20"/>
    </row>
    <row r="339">
      <c r="A339" s="20"/>
    </row>
    <row r="340">
      <c r="A340" s="20"/>
    </row>
    <row r="341">
      <c r="A341" s="20"/>
    </row>
    <row r="342">
      <c r="A342" s="20"/>
    </row>
    <row r="343">
      <c r="A343" s="20"/>
    </row>
    <row r="344">
      <c r="A344" s="20"/>
    </row>
    <row r="345">
      <c r="A345" s="20"/>
    </row>
    <row r="346">
      <c r="A346" s="20"/>
    </row>
    <row r="347">
      <c r="A347" s="20"/>
    </row>
    <row r="348">
      <c r="A348" s="20"/>
    </row>
    <row r="349">
      <c r="A349" s="20"/>
    </row>
    <row r="350">
      <c r="A350" s="20"/>
    </row>
    <row r="351">
      <c r="A351" s="20"/>
    </row>
    <row r="352">
      <c r="A352" s="20"/>
    </row>
    <row r="353">
      <c r="A353" s="20"/>
    </row>
    <row r="354">
      <c r="A354" s="20"/>
    </row>
    <row r="355">
      <c r="A355" s="20"/>
    </row>
    <row r="356">
      <c r="A356" s="20"/>
    </row>
    <row r="357">
      <c r="A357" s="20"/>
    </row>
    <row r="358">
      <c r="A358" s="20"/>
    </row>
    <row r="359">
      <c r="A359" s="20"/>
    </row>
    <row r="360">
      <c r="A360" s="20"/>
    </row>
    <row r="361">
      <c r="A361" s="20"/>
    </row>
    <row r="362">
      <c r="A362" s="20"/>
    </row>
    <row r="363">
      <c r="A363" s="20"/>
    </row>
    <row r="364">
      <c r="A364" s="20"/>
    </row>
    <row r="365">
      <c r="A365" s="20"/>
    </row>
    <row r="366">
      <c r="A366" s="20"/>
    </row>
    <row r="367">
      <c r="A367" s="20"/>
    </row>
    <row r="368">
      <c r="A368" s="20"/>
    </row>
    <row r="369">
      <c r="A369" s="20"/>
    </row>
    <row r="370">
      <c r="A370" s="20"/>
    </row>
    <row r="371">
      <c r="A371" s="20"/>
    </row>
    <row r="372">
      <c r="A372" s="20"/>
    </row>
    <row r="373">
      <c r="A373" s="20"/>
    </row>
    <row r="374">
      <c r="A374" s="20"/>
    </row>
    <row r="375">
      <c r="A375" s="20"/>
    </row>
    <row r="376">
      <c r="A376" s="20"/>
    </row>
    <row r="377">
      <c r="A377" s="20"/>
    </row>
    <row r="378">
      <c r="A378" s="20"/>
    </row>
    <row r="379">
      <c r="A379" s="20"/>
    </row>
    <row r="380">
      <c r="A380" s="20"/>
    </row>
    <row r="381">
      <c r="A381" s="20"/>
    </row>
    <row r="382">
      <c r="A382" s="20"/>
    </row>
    <row r="383">
      <c r="A383" s="20"/>
    </row>
    <row r="384">
      <c r="A384" s="20"/>
    </row>
    <row r="385">
      <c r="A385" s="20"/>
    </row>
    <row r="386">
      <c r="A386" s="20"/>
    </row>
    <row r="387">
      <c r="A387" s="20"/>
    </row>
    <row r="388">
      <c r="A388" s="20"/>
    </row>
    <row r="389">
      <c r="A389" s="20"/>
    </row>
    <row r="390">
      <c r="A390" s="20"/>
    </row>
    <row r="391">
      <c r="A391" s="20"/>
    </row>
    <row r="392">
      <c r="A392" s="20"/>
    </row>
    <row r="393">
      <c r="A393" s="20"/>
    </row>
    <row r="394">
      <c r="A394" s="20"/>
    </row>
    <row r="395">
      <c r="A395" s="20"/>
    </row>
    <row r="396">
      <c r="A396" s="20"/>
    </row>
    <row r="397">
      <c r="A397" s="20"/>
    </row>
    <row r="398">
      <c r="A398" s="20"/>
    </row>
    <row r="399">
      <c r="A399" s="20"/>
    </row>
    <row r="400">
      <c r="A400" s="20"/>
    </row>
    <row r="401">
      <c r="A401" s="20"/>
    </row>
    <row r="402">
      <c r="A402" s="20"/>
    </row>
    <row r="403">
      <c r="A403" s="20"/>
    </row>
    <row r="404">
      <c r="A404" s="20"/>
    </row>
    <row r="405">
      <c r="A405" s="20"/>
    </row>
    <row r="406">
      <c r="A406" s="20"/>
    </row>
    <row r="407">
      <c r="A407" s="20"/>
    </row>
    <row r="408">
      <c r="A408" s="20"/>
    </row>
    <row r="409">
      <c r="A409" s="20"/>
    </row>
    <row r="410">
      <c r="A410" s="20"/>
    </row>
    <row r="411">
      <c r="A411" s="20"/>
    </row>
    <row r="412">
      <c r="A412" s="20"/>
    </row>
    <row r="413">
      <c r="A413" s="20"/>
    </row>
    <row r="414">
      <c r="A414" s="20"/>
    </row>
    <row r="415">
      <c r="A415" s="20"/>
    </row>
    <row r="416">
      <c r="A416" s="20"/>
    </row>
    <row r="417">
      <c r="A417" s="20"/>
    </row>
    <row r="418">
      <c r="A418" s="20"/>
    </row>
    <row r="419">
      <c r="A419" s="20"/>
    </row>
    <row r="420">
      <c r="A420" s="20"/>
    </row>
    <row r="421">
      <c r="A421" s="20"/>
    </row>
    <row r="422">
      <c r="A422" s="20"/>
    </row>
    <row r="423">
      <c r="A423" s="20"/>
    </row>
    <row r="424">
      <c r="A424" s="20"/>
    </row>
    <row r="425">
      <c r="A425" s="20"/>
    </row>
    <row r="426">
      <c r="A426" s="20"/>
    </row>
    <row r="427">
      <c r="A427" s="20"/>
    </row>
    <row r="428">
      <c r="A428" s="20"/>
    </row>
    <row r="429">
      <c r="A429" s="20"/>
    </row>
    <row r="430">
      <c r="A430" s="20"/>
    </row>
    <row r="431">
      <c r="A431" s="20"/>
    </row>
    <row r="432">
      <c r="A432" s="20"/>
    </row>
    <row r="433">
      <c r="A433" s="20"/>
    </row>
    <row r="434">
      <c r="A434" s="20"/>
    </row>
    <row r="435">
      <c r="A435" s="20"/>
    </row>
    <row r="436">
      <c r="A436" s="20"/>
    </row>
    <row r="437">
      <c r="A437" s="20"/>
    </row>
    <row r="438">
      <c r="A438" s="20"/>
    </row>
    <row r="439">
      <c r="A439" s="20"/>
    </row>
    <row r="440">
      <c r="A440" s="20"/>
    </row>
    <row r="441">
      <c r="A441" s="20"/>
    </row>
    <row r="442">
      <c r="A442" s="20"/>
    </row>
    <row r="443">
      <c r="A443" s="20"/>
    </row>
    <row r="444">
      <c r="A444" s="20"/>
    </row>
    <row r="445">
      <c r="A445" s="20"/>
    </row>
    <row r="446">
      <c r="A446" s="20"/>
    </row>
    <row r="447">
      <c r="A447" s="20"/>
    </row>
    <row r="448">
      <c r="A448" s="20"/>
    </row>
    <row r="449">
      <c r="A449" s="20"/>
    </row>
    <row r="450">
      <c r="A450" s="20"/>
    </row>
    <row r="451">
      <c r="A451" s="20"/>
    </row>
    <row r="452">
      <c r="A452" s="20"/>
    </row>
    <row r="453">
      <c r="A453" s="20"/>
    </row>
    <row r="454">
      <c r="A454" s="20"/>
    </row>
    <row r="455">
      <c r="A455" s="20"/>
    </row>
    <row r="456">
      <c r="A456" s="20"/>
    </row>
    <row r="457">
      <c r="A457" s="20"/>
    </row>
    <row r="458">
      <c r="A458" s="20"/>
    </row>
    <row r="459">
      <c r="A459" s="20"/>
    </row>
    <row r="460">
      <c r="A460" s="20"/>
    </row>
    <row r="461">
      <c r="A461" s="20"/>
    </row>
    <row r="462">
      <c r="A462" s="20"/>
    </row>
    <row r="463">
      <c r="A463" s="20"/>
    </row>
    <row r="464">
      <c r="A464" s="20"/>
    </row>
    <row r="465">
      <c r="A465" s="20"/>
    </row>
    <row r="466">
      <c r="A466" s="20"/>
    </row>
    <row r="467">
      <c r="A467" s="20"/>
    </row>
    <row r="468">
      <c r="A468" s="20"/>
    </row>
    <row r="469">
      <c r="A469" s="20"/>
    </row>
    <row r="470">
      <c r="A470" s="20"/>
    </row>
    <row r="471">
      <c r="A471" s="20"/>
    </row>
    <row r="472">
      <c r="A472" s="20"/>
    </row>
    <row r="473">
      <c r="A473" s="20"/>
    </row>
    <row r="474">
      <c r="A474" s="20"/>
    </row>
    <row r="475">
      <c r="A475" s="20"/>
    </row>
    <row r="476">
      <c r="A476" s="20"/>
    </row>
    <row r="477">
      <c r="A477" s="20"/>
    </row>
    <row r="478">
      <c r="A478" s="20"/>
    </row>
    <row r="479">
      <c r="A479" s="20"/>
    </row>
    <row r="480">
      <c r="A480" s="20"/>
    </row>
    <row r="481">
      <c r="A481" s="20"/>
    </row>
    <row r="482">
      <c r="A482" s="20"/>
    </row>
    <row r="483">
      <c r="A483" s="20"/>
    </row>
    <row r="484">
      <c r="A484" s="20"/>
    </row>
    <row r="485">
      <c r="A485" s="20"/>
    </row>
    <row r="486">
      <c r="A486" s="20"/>
    </row>
    <row r="487">
      <c r="A487" s="20"/>
    </row>
    <row r="488">
      <c r="A488" s="20"/>
    </row>
    <row r="489">
      <c r="A489" s="20"/>
    </row>
    <row r="490">
      <c r="A490" s="20"/>
    </row>
    <row r="491">
      <c r="A491" s="20"/>
    </row>
    <row r="492">
      <c r="A492" s="20"/>
    </row>
    <row r="493">
      <c r="A493" s="20"/>
    </row>
    <row r="494">
      <c r="A494" s="20"/>
    </row>
    <row r="495">
      <c r="A495" s="20"/>
    </row>
    <row r="496">
      <c r="A496" s="20"/>
    </row>
    <row r="497">
      <c r="A497" s="20"/>
    </row>
    <row r="498">
      <c r="A498" s="20"/>
    </row>
    <row r="499">
      <c r="A499" s="20"/>
    </row>
    <row r="500">
      <c r="A500" s="20"/>
    </row>
    <row r="501">
      <c r="A501" s="20"/>
    </row>
    <row r="502">
      <c r="A502" s="20"/>
    </row>
    <row r="503">
      <c r="A503" s="20"/>
    </row>
    <row r="504">
      <c r="A504" s="20"/>
    </row>
    <row r="505">
      <c r="A505" s="20"/>
    </row>
    <row r="506">
      <c r="A506" s="20"/>
    </row>
    <row r="507">
      <c r="A507" s="20"/>
    </row>
    <row r="508">
      <c r="A508" s="20"/>
    </row>
    <row r="509">
      <c r="A509" s="20"/>
    </row>
    <row r="510">
      <c r="A510" s="20"/>
    </row>
    <row r="511">
      <c r="A511" s="20"/>
    </row>
    <row r="512">
      <c r="A512" s="20"/>
    </row>
    <row r="513">
      <c r="A513" s="20"/>
    </row>
    <row r="514">
      <c r="A514" s="20"/>
    </row>
    <row r="515">
      <c r="A515" s="20"/>
    </row>
    <row r="516">
      <c r="A516" s="20"/>
    </row>
    <row r="517">
      <c r="A517" s="20"/>
    </row>
    <row r="518">
      <c r="A518" s="20"/>
    </row>
    <row r="519">
      <c r="A519" s="20"/>
    </row>
    <row r="520">
      <c r="A520" s="20"/>
    </row>
    <row r="521">
      <c r="A521" s="20"/>
    </row>
    <row r="522">
      <c r="A522" s="20"/>
    </row>
    <row r="523">
      <c r="A523" s="20"/>
    </row>
    <row r="524">
      <c r="A524" s="20"/>
    </row>
    <row r="525">
      <c r="A525" s="20"/>
    </row>
    <row r="526">
      <c r="A526" s="20"/>
    </row>
    <row r="527">
      <c r="A527" s="20"/>
    </row>
    <row r="528">
      <c r="A528" s="20"/>
    </row>
    <row r="529">
      <c r="A529" s="20"/>
    </row>
    <row r="530">
      <c r="A530" s="20"/>
    </row>
    <row r="531">
      <c r="A531" s="20"/>
    </row>
    <row r="532">
      <c r="A532" s="20"/>
    </row>
    <row r="533">
      <c r="A533" s="20"/>
    </row>
    <row r="534">
      <c r="A534" s="20"/>
    </row>
    <row r="535">
      <c r="A535" s="20"/>
    </row>
    <row r="536">
      <c r="A536" s="20"/>
    </row>
    <row r="537">
      <c r="A537" s="20"/>
    </row>
    <row r="538">
      <c r="A538" s="20"/>
    </row>
    <row r="539">
      <c r="A539" s="20"/>
    </row>
    <row r="540">
      <c r="A540" s="20"/>
    </row>
    <row r="541">
      <c r="A541" s="20"/>
    </row>
    <row r="542">
      <c r="A542" s="20"/>
    </row>
    <row r="543">
      <c r="A543" s="20"/>
    </row>
    <row r="544">
      <c r="A544" s="20"/>
    </row>
    <row r="545">
      <c r="A545" s="20"/>
    </row>
    <row r="546">
      <c r="A546" s="20"/>
    </row>
    <row r="547">
      <c r="A547" s="20"/>
    </row>
    <row r="548">
      <c r="A548" s="20"/>
    </row>
    <row r="549">
      <c r="A549" s="20"/>
    </row>
    <row r="550">
      <c r="A550" s="20"/>
    </row>
    <row r="551">
      <c r="A551" s="20"/>
    </row>
    <row r="552">
      <c r="A552" s="20"/>
    </row>
    <row r="553">
      <c r="A553" s="20"/>
    </row>
    <row r="554">
      <c r="A554" s="20"/>
    </row>
    <row r="555">
      <c r="A555" s="20"/>
    </row>
    <row r="556">
      <c r="A556" s="20"/>
    </row>
    <row r="557">
      <c r="A557" s="20"/>
    </row>
    <row r="558">
      <c r="A558" s="20"/>
    </row>
    <row r="559">
      <c r="A559" s="20"/>
    </row>
    <row r="560">
      <c r="A560" s="20"/>
    </row>
    <row r="561">
      <c r="A561" s="20"/>
    </row>
    <row r="562">
      <c r="A562" s="20"/>
    </row>
    <row r="563">
      <c r="A563" s="20"/>
    </row>
    <row r="564">
      <c r="A564" s="20"/>
    </row>
    <row r="565">
      <c r="A565" s="20"/>
    </row>
    <row r="566">
      <c r="A566" s="20"/>
    </row>
    <row r="567">
      <c r="A567" s="20"/>
    </row>
    <row r="568">
      <c r="A568" s="20"/>
    </row>
    <row r="569">
      <c r="A569" s="20"/>
    </row>
    <row r="570">
      <c r="A570" s="20"/>
    </row>
    <row r="571">
      <c r="A571" s="20"/>
    </row>
    <row r="572">
      <c r="A572" s="20"/>
    </row>
    <row r="573">
      <c r="A573" s="20"/>
    </row>
    <row r="574">
      <c r="A574" s="20"/>
    </row>
    <row r="575">
      <c r="A575" s="20"/>
    </row>
    <row r="576">
      <c r="A576" s="20"/>
    </row>
    <row r="577">
      <c r="A577" s="20"/>
    </row>
    <row r="578">
      <c r="A578" s="20"/>
    </row>
    <row r="579">
      <c r="A579" s="20"/>
    </row>
    <row r="580">
      <c r="A580" s="20"/>
    </row>
    <row r="581">
      <c r="A581" s="20"/>
    </row>
    <row r="582">
      <c r="A582" s="20"/>
    </row>
    <row r="583">
      <c r="A583" s="20"/>
    </row>
    <row r="584">
      <c r="A584" s="20"/>
    </row>
    <row r="585">
      <c r="A585" s="20"/>
    </row>
    <row r="586">
      <c r="A586" s="20"/>
    </row>
    <row r="587">
      <c r="A587" s="20"/>
    </row>
    <row r="588">
      <c r="A588" s="20"/>
    </row>
    <row r="589">
      <c r="A589" s="20"/>
    </row>
    <row r="590">
      <c r="A590" s="20"/>
    </row>
    <row r="591">
      <c r="A591" s="20"/>
    </row>
    <row r="592">
      <c r="A592" s="20"/>
    </row>
    <row r="593">
      <c r="A593" s="20"/>
    </row>
    <row r="594">
      <c r="A594" s="20"/>
    </row>
    <row r="595">
      <c r="A595" s="20"/>
    </row>
    <row r="596">
      <c r="A596" s="20"/>
    </row>
    <row r="597">
      <c r="A597" s="20"/>
    </row>
    <row r="598">
      <c r="A598" s="20"/>
    </row>
    <row r="599">
      <c r="A599" s="20"/>
    </row>
    <row r="600">
      <c r="A600" s="20"/>
    </row>
    <row r="601">
      <c r="A601" s="20"/>
    </row>
    <row r="602">
      <c r="A602" s="20"/>
    </row>
    <row r="603">
      <c r="A603" s="20"/>
    </row>
    <row r="604">
      <c r="A604" s="20"/>
    </row>
    <row r="605">
      <c r="A605" s="20"/>
    </row>
    <row r="606">
      <c r="A606" s="20"/>
    </row>
    <row r="607">
      <c r="A607" s="20"/>
    </row>
    <row r="608">
      <c r="A608" s="20"/>
    </row>
    <row r="609">
      <c r="A609" s="20"/>
    </row>
    <row r="610">
      <c r="A610" s="20"/>
    </row>
    <row r="611">
      <c r="A611" s="20"/>
    </row>
    <row r="612">
      <c r="A612" s="20"/>
    </row>
    <row r="613">
      <c r="A613" s="20"/>
    </row>
    <row r="614">
      <c r="A614" s="20"/>
    </row>
    <row r="615">
      <c r="A615" s="20"/>
    </row>
    <row r="616">
      <c r="A616" s="20"/>
    </row>
    <row r="617">
      <c r="A617" s="20"/>
    </row>
    <row r="618">
      <c r="A618" s="20"/>
    </row>
    <row r="619">
      <c r="A619" s="20"/>
    </row>
    <row r="620">
      <c r="A620" s="20"/>
    </row>
    <row r="621">
      <c r="A621" s="20"/>
    </row>
    <row r="622">
      <c r="A622" s="20"/>
    </row>
    <row r="623">
      <c r="A623" s="20"/>
    </row>
    <row r="624">
      <c r="A624" s="20"/>
    </row>
    <row r="625">
      <c r="A625" s="20"/>
    </row>
    <row r="626">
      <c r="A626" s="20"/>
    </row>
    <row r="627">
      <c r="A627" s="20"/>
    </row>
    <row r="628">
      <c r="A628" s="20"/>
    </row>
    <row r="629">
      <c r="A629" s="20"/>
    </row>
    <row r="630">
      <c r="A630" s="20"/>
    </row>
    <row r="631">
      <c r="A631" s="20"/>
    </row>
    <row r="632">
      <c r="A632" s="20"/>
    </row>
    <row r="633">
      <c r="A633" s="20"/>
    </row>
    <row r="634">
      <c r="A634" s="20"/>
    </row>
    <row r="635">
      <c r="A635" s="20"/>
    </row>
    <row r="636">
      <c r="A636" s="20"/>
    </row>
    <row r="637">
      <c r="A637" s="20"/>
    </row>
    <row r="638">
      <c r="A638" s="20"/>
    </row>
    <row r="639">
      <c r="A639" s="20"/>
    </row>
    <row r="640">
      <c r="A640" s="20"/>
    </row>
    <row r="641">
      <c r="A641" s="20"/>
    </row>
    <row r="642">
      <c r="A642" s="20"/>
    </row>
    <row r="643">
      <c r="A643" s="20"/>
    </row>
    <row r="644">
      <c r="A644" s="20"/>
    </row>
    <row r="645">
      <c r="A645" s="20"/>
    </row>
    <row r="646">
      <c r="A646" s="20"/>
    </row>
    <row r="647">
      <c r="A647" s="20"/>
    </row>
    <row r="648">
      <c r="A648" s="20"/>
    </row>
    <row r="649">
      <c r="A649" s="20"/>
    </row>
    <row r="650">
      <c r="A650" s="20"/>
    </row>
    <row r="651">
      <c r="A651" s="20"/>
    </row>
    <row r="652">
      <c r="A652" s="20"/>
    </row>
    <row r="653">
      <c r="A653" s="20"/>
    </row>
    <row r="654">
      <c r="A654" s="20"/>
    </row>
    <row r="655">
      <c r="A655" s="20"/>
    </row>
    <row r="656">
      <c r="A656" s="20"/>
    </row>
    <row r="657">
      <c r="A657" s="20"/>
    </row>
    <row r="658">
      <c r="A658" s="20"/>
    </row>
    <row r="659">
      <c r="A659" s="20"/>
    </row>
    <row r="660">
      <c r="A660" s="20"/>
    </row>
    <row r="661">
      <c r="A661" s="20"/>
    </row>
    <row r="662">
      <c r="A662" s="20"/>
    </row>
    <row r="663">
      <c r="A663" s="20"/>
    </row>
    <row r="664">
      <c r="A664" s="20"/>
    </row>
    <row r="665">
      <c r="A665" s="20"/>
    </row>
    <row r="666">
      <c r="A666" s="20"/>
    </row>
    <row r="667">
      <c r="A667" s="20"/>
    </row>
    <row r="668">
      <c r="A668" s="20"/>
    </row>
    <row r="669">
      <c r="A669" s="20"/>
    </row>
    <row r="670">
      <c r="A670" s="20"/>
    </row>
    <row r="671">
      <c r="A671" s="20"/>
    </row>
    <row r="672">
      <c r="A672" s="20"/>
    </row>
    <row r="673">
      <c r="A673" s="20"/>
    </row>
    <row r="674">
      <c r="A674" s="20"/>
    </row>
    <row r="675">
      <c r="A675" s="20"/>
    </row>
    <row r="676">
      <c r="A676" s="20"/>
    </row>
    <row r="677">
      <c r="A677" s="20"/>
    </row>
    <row r="678">
      <c r="A678" s="20"/>
    </row>
    <row r="679">
      <c r="A679" s="20"/>
    </row>
    <row r="680">
      <c r="A680" s="20"/>
    </row>
    <row r="681">
      <c r="A681" s="20"/>
    </row>
    <row r="682">
      <c r="A682" s="20"/>
    </row>
    <row r="683">
      <c r="A683" s="20"/>
    </row>
    <row r="684">
      <c r="A684" s="20"/>
    </row>
    <row r="685">
      <c r="A685" s="20"/>
    </row>
    <row r="686">
      <c r="A686" s="20"/>
    </row>
    <row r="687">
      <c r="A687" s="20"/>
    </row>
    <row r="688">
      <c r="A688" s="20"/>
    </row>
    <row r="689">
      <c r="A689" s="20"/>
    </row>
    <row r="690">
      <c r="A690" s="20"/>
    </row>
    <row r="691">
      <c r="A691" s="20"/>
    </row>
    <row r="692">
      <c r="A692" s="20"/>
    </row>
    <row r="693">
      <c r="A693" s="20"/>
    </row>
    <row r="694">
      <c r="A694" s="20"/>
    </row>
    <row r="695">
      <c r="A695" s="20"/>
    </row>
    <row r="696">
      <c r="A696" s="20"/>
    </row>
    <row r="697">
      <c r="A697" s="20"/>
    </row>
    <row r="698">
      <c r="A698" s="20"/>
    </row>
    <row r="699">
      <c r="A699" s="20"/>
    </row>
    <row r="700">
      <c r="A700" s="20"/>
    </row>
    <row r="701">
      <c r="A701" s="20"/>
    </row>
    <row r="702">
      <c r="A702" s="20"/>
    </row>
    <row r="703">
      <c r="A703" s="20"/>
    </row>
    <row r="704">
      <c r="A704" s="20"/>
    </row>
    <row r="705">
      <c r="A705" s="20"/>
    </row>
    <row r="706">
      <c r="A706" s="20"/>
    </row>
    <row r="707">
      <c r="A707" s="20"/>
    </row>
    <row r="708">
      <c r="A708" s="20"/>
    </row>
    <row r="709">
      <c r="A709" s="20"/>
    </row>
    <row r="710">
      <c r="A710" s="20"/>
    </row>
    <row r="711">
      <c r="A711" s="20"/>
    </row>
    <row r="712">
      <c r="A712" s="20"/>
    </row>
    <row r="713">
      <c r="A713" s="20"/>
    </row>
    <row r="714">
      <c r="A714" s="20"/>
    </row>
    <row r="715">
      <c r="A715" s="20"/>
    </row>
    <row r="716">
      <c r="A716" s="20"/>
    </row>
    <row r="717">
      <c r="A717" s="20"/>
    </row>
    <row r="718">
      <c r="A718" s="20"/>
    </row>
    <row r="719">
      <c r="A719" s="20"/>
    </row>
    <row r="720">
      <c r="A720" s="20"/>
    </row>
    <row r="721">
      <c r="A721" s="20"/>
    </row>
    <row r="722">
      <c r="A722" s="20"/>
    </row>
    <row r="723">
      <c r="A723" s="20"/>
    </row>
    <row r="724">
      <c r="A724" s="20"/>
    </row>
    <row r="725">
      <c r="A725" s="20"/>
    </row>
    <row r="726">
      <c r="A726" s="20"/>
    </row>
    <row r="727">
      <c r="A727" s="20"/>
    </row>
    <row r="728">
      <c r="A728" s="20"/>
    </row>
    <row r="729">
      <c r="A729" s="20"/>
    </row>
    <row r="730">
      <c r="A730" s="20"/>
    </row>
    <row r="731">
      <c r="A731" s="20"/>
    </row>
    <row r="732">
      <c r="A732" s="20"/>
    </row>
    <row r="733">
      <c r="A733" s="20"/>
    </row>
    <row r="734">
      <c r="A734" s="20"/>
    </row>
    <row r="735">
      <c r="A735" s="20"/>
    </row>
    <row r="736">
      <c r="A736" s="20"/>
    </row>
    <row r="737">
      <c r="A737" s="20"/>
    </row>
    <row r="738">
      <c r="A738" s="20"/>
    </row>
    <row r="739">
      <c r="A739" s="20"/>
    </row>
    <row r="740">
      <c r="A740" s="20"/>
    </row>
    <row r="741">
      <c r="A741" s="20"/>
    </row>
    <row r="742">
      <c r="A742" s="20"/>
    </row>
    <row r="743">
      <c r="A743" s="20"/>
    </row>
    <row r="744">
      <c r="A744" s="20"/>
    </row>
    <row r="745">
      <c r="A745" s="20"/>
    </row>
    <row r="746">
      <c r="A746" s="20"/>
    </row>
    <row r="747">
      <c r="A747" s="20"/>
    </row>
    <row r="748">
      <c r="A748" s="20"/>
    </row>
    <row r="749">
      <c r="A749" s="20"/>
    </row>
    <row r="750">
      <c r="A750" s="20"/>
    </row>
    <row r="751">
      <c r="A751" s="20"/>
    </row>
    <row r="752">
      <c r="A752" s="20"/>
    </row>
    <row r="753">
      <c r="A753" s="20"/>
    </row>
    <row r="754">
      <c r="A754" s="20"/>
    </row>
    <row r="755">
      <c r="A755" s="20"/>
    </row>
    <row r="756">
      <c r="A756" s="20"/>
    </row>
    <row r="757">
      <c r="A757" s="20"/>
    </row>
    <row r="758">
      <c r="A758" s="20"/>
    </row>
    <row r="759">
      <c r="A759" s="20"/>
    </row>
    <row r="760">
      <c r="A760" s="20"/>
    </row>
    <row r="761">
      <c r="A761" s="20"/>
    </row>
    <row r="762">
      <c r="A762" s="20"/>
    </row>
    <row r="763">
      <c r="A763" s="20"/>
    </row>
    <row r="764">
      <c r="A764" s="20"/>
    </row>
    <row r="765">
      <c r="A765" s="20"/>
    </row>
    <row r="766">
      <c r="A766" s="20"/>
    </row>
    <row r="767">
      <c r="A767" s="20"/>
    </row>
    <row r="768">
      <c r="A768" s="20"/>
    </row>
    <row r="769">
      <c r="A769" s="20"/>
    </row>
    <row r="770">
      <c r="A770" s="20"/>
    </row>
    <row r="771">
      <c r="A771" s="20"/>
    </row>
    <row r="772">
      <c r="A772" s="20"/>
    </row>
    <row r="773">
      <c r="A773" s="20"/>
    </row>
    <row r="774">
      <c r="A774" s="20"/>
    </row>
    <row r="775">
      <c r="A775" s="20"/>
    </row>
    <row r="776">
      <c r="A776" s="20"/>
    </row>
    <row r="777">
      <c r="A777" s="20"/>
    </row>
    <row r="778">
      <c r="A778" s="20"/>
    </row>
    <row r="779">
      <c r="A779" s="20"/>
    </row>
    <row r="780">
      <c r="A780" s="20"/>
    </row>
    <row r="781">
      <c r="A781" s="20"/>
    </row>
    <row r="782">
      <c r="A782" s="20"/>
    </row>
    <row r="783">
      <c r="A783" s="20"/>
    </row>
    <row r="784">
      <c r="A784" s="20"/>
    </row>
    <row r="785">
      <c r="A785" s="20"/>
    </row>
    <row r="786">
      <c r="A786" s="20"/>
    </row>
    <row r="787">
      <c r="A787" s="20"/>
    </row>
    <row r="788">
      <c r="A788" s="20"/>
    </row>
    <row r="789">
      <c r="A789" s="20"/>
    </row>
    <row r="790">
      <c r="A790" s="20"/>
    </row>
    <row r="791">
      <c r="A791" s="20"/>
    </row>
    <row r="792">
      <c r="A792" s="20"/>
    </row>
    <row r="793">
      <c r="A793" s="20"/>
    </row>
    <row r="794">
      <c r="A794" s="20"/>
    </row>
    <row r="795">
      <c r="A795" s="20"/>
    </row>
    <row r="796">
      <c r="A796" s="20"/>
    </row>
    <row r="797">
      <c r="A797" s="20"/>
    </row>
    <row r="798">
      <c r="A798" s="20"/>
    </row>
    <row r="799">
      <c r="A799" s="20"/>
    </row>
    <row r="800">
      <c r="A800" s="20"/>
    </row>
    <row r="801">
      <c r="A801" s="20"/>
    </row>
    <row r="802">
      <c r="A802" s="20"/>
    </row>
    <row r="803">
      <c r="A803" s="20"/>
    </row>
    <row r="804">
      <c r="A804" s="20"/>
    </row>
    <row r="805">
      <c r="A805" s="20"/>
    </row>
    <row r="806">
      <c r="A806" s="20"/>
    </row>
    <row r="807">
      <c r="A807" s="20"/>
    </row>
    <row r="808">
      <c r="A808" s="20"/>
    </row>
    <row r="809">
      <c r="A809" s="20"/>
    </row>
    <row r="810">
      <c r="A810" s="20"/>
    </row>
    <row r="811">
      <c r="A811" s="20"/>
    </row>
    <row r="812">
      <c r="A812" s="20"/>
    </row>
    <row r="813">
      <c r="A813" s="20"/>
    </row>
    <row r="814">
      <c r="A814" s="20"/>
    </row>
    <row r="815">
      <c r="A815" s="20"/>
    </row>
    <row r="816">
      <c r="A816" s="20"/>
    </row>
    <row r="817">
      <c r="A817" s="20"/>
    </row>
    <row r="818">
      <c r="A818" s="20"/>
    </row>
    <row r="819">
      <c r="A819" s="20"/>
    </row>
    <row r="820">
      <c r="A820" s="20"/>
    </row>
    <row r="821">
      <c r="A821" s="20"/>
    </row>
    <row r="822">
      <c r="A822" s="20"/>
    </row>
    <row r="823">
      <c r="A823" s="20"/>
    </row>
    <row r="824">
      <c r="A824" s="20"/>
    </row>
    <row r="825">
      <c r="A825" s="20"/>
    </row>
    <row r="826">
      <c r="A826" s="20"/>
    </row>
    <row r="827">
      <c r="A827" s="20"/>
    </row>
    <row r="828">
      <c r="A828" s="20"/>
    </row>
    <row r="829">
      <c r="A829" s="20"/>
    </row>
    <row r="830">
      <c r="A830" s="20"/>
    </row>
    <row r="831">
      <c r="A831" s="20"/>
    </row>
    <row r="832">
      <c r="A832" s="20"/>
    </row>
    <row r="833">
      <c r="A833" s="20"/>
    </row>
    <row r="834">
      <c r="A834" s="20"/>
    </row>
    <row r="835">
      <c r="A835" s="20"/>
    </row>
    <row r="836">
      <c r="A836" s="20"/>
    </row>
    <row r="837">
      <c r="A837" s="20"/>
    </row>
    <row r="838">
      <c r="A838" s="20"/>
    </row>
    <row r="839">
      <c r="A839" s="20"/>
    </row>
    <row r="840">
      <c r="A840" s="20"/>
    </row>
    <row r="841">
      <c r="A841" s="20"/>
    </row>
    <row r="842">
      <c r="A842" s="20"/>
    </row>
    <row r="843">
      <c r="A843" s="20"/>
    </row>
    <row r="844">
      <c r="A844" s="20"/>
    </row>
    <row r="845">
      <c r="A845" s="20"/>
    </row>
    <row r="846">
      <c r="A846" s="20"/>
    </row>
    <row r="847">
      <c r="A847" s="20"/>
    </row>
    <row r="848">
      <c r="A848" s="20"/>
    </row>
    <row r="849">
      <c r="A849" s="20"/>
    </row>
    <row r="850">
      <c r="A850" s="20"/>
    </row>
    <row r="851">
      <c r="A851" s="20"/>
    </row>
    <row r="852">
      <c r="A852" s="20"/>
    </row>
    <row r="853">
      <c r="A853" s="20"/>
    </row>
    <row r="854">
      <c r="A854" s="20"/>
    </row>
    <row r="855">
      <c r="A855" s="20"/>
    </row>
    <row r="856">
      <c r="A856" s="20"/>
    </row>
    <row r="857">
      <c r="A857" s="20"/>
    </row>
    <row r="858">
      <c r="A858" s="20"/>
    </row>
    <row r="859">
      <c r="A859" s="20"/>
    </row>
    <row r="860">
      <c r="A860" s="20"/>
    </row>
    <row r="861">
      <c r="A861" s="20"/>
    </row>
    <row r="862">
      <c r="A862" s="20"/>
    </row>
    <row r="863">
      <c r="A863" s="20"/>
    </row>
    <row r="864">
      <c r="A864" s="20"/>
    </row>
    <row r="865">
      <c r="A865" s="20"/>
    </row>
    <row r="866">
      <c r="A866" s="20"/>
    </row>
    <row r="867">
      <c r="A867" s="20"/>
    </row>
    <row r="868">
      <c r="A868" s="20"/>
    </row>
    <row r="869">
      <c r="A869" s="20"/>
    </row>
    <row r="870">
      <c r="A870" s="20"/>
    </row>
    <row r="871">
      <c r="A871" s="20"/>
    </row>
    <row r="872">
      <c r="A872" s="20"/>
    </row>
    <row r="873">
      <c r="A873" s="20"/>
    </row>
    <row r="874">
      <c r="A874" s="20"/>
    </row>
    <row r="875">
      <c r="A875" s="20"/>
    </row>
    <row r="876">
      <c r="A876" s="20"/>
    </row>
    <row r="877">
      <c r="A877" s="20"/>
    </row>
    <row r="878">
      <c r="A878" s="20"/>
    </row>
    <row r="879">
      <c r="A879" s="20"/>
    </row>
    <row r="880">
      <c r="A880" s="20"/>
    </row>
    <row r="881">
      <c r="A881" s="20"/>
    </row>
    <row r="882">
      <c r="A882" s="20"/>
    </row>
    <row r="883">
      <c r="A883" s="20"/>
    </row>
    <row r="884">
      <c r="A884" s="20"/>
    </row>
    <row r="885">
      <c r="A885" s="20"/>
    </row>
    <row r="886">
      <c r="A886" s="20"/>
    </row>
    <row r="887">
      <c r="A887" s="20"/>
    </row>
    <row r="888">
      <c r="A888" s="20"/>
    </row>
    <row r="889">
      <c r="A889" s="20"/>
    </row>
    <row r="890">
      <c r="A890" s="20"/>
    </row>
    <row r="891">
      <c r="A891" s="20"/>
    </row>
    <row r="892">
      <c r="A892" s="20"/>
    </row>
    <row r="893">
      <c r="A893" s="20"/>
    </row>
    <row r="894">
      <c r="A894" s="20"/>
    </row>
    <row r="895">
      <c r="A895" s="20"/>
    </row>
    <row r="896">
      <c r="A896" s="20"/>
    </row>
    <row r="897">
      <c r="A897" s="20"/>
    </row>
    <row r="898">
      <c r="A898" s="20"/>
    </row>
    <row r="899">
      <c r="A899" s="20"/>
    </row>
    <row r="900">
      <c r="A900" s="20"/>
    </row>
    <row r="901">
      <c r="A901" s="20"/>
    </row>
    <row r="902">
      <c r="A902" s="20"/>
    </row>
    <row r="903">
      <c r="A903" s="20"/>
    </row>
    <row r="904">
      <c r="A904" s="20"/>
    </row>
    <row r="905">
      <c r="A905" s="20"/>
    </row>
    <row r="906">
      <c r="A906" s="20"/>
    </row>
    <row r="907">
      <c r="A907" s="20"/>
    </row>
    <row r="908">
      <c r="A908" s="20"/>
    </row>
    <row r="909">
      <c r="A909" s="20"/>
    </row>
    <row r="910">
      <c r="A910" s="20"/>
    </row>
    <row r="911">
      <c r="A911" s="20"/>
    </row>
    <row r="912">
      <c r="A912" s="20"/>
    </row>
    <row r="913">
      <c r="A913" s="20"/>
    </row>
    <row r="914">
      <c r="A914" s="20"/>
    </row>
    <row r="915">
      <c r="A915" s="20"/>
    </row>
    <row r="916">
      <c r="A916" s="20"/>
    </row>
    <row r="917">
      <c r="A917" s="20"/>
    </row>
    <row r="918">
      <c r="A918" s="20"/>
    </row>
    <row r="919">
      <c r="A919" s="20"/>
    </row>
    <row r="920">
      <c r="A920" s="20"/>
    </row>
    <row r="921">
      <c r="A921" s="20"/>
    </row>
    <row r="922">
      <c r="A922" s="20"/>
    </row>
    <row r="923">
      <c r="A923" s="20"/>
    </row>
    <row r="924">
      <c r="A924" s="20"/>
    </row>
    <row r="925">
      <c r="A925" s="20"/>
    </row>
    <row r="926">
      <c r="A926" s="20"/>
    </row>
    <row r="927">
      <c r="A927" s="20"/>
    </row>
    <row r="928">
      <c r="A928" s="20"/>
    </row>
    <row r="929">
      <c r="A929" s="20"/>
    </row>
    <row r="930">
      <c r="A930" s="20"/>
    </row>
    <row r="931">
      <c r="A931" s="20"/>
    </row>
    <row r="932">
      <c r="A932" s="20"/>
    </row>
    <row r="933">
      <c r="A933" s="20"/>
    </row>
    <row r="934">
      <c r="A934" s="20"/>
    </row>
    <row r="935">
      <c r="A935" s="20"/>
    </row>
    <row r="936">
      <c r="A936" s="20"/>
    </row>
    <row r="937">
      <c r="A937" s="20"/>
    </row>
    <row r="938">
      <c r="A938" s="20"/>
    </row>
    <row r="939">
      <c r="A939" s="20"/>
    </row>
    <row r="940">
      <c r="A940" s="20"/>
    </row>
    <row r="941">
      <c r="A941" s="20"/>
    </row>
    <row r="942">
      <c r="A942" s="20"/>
    </row>
    <row r="943">
      <c r="A943" s="20"/>
    </row>
    <row r="944">
      <c r="A944" s="20"/>
    </row>
    <row r="945">
      <c r="A945" s="20"/>
    </row>
    <row r="946">
      <c r="A946" s="20"/>
    </row>
    <row r="947">
      <c r="A947" s="20"/>
    </row>
    <row r="948">
      <c r="A948" s="20"/>
    </row>
    <row r="949">
      <c r="A949" s="20"/>
    </row>
    <row r="950">
      <c r="A950" s="20"/>
    </row>
    <row r="951">
      <c r="A951" s="20"/>
    </row>
    <row r="952">
      <c r="A952" s="20"/>
    </row>
    <row r="953">
      <c r="A953" s="20"/>
    </row>
    <row r="954">
      <c r="A954" s="20"/>
    </row>
    <row r="955">
      <c r="A955" s="20"/>
    </row>
    <row r="956">
      <c r="A956" s="20"/>
    </row>
    <row r="957">
      <c r="A957" s="20"/>
    </row>
    <row r="958">
      <c r="A958" s="20"/>
    </row>
    <row r="959">
      <c r="A959" s="20"/>
    </row>
    <row r="960">
      <c r="A960" s="20"/>
    </row>
    <row r="961">
      <c r="A961" s="20"/>
    </row>
    <row r="962">
      <c r="A962" s="20"/>
    </row>
    <row r="963">
      <c r="A963" s="20"/>
    </row>
    <row r="964">
      <c r="A964" s="20"/>
    </row>
    <row r="965">
      <c r="A965" s="20"/>
    </row>
    <row r="966">
      <c r="A966" s="20"/>
    </row>
    <row r="967">
      <c r="A967" s="20"/>
    </row>
    <row r="968">
      <c r="A968" s="20"/>
    </row>
    <row r="969">
      <c r="A969" s="20"/>
    </row>
    <row r="970">
      <c r="A970" s="20"/>
    </row>
    <row r="971">
      <c r="A971" s="20"/>
    </row>
    <row r="972">
      <c r="A972" s="20"/>
    </row>
    <row r="973">
      <c r="A973" s="20"/>
    </row>
    <row r="974">
      <c r="A974" s="20"/>
    </row>
    <row r="975">
      <c r="A975" s="20"/>
    </row>
    <row r="976">
      <c r="A976" s="20"/>
    </row>
    <row r="977">
      <c r="A977" s="20"/>
    </row>
    <row r="978">
      <c r="A978" s="20"/>
    </row>
    <row r="979">
      <c r="A979" s="20"/>
    </row>
    <row r="980">
      <c r="A980" s="20"/>
    </row>
    <row r="981">
      <c r="A981" s="20"/>
    </row>
    <row r="982">
      <c r="A982" s="20"/>
    </row>
    <row r="983">
      <c r="A983" s="20"/>
    </row>
    <row r="984">
      <c r="A984" s="20"/>
    </row>
    <row r="985">
      <c r="A985" s="20"/>
    </row>
    <row r="986">
      <c r="A986" s="20"/>
    </row>
    <row r="987">
      <c r="A987" s="20"/>
    </row>
    <row r="988">
      <c r="A988" s="20"/>
    </row>
    <row r="989">
      <c r="A989" s="20"/>
    </row>
    <row r="990">
      <c r="A990" s="20"/>
    </row>
    <row r="991">
      <c r="A991" s="20"/>
    </row>
    <row r="992">
      <c r="A992" s="20"/>
    </row>
    <row r="993">
      <c r="A993" s="20"/>
    </row>
    <row r="994">
      <c r="A994" s="20"/>
    </row>
    <row r="995">
      <c r="A995" s="20"/>
    </row>
    <row r="996">
      <c r="A996" s="20"/>
    </row>
    <row r="997">
      <c r="A997" s="20"/>
    </row>
    <row r="998">
      <c r="A998" s="20"/>
    </row>
    <row r="999">
      <c r="A999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13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3</v>
      </c>
      <c r="M1" s="2" t="s">
        <v>11</v>
      </c>
      <c r="N1" s="2" t="s">
        <v>12</v>
      </c>
      <c r="O1" s="2" t="s">
        <v>13</v>
      </c>
      <c r="P1" s="3" t="s">
        <v>14</v>
      </c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7" t="s">
        <v>15</v>
      </c>
      <c r="B2" s="11">
        <v>13</v>
      </c>
      <c r="C2" s="8">
        <v>13.0</v>
      </c>
      <c r="F2" s="11">
        <v>-9</v>
      </c>
      <c r="G2" s="8">
        <v>-9.0</v>
      </c>
      <c r="K2" s="11">
        <f>90+90+90+90+90+90+90+90+90+90+90+45+90</f>
        <v>1125</v>
      </c>
      <c r="M2" s="11">
        <v>1125</v>
      </c>
      <c r="N2" s="9">
        <f t="shared" ref="N2:N11" si="1">G2/M2*90</f>
        <v>-0.72</v>
      </c>
      <c r="O2" s="9">
        <f t="shared" ref="O2:O11" si="2">H2/M2*90</f>
        <v>0</v>
      </c>
      <c r="P2" s="10">
        <f t="shared" ref="P2:P11" si="3">F2/M2*90</f>
        <v>-0.72</v>
      </c>
    </row>
    <row r="3">
      <c r="A3" s="1" t="s">
        <v>16</v>
      </c>
      <c r="B3" s="12">
        <v>0</v>
      </c>
      <c r="C3" s="12"/>
      <c r="D3" s="12"/>
      <c r="E3" s="4">
        <v>9.0</v>
      </c>
      <c r="F3" s="12">
        <v>0</v>
      </c>
      <c r="G3" s="12"/>
      <c r="H3" s="12"/>
      <c r="I3" s="12"/>
      <c r="J3" s="12"/>
      <c r="K3" s="12"/>
      <c r="L3" s="12"/>
      <c r="M3" s="12">
        <v>0</v>
      </c>
      <c r="N3" s="5" t="str">
        <f t="shared" si="1"/>
        <v>#DIV/0!</v>
      </c>
      <c r="O3" s="5" t="str">
        <f t="shared" si="2"/>
        <v>#DIV/0!</v>
      </c>
      <c r="P3" s="6" t="str">
        <f t="shared" si="3"/>
        <v>#DIV/0!</v>
      </c>
    </row>
    <row r="4">
      <c r="A4" s="7" t="s">
        <v>17</v>
      </c>
      <c r="B4" s="11">
        <v>11</v>
      </c>
      <c r="C4" s="8">
        <v>11.0</v>
      </c>
      <c r="F4" s="11">
        <v>1</v>
      </c>
      <c r="H4" s="8">
        <v>1.0</v>
      </c>
      <c r="I4" s="8">
        <v>4.0</v>
      </c>
      <c r="K4" s="8">
        <f>79+59+90+83+90+90+45+90+77+90</f>
        <v>793</v>
      </c>
      <c r="M4" s="11">
        <v>793</v>
      </c>
      <c r="N4" s="9">
        <f t="shared" si="1"/>
        <v>0</v>
      </c>
      <c r="O4" s="9">
        <f t="shared" si="2"/>
        <v>0.1134930643</v>
      </c>
      <c r="P4" s="10">
        <f t="shared" si="3"/>
        <v>0.1134930643</v>
      </c>
    </row>
    <row r="5">
      <c r="A5" s="1" t="s">
        <v>18</v>
      </c>
      <c r="B5" s="12">
        <v>6</v>
      </c>
      <c r="C5" s="4">
        <v>4.0</v>
      </c>
      <c r="D5" s="4">
        <v>2.0</v>
      </c>
      <c r="E5" s="4">
        <v>4.0</v>
      </c>
      <c r="F5" s="12">
        <v>0</v>
      </c>
      <c r="G5" s="12"/>
      <c r="H5" s="12"/>
      <c r="I5" s="4">
        <v>1.0</v>
      </c>
      <c r="J5" s="12"/>
      <c r="K5" s="12">
        <f>65+90+54+78</f>
        <v>287</v>
      </c>
      <c r="L5" s="4">
        <f>27+45</f>
        <v>72</v>
      </c>
      <c r="M5" s="12">
        <v>359</v>
      </c>
      <c r="N5" s="5">
        <f t="shared" si="1"/>
        <v>0</v>
      </c>
      <c r="O5" s="5">
        <f t="shared" si="2"/>
        <v>0</v>
      </c>
      <c r="P5" s="6">
        <f t="shared" si="3"/>
        <v>0</v>
      </c>
    </row>
    <row r="6">
      <c r="A6" s="7" t="s">
        <v>19</v>
      </c>
      <c r="B6" s="11">
        <v>9</v>
      </c>
      <c r="C6" s="8">
        <v>9.0</v>
      </c>
      <c r="F6" s="11">
        <v>1</v>
      </c>
      <c r="H6" s="8">
        <v>1.0</v>
      </c>
      <c r="I6" s="8">
        <v>2.0</v>
      </c>
      <c r="J6" s="8">
        <v>2.0</v>
      </c>
      <c r="K6" s="8">
        <f>90+90+90+90+88+90+90+90+90</f>
        <v>808</v>
      </c>
      <c r="M6" s="11">
        <v>808</v>
      </c>
      <c r="N6" s="9">
        <f t="shared" si="1"/>
        <v>0</v>
      </c>
      <c r="O6" s="9">
        <f t="shared" si="2"/>
        <v>0.1113861386</v>
      </c>
      <c r="P6" s="10">
        <f t="shared" si="3"/>
        <v>0.1113861386</v>
      </c>
    </row>
    <row r="7">
      <c r="A7" s="1" t="s">
        <v>20</v>
      </c>
      <c r="B7" s="12">
        <v>0</v>
      </c>
      <c r="C7" s="12"/>
      <c r="D7" s="12"/>
      <c r="E7" s="4">
        <v>4.0</v>
      </c>
      <c r="F7" s="12">
        <v>0</v>
      </c>
      <c r="G7" s="12"/>
      <c r="H7" s="12"/>
      <c r="I7" s="12"/>
      <c r="J7" s="12"/>
      <c r="K7" s="12"/>
      <c r="L7" s="12"/>
      <c r="M7" s="12">
        <v>0</v>
      </c>
      <c r="N7" s="5" t="str">
        <f t="shared" si="1"/>
        <v>#DIV/0!</v>
      </c>
      <c r="O7" s="5" t="str">
        <f t="shared" si="2"/>
        <v>#DIV/0!</v>
      </c>
      <c r="P7" s="6" t="str">
        <f t="shared" si="3"/>
        <v>#DIV/0!</v>
      </c>
    </row>
    <row r="8">
      <c r="A8" s="7" t="s">
        <v>21</v>
      </c>
      <c r="B8" s="11">
        <v>4</v>
      </c>
      <c r="C8" s="8">
        <v>1.0</v>
      </c>
      <c r="D8" s="8">
        <v>3.0</v>
      </c>
      <c r="E8" s="8">
        <v>5.0</v>
      </c>
      <c r="F8" s="11">
        <v>0</v>
      </c>
      <c r="L8" s="8">
        <f>11+11+45</f>
        <v>67</v>
      </c>
      <c r="M8" s="11">
        <v>67</v>
      </c>
      <c r="N8" s="9">
        <f t="shared" si="1"/>
        <v>0</v>
      </c>
      <c r="O8" s="9">
        <f t="shared" si="2"/>
        <v>0</v>
      </c>
      <c r="P8" s="10">
        <f t="shared" si="3"/>
        <v>0</v>
      </c>
    </row>
    <row r="9">
      <c r="A9" s="1" t="s">
        <v>22</v>
      </c>
      <c r="B9" s="12">
        <v>12</v>
      </c>
      <c r="C9" s="4">
        <v>12.0</v>
      </c>
      <c r="D9" s="12"/>
      <c r="E9" s="12"/>
      <c r="F9" s="12">
        <v>0</v>
      </c>
      <c r="G9" s="12"/>
      <c r="H9" s="12"/>
      <c r="I9" s="4">
        <v>3.0</v>
      </c>
      <c r="J9" s="4">
        <v>1.0</v>
      </c>
      <c r="K9" s="4">
        <f>90+90+90+90+90+90+90+45+90+90+66+90</f>
        <v>1011</v>
      </c>
      <c r="L9" s="12"/>
      <c r="M9" s="12">
        <v>1011</v>
      </c>
      <c r="N9" s="5">
        <f t="shared" si="1"/>
        <v>0</v>
      </c>
      <c r="O9" s="5">
        <f t="shared" si="2"/>
        <v>0</v>
      </c>
      <c r="P9" s="6">
        <f t="shared" si="3"/>
        <v>0</v>
      </c>
    </row>
    <row r="10">
      <c r="A10" s="7" t="s">
        <v>23</v>
      </c>
      <c r="B10" s="11">
        <v>4</v>
      </c>
      <c r="C10" s="8">
        <v>1.0</v>
      </c>
      <c r="D10" s="8">
        <v>3.0</v>
      </c>
      <c r="E10" s="8">
        <v>5.0</v>
      </c>
      <c r="F10" s="11">
        <v>0</v>
      </c>
      <c r="I10" s="8">
        <v>1.0</v>
      </c>
      <c r="K10" s="8">
        <f>59</f>
        <v>59</v>
      </c>
      <c r="L10" s="8">
        <f>13+13+12</f>
        <v>38</v>
      </c>
      <c r="M10" s="11">
        <v>97</v>
      </c>
      <c r="N10" s="9">
        <f t="shared" si="1"/>
        <v>0</v>
      </c>
      <c r="O10" s="9">
        <f t="shared" si="2"/>
        <v>0</v>
      </c>
      <c r="P10" s="10">
        <f t="shared" si="3"/>
        <v>0</v>
      </c>
    </row>
    <row r="11">
      <c r="A11" s="1" t="s">
        <v>24</v>
      </c>
      <c r="B11" s="12">
        <v>12</v>
      </c>
      <c r="C11" s="4">
        <v>11.0</v>
      </c>
      <c r="D11" s="4">
        <v>1.0</v>
      </c>
      <c r="E11" s="12"/>
      <c r="F11" s="12">
        <v>2</v>
      </c>
      <c r="G11" s="4">
        <v>1.0</v>
      </c>
      <c r="H11" s="4">
        <v>1.0</v>
      </c>
      <c r="I11" s="4">
        <v>2.0</v>
      </c>
      <c r="J11" s="12"/>
      <c r="K11" s="12">
        <f>77+90+75+90+90+68+81+84+90+83</f>
        <v>828</v>
      </c>
      <c r="L11" s="12">
        <f>31</f>
        <v>31</v>
      </c>
      <c r="M11" s="12">
        <v>859</v>
      </c>
      <c r="N11" s="5">
        <f t="shared" si="1"/>
        <v>0.1047729919</v>
      </c>
      <c r="O11" s="5">
        <f t="shared" si="2"/>
        <v>0.1047729919</v>
      </c>
      <c r="P11" s="6">
        <f t="shared" si="3"/>
        <v>0.2095459837</v>
      </c>
    </row>
    <row r="12">
      <c r="A12" s="7" t="s">
        <v>25</v>
      </c>
      <c r="B12" s="11">
        <v>1</v>
      </c>
      <c r="C12" s="8">
        <v>1.0</v>
      </c>
      <c r="F12" s="11">
        <v>0</v>
      </c>
      <c r="K12" s="8">
        <v>63.0</v>
      </c>
      <c r="M12" s="11">
        <v>63</v>
      </c>
      <c r="N12" s="13">
        <v>0.0</v>
      </c>
      <c r="O12" s="13">
        <v>0.0</v>
      </c>
      <c r="P12" s="14">
        <v>0.0</v>
      </c>
    </row>
    <row r="13">
      <c r="A13" s="1" t="s">
        <v>26</v>
      </c>
      <c r="B13" s="12">
        <v>4</v>
      </c>
      <c r="C13" s="4">
        <v>2.0</v>
      </c>
      <c r="D13" s="4">
        <v>2.0</v>
      </c>
      <c r="E13" s="4">
        <v>1.0</v>
      </c>
      <c r="F13" s="12">
        <v>0</v>
      </c>
      <c r="G13" s="12"/>
      <c r="H13" s="12"/>
      <c r="I13" s="4">
        <v>1.0</v>
      </c>
      <c r="J13" s="12"/>
      <c r="K13" s="12">
        <v>135</v>
      </c>
      <c r="L13" s="12">
        <f>3+36</f>
        <v>39</v>
      </c>
      <c r="M13" s="12">
        <v>174</v>
      </c>
      <c r="N13" s="5">
        <f t="shared" ref="N13:N32" si="4">G13/M13*90</f>
        <v>0</v>
      </c>
      <c r="O13" s="5">
        <f t="shared" ref="O13:O32" si="5">H13/M13*90</f>
        <v>0</v>
      </c>
      <c r="P13" s="6">
        <f t="shared" ref="P13:P32" si="6">F13/M13*90</f>
        <v>0</v>
      </c>
    </row>
    <row r="14">
      <c r="A14" s="7" t="s">
        <v>27</v>
      </c>
      <c r="B14" s="11">
        <v>2</v>
      </c>
      <c r="D14" s="8">
        <v>2.0</v>
      </c>
      <c r="E14" s="8">
        <v>7.0</v>
      </c>
      <c r="F14" s="11">
        <v>0</v>
      </c>
      <c r="L14" s="8">
        <f>11+4</f>
        <v>15</v>
      </c>
      <c r="M14" s="11">
        <v>15</v>
      </c>
      <c r="N14" s="9">
        <f t="shared" si="4"/>
        <v>0</v>
      </c>
      <c r="O14" s="9">
        <f t="shared" si="5"/>
        <v>0</v>
      </c>
      <c r="P14" s="10">
        <f t="shared" si="6"/>
        <v>0</v>
      </c>
    </row>
    <row r="15">
      <c r="A15" s="1" t="s">
        <v>28</v>
      </c>
      <c r="B15" s="12">
        <v>11</v>
      </c>
      <c r="C15" s="4">
        <v>11.0</v>
      </c>
      <c r="D15" s="12"/>
      <c r="E15" s="12"/>
      <c r="F15" s="12">
        <v>0</v>
      </c>
      <c r="G15" s="12"/>
      <c r="H15" s="12"/>
      <c r="I15" s="4">
        <v>2.0</v>
      </c>
      <c r="J15" s="12"/>
      <c r="K15" s="4">
        <f>90+90+90+45+90+68+67+90+90+65+65+67</f>
        <v>917</v>
      </c>
      <c r="L15" s="12"/>
      <c r="M15" s="12">
        <v>917</v>
      </c>
      <c r="N15" s="5">
        <f t="shared" si="4"/>
        <v>0</v>
      </c>
      <c r="O15" s="5">
        <f t="shared" si="5"/>
        <v>0</v>
      </c>
      <c r="P15" s="6">
        <f t="shared" si="6"/>
        <v>0</v>
      </c>
    </row>
    <row r="16">
      <c r="A16" s="7" t="s">
        <v>29</v>
      </c>
      <c r="B16" s="11">
        <v>0</v>
      </c>
      <c r="F16" s="11">
        <v>0</v>
      </c>
      <c r="M16" s="11">
        <v>0</v>
      </c>
      <c r="N16" s="9" t="str">
        <f t="shared" si="4"/>
        <v>#DIV/0!</v>
      </c>
      <c r="O16" s="9" t="str">
        <f t="shared" si="5"/>
        <v>#DIV/0!</v>
      </c>
      <c r="P16" s="10" t="str">
        <f t="shared" si="6"/>
        <v>#DIV/0!</v>
      </c>
    </row>
    <row r="17">
      <c r="A17" s="1" t="s">
        <v>30</v>
      </c>
      <c r="B17" s="12">
        <v>8</v>
      </c>
      <c r="C17" s="4">
        <v>5.0</v>
      </c>
      <c r="D17" s="4">
        <v>3.0</v>
      </c>
      <c r="E17" s="4">
        <v>5.0</v>
      </c>
      <c r="F17" s="12">
        <v>1</v>
      </c>
      <c r="G17" s="12"/>
      <c r="H17" s="4">
        <v>1.0</v>
      </c>
      <c r="I17" s="12"/>
      <c r="J17" s="12"/>
      <c r="K17" s="4">
        <f>63+86+59+58+72+58</f>
        <v>396</v>
      </c>
      <c r="L17" s="12">
        <f>7+45+15</f>
        <v>67</v>
      </c>
      <c r="M17" s="12">
        <v>463</v>
      </c>
      <c r="N17" s="5">
        <f t="shared" si="4"/>
        <v>0</v>
      </c>
      <c r="O17" s="5">
        <f t="shared" si="5"/>
        <v>0.1943844492</v>
      </c>
      <c r="P17" s="6">
        <f t="shared" si="6"/>
        <v>0.1943844492</v>
      </c>
    </row>
    <row r="18">
      <c r="A18" s="7" t="s">
        <v>31</v>
      </c>
      <c r="B18" s="11">
        <v>8</v>
      </c>
      <c r="C18" s="8">
        <v>2.0</v>
      </c>
      <c r="D18" s="8">
        <v>6.0</v>
      </c>
      <c r="F18" s="11">
        <v>1</v>
      </c>
      <c r="H18" s="8">
        <v>1.0</v>
      </c>
      <c r="K18" s="11">
        <v>120</v>
      </c>
      <c r="L18" s="11">
        <f>22+31+22+23+25+25+23</f>
        <v>171</v>
      </c>
      <c r="M18" s="11">
        <v>291</v>
      </c>
      <c r="N18" s="9">
        <f t="shared" si="4"/>
        <v>0</v>
      </c>
      <c r="O18" s="9">
        <f t="shared" si="5"/>
        <v>0.3092783505</v>
      </c>
      <c r="P18" s="10">
        <f t="shared" si="6"/>
        <v>0.3092783505</v>
      </c>
    </row>
    <row r="19">
      <c r="A19" s="1" t="s">
        <v>32</v>
      </c>
      <c r="B19" s="12">
        <v>3</v>
      </c>
      <c r="C19" s="4">
        <v>2.0</v>
      </c>
      <c r="D19" s="4">
        <v>1.0</v>
      </c>
      <c r="E19" s="4">
        <v>6.0</v>
      </c>
      <c r="F19" s="12">
        <v>0</v>
      </c>
      <c r="G19" s="12"/>
      <c r="H19" s="12"/>
      <c r="I19" s="12"/>
      <c r="J19" s="12"/>
      <c r="K19" s="12">
        <f>57+54</f>
        <v>111</v>
      </c>
      <c r="L19" s="12">
        <f>25+24</f>
        <v>49</v>
      </c>
      <c r="M19" s="12">
        <v>160</v>
      </c>
      <c r="N19" s="5">
        <f t="shared" si="4"/>
        <v>0</v>
      </c>
      <c r="O19" s="5">
        <f t="shared" si="5"/>
        <v>0</v>
      </c>
      <c r="P19" s="6">
        <f t="shared" si="6"/>
        <v>0</v>
      </c>
    </row>
    <row r="20">
      <c r="A20" s="7" t="s">
        <v>33</v>
      </c>
      <c r="B20" s="11">
        <v>12</v>
      </c>
      <c r="C20" s="8">
        <v>11.0</v>
      </c>
      <c r="D20" s="8">
        <v>1.0</v>
      </c>
      <c r="E20" s="8">
        <v>1.0</v>
      </c>
      <c r="F20" s="11">
        <v>1</v>
      </c>
      <c r="H20" s="8">
        <v>1.0</v>
      </c>
      <c r="K20" s="8">
        <f>79+79+90+53+81+68+59+58+63+90+58</f>
        <v>778</v>
      </c>
      <c r="L20" s="11">
        <v>45</v>
      </c>
      <c r="M20" s="11">
        <v>823</v>
      </c>
      <c r="N20" s="9">
        <f t="shared" si="4"/>
        <v>0</v>
      </c>
      <c r="O20" s="9">
        <f t="shared" si="5"/>
        <v>0.1093560146</v>
      </c>
      <c r="P20" s="10">
        <f t="shared" si="6"/>
        <v>0.1093560146</v>
      </c>
    </row>
    <row r="21">
      <c r="A21" s="1" t="s">
        <v>34</v>
      </c>
      <c r="B21" s="12">
        <v>6</v>
      </c>
      <c r="C21" s="4">
        <v>2.0</v>
      </c>
      <c r="D21" s="4">
        <v>4.0</v>
      </c>
      <c r="E21" s="12"/>
      <c r="F21" s="12">
        <v>1</v>
      </c>
      <c r="G21" s="12"/>
      <c r="H21" s="4">
        <v>1.0</v>
      </c>
      <c r="I21" s="12"/>
      <c r="J21" s="12"/>
      <c r="K21" s="12">
        <v>137</v>
      </c>
      <c r="L21" s="12">
        <f>33+33+27+45+32</f>
        <v>170</v>
      </c>
      <c r="M21" s="12">
        <v>307</v>
      </c>
      <c r="N21" s="5">
        <f t="shared" si="4"/>
        <v>0</v>
      </c>
      <c r="O21" s="5">
        <f t="shared" si="5"/>
        <v>0.2931596091</v>
      </c>
      <c r="P21" s="6">
        <f t="shared" si="6"/>
        <v>0.2931596091</v>
      </c>
    </row>
    <row r="22">
      <c r="A22" s="7" t="s">
        <v>35</v>
      </c>
      <c r="B22" s="11">
        <v>9</v>
      </c>
      <c r="C22" s="8">
        <v>5.0</v>
      </c>
      <c r="D22" s="8">
        <v>4.0</v>
      </c>
      <c r="F22" s="11">
        <v>1</v>
      </c>
      <c r="H22" s="8">
        <v>1.0</v>
      </c>
      <c r="I22" s="8">
        <v>1.0</v>
      </c>
      <c r="K22" s="11">
        <f>65+90+77+90+65</f>
        <v>387</v>
      </c>
      <c r="L22" s="8">
        <f>27+31+22+45+32</f>
        <v>157</v>
      </c>
      <c r="M22" s="11">
        <v>544</v>
      </c>
      <c r="N22" s="9">
        <f t="shared" si="4"/>
        <v>0</v>
      </c>
      <c r="O22" s="9">
        <f t="shared" si="5"/>
        <v>0.1654411765</v>
      </c>
      <c r="P22" s="10">
        <f t="shared" si="6"/>
        <v>0.1654411765</v>
      </c>
    </row>
    <row r="23">
      <c r="A23" s="1" t="s">
        <v>36</v>
      </c>
      <c r="B23" s="12">
        <v>10</v>
      </c>
      <c r="C23" s="4">
        <v>1.0</v>
      </c>
      <c r="D23" s="4">
        <v>9.0</v>
      </c>
      <c r="E23" s="4">
        <v>3.0</v>
      </c>
      <c r="F23" s="12">
        <v>0</v>
      </c>
      <c r="G23" s="12"/>
      <c r="H23" s="12"/>
      <c r="I23" s="12"/>
      <c r="J23" s="12"/>
      <c r="K23" s="12">
        <f>57</f>
        <v>57</v>
      </c>
      <c r="L23" s="4">
        <f>22+11+25+37+4+36+33+13+25</f>
        <v>206</v>
      </c>
      <c r="M23" s="12">
        <v>263</v>
      </c>
      <c r="N23" s="5">
        <f t="shared" si="4"/>
        <v>0</v>
      </c>
      <c r="O23" s="5">
        <f t="shared" si="5"/>
        <v>0</v>
      </c>
      <c r="P23" s="6">
        <f t="shared" si="6"/>
        <v>0</v>
      </c>
    </row>
    <row r="24">
      <c r="A24" s="7" t="s">
        <v>37</v>
      </c>
      <c r="B24" s="11">
        <v>0</v>
      </c>
      <c r="F24" s="11">
        <v>0</v>
      </c>
      <c r="M24" s="11">
        <v>0</v>
      </c>
      <c r="N24" s="9" t="str">
        <f t="shared" si="4"/>
        <v>#DIV/0!</v>
      </c>
      <c r="O24" s="9" t="str">
        <f t="shared" si="5"/>
        <v>#DIV/0!</v>
      </c>
      <c r="P24" s="10" t="str">
        <f t="shared" si="6"/>
        <v>#DIV/0!</v>
      </c>
    </row>
    <row r="25">
      <c r="A25" s="1" t="s">
        <v>38</v>
      </c>
      <c r="B25" s="12">
        <v>11</v>
      </c>
      <c r="C25" s="4">
        <v>5.0</v>
      </c>
      <c r="D25" s="4">
        <v>6.0</v>
      </c>
      <c r="E25" s="12"/>
      <c r="F25" s="12">
        <v>3</v>
      </c>
      <c r="G25" s="12"/>
      <c r="H25" s="4">
        <v>3.0</v>
      </c>
      <c r="I25" s="4">
        <v>2.0</v>
      </c>
      <c r="J25" s="12"/>
      <c r="K25" s="12">
        <f>79+77+70+77+90</f>
        <v>393</v>
      </c>
      <c r="L25" s="12">
        <f>9+31+9+6+24+18+7</f>
        <v>104</v>
      </c>
      <c r="M25" s="12">
        <v>497</v>
      </c>
      <c r="N25" s="5">
        <f t="shared" si="4"/>
        <v>0</v>
      </c>
      <c r="O25" s="5">
        <f t="shared" si="5"/>
        <v>0.5432595573</v>
      </c>
      <c r="P25" s="6">
        <f t="shared" si="6"/>
        <v>0.5432595573</v>
      </c>
    </row>
    <row r="26">
      <c r="A26" s="7" t="s">
        <v>39</v>
      </c>
      <c r="B26" s="11">
        <v>4</v>
      </c>
      <c r="C26" s="8">
        <v>1.0</v>
      </c>
      <c r="D26" s="8">
        <v>3.0</v>
      </c>
      <c r="E26" s="8">
        <v>1.0</v>
      </c>
      <c r="F26" s="11">
        <v>3</v>
      </c>
      <c r="G26" s="8">
        <v>2.0</v>
      </c>
      <c r="H26" s="8">
        <v>1.0</v>
      </c>
      <c r="I26" s="8">
        <v>1.0</v>
      </c>
      <c r="J26" s="8">
        <v>1.0</v>
      </c>
      <c r="K26" s="11">
        <v>59</v>
      </c>
      <c r="L26" s="11">
        <f>13+22+23+23</f>
        <v>81</v>
      </c>
      <c r="M26" s="11">
        <v>140</v>
      </c>
      <c r="N26" s="9">
        <f t="shared" si="4"/>
        <v>1.285714286</v>
      </c>
      <c r="O26" s="9">
        <f t="shared" si="5"/>
        <v>0.6428571429</v>
      </c>
      <c r="P26" s="10">
        <f t="shared" si="6"/>
        <v>1.928571429</v>
      </c>
    </row>
    <row r="27">
      <c r="A27" s="1" t="s">
        <v>40</v>
      </c>
      <c r="B27" s="12">
        <v>13</v>
      </c>
      <c r="C27" s="4">
        <v>13.0</v>
      </c>
      <c r="D27" s="12"/>
      <c r="E27" s="12"/>
      <c r="F27" s="12">
        <v>10</v>
      </c>
      <c r="G27" s="4">
        <v>9.0</v>
      </c>
      <c r="H27" s="4">
        <v>1.0</v>
      </c>
      <c r="I27" s="4">
        <v>2.0</v>
      </c>
      <c r="J27" s="12"/>
      <c r="K27" s="4">
        <f>90+90+90+90+90+90+90+90+90+90+90+90+90</f>
        <v>1170</v>
      </c>
      <c r="L27" s="12"/>
      <c r="M27" s="12">
        <v>1170</v>
      </c>
      <c r="N27" s="5">
        <f t="shared" si="4"/>
        <v>0.6923076923</v>
      </c>
      <c r="O27" s="5">
        <f t="shared" si="5"/>
        <v>0.07692307692</v>
      </c>
      <c r="P27" s="6">
        <f t="shared" si="6"/>
        <v>0.7692307692</v>
      </c>
    </row>
    <row r="28">
      <c r="A28" s="7" t="s">
        <v>41</v>
      </c>
      <c r="B28" s="11">
        <v>8</v>
      </c>
      <c r="C28" s="8">
        <v>6.0</v>
      </c>
      <c r="D28" s="8">
        <v>2.0</v>
      </c>
      <c r="F28" s="11">
        <v>4</v>
      </c>
      <c r="G28" s="8">
        <v>3.0</v>
      </c>
      <c r="H28" s="8">
        <v>1.0</v>
      </c>
      <c r="I28" s="8">
        <v>5.0</v>
      </c>
      <c r="K28" s="8">
        <f>68+68+67+63+66+45+67</f>
        <v>444</v>
      </c>
      <c r="L28" s="11">
        <f>33+25</f>
        <v>58</v>
      </c>
      <c r="M28" s="11">
        <v>502</v>
      </c>
      <c r="N28" s="9">
        <f t="shared" si="4"/>
        <v>0.5378486056</v>
      </c>
      <c r="O28" s="9">
        <f t="shared" si="5"/>
        <v>0.1792828685</v>
      </c>
      <c r="P28" s="10">
        <f t="shared" si="6"/>
        <v>0.7171314741</v>
      </c>
    </row>
    <row r="29">
      <c r="A29" s="1" t="s">
        <v>42</v>
      </c>
      <c r="B29" s="12">
        <v>13</v>
      </c>
      <c r="C29" s="4">
        <v>13.0</v>
      </c>
      <c r="D29" s="12"/>
      <c r="E29" s="12"/>
      <c r="F29" s="12">
        <v>1</v>
      </c>
      <c r="G29" s="12"/>
      <c r="H29" s="4">
        <v>1.0</v>
      </c>
      <c r="I29" s="4">
        <v>4.0</v>
      </c>
      <c r="J29" s="12"/>
      <c r="K29" s="4">
        <f>90+90+87+90+90+90+86+90+90+90+90+90+90</f>
        <v>1163</v>
      </c>
      <c r="L29" s="12"/>
      <c r="M29" s="12">
        <v>1163</v>
      </c>
      <c r="N29" s="5">
        <f t="shared" si="4"/>
        <v>0</v>
      </c>
      <c r="O29" s="5">
        <f t="shared" si="5"/>
        <v>0.07738607051</v>
      </c>
      <c r="P29" s="6">
        <f t="shared" si="6"/>
        <v>0.07738607051</v>
      </c>
    </row>
    <row r="30">
      <c r="A30" s="7" t="s">
        <v>43</v>
      </c>
      <c r="B30" s="11">
        <v>5</v>
      </c>
      <c r="D30" s="8">
        <v>5.0</v>
      </c>
      <c r="E30" s="8">
        <v>2.0</v>
      </c>
      <c r="F30" s="11">
        <v>1</v>
      </c>
      <c r="G30" s="8">
        <v>1.0</v>
      </c>
      <c r="L30" s="8">
        <f>13+20+15+27+18</f>
        <v>93</v>
      </c>
      <c r="M30" s="11">
        <v>93</v>
      </c>
      <c r="N30" s="9">
        <f t="shared" si="4"/>
        <v>0.9677419355</v>
      </c>
      <c r="O30" s="9">
        <f t="shared" si="5"/>
        <v>0</v>
      </c>
      <c r="P30" s="10">
        <f t="shared" si="6"/>
        <v>0.9677419355</v>
      </c>
    </row>
    <row r="31">
      <c r="A31" s="1" t="s">
        <v>44</v>
      </c>
      <c r="B31" s="12">
        <v>1</v>
      </c>
      <c r="C31" s="4">
        <v>1.0</v>
      </c>
      <c r="D31" s="12"/>
      <c r="E31" s="4">
        <v>2.0</v>
      </c>
      <c r="F31" s="12">
        <v>0</v>
      </c>
      <c r="G31" s="12"/>
      <c r="H31" s="12"/>
      <c r="I31" s="12"/>
      <c r="J31" s="12"/>
      <c r="K31" s="4">
        <v>90.0</v>
      </c>
      <c r="L31" s="12"/>
      <c r="M31" s="12">
        <v>90</v>
      </c>
      <c r="N31" s="5">
        <f t="shared" si="4"/>
        <v>0</v>
      </c>
      <c r="O31" s="5">
        <f t="shared" si="5"/>
        <v>0</v>
      </c>
      <c r="P31" s="6">
        <f t="shared" si="6"/>
        <v>0</v>
      </c>
    </row>
    <row r="32">
      <c r="A32" s="15" t="s">
        <v>45</v>
      </c>
      <c r="B32" s="16">
        <v>1</v>
      </c>
      <c r="C32" s="16"/>
      <c r="D32" s="17">
        <v>1.0</v>
      </c>
      <c r="E32" s="17">
        <v>3.0</v>
      </c>
      <c r="F32" s="16">
        <v>0</v>
      </c>
      <c r="G32" s="16"/>
      <c r="H32" s="16"/>
      <c r="I32" s="16"/>
      <c r="J32" s="16"/>
      <c r="K32" s="16"/>
      <c r="L32" s="16">
        <v>45</v>
      </c>
      <c r="M32" s="16">
        <v>45</v>
      </c>
      <c r="N32" s="18">
        <f t="shared" si="4"/>
        <v>0</v>
      </c>
      <c r="O32" s="18">
        <f t="shared" si="5"/>
        <v>0</v>
      </c>
      <c r="P32" s="19">
        <f t="shared" si="6"/>
        <v>0</v>
      </c>
    </row>
    <row r="33">
      <c r="A33" s="20"/>
    </row>
    <row r="34">
      <c r="A34" s="20"/>
    </row>
    <row r="35">
      <c r="A35" s="20"/>
    </row>
    <row r="36">
      <c r="A36" s="20"/>
    </row>
    <row r="37">
      <c r="A37" s="20"/>
    </row>
    <row r="38">
      <c r="A38" s="20"/>
    </row>
    <row r="39">
      <c r="A39" s="20"/>
    </row>
    <row r="40">
      <c r="A40" s="20"/>
    </row>
    <row r="41">
      <c r="A41" s="20"/>
    </row>
    <row r="42">
      <c r="A42" s="20"/>
    </row>
    <row r="43">
      <c r="A43" s="20"/>
    </row>
    <row r="44">
      <c r="A44" s="20"/>
    </row>
    <row r="45">
      <c r="A45" s="20"/>
    </row>
    <row r="46">
      <c r="A46" s="20"/>
    </row>
    <row r="47">
      <c r="A47" s="20"/>
    </row>
    <row r="48">
      <c r="A48" s="20"/>
    </row>
    <row r="49">
      <c r="A49" s="20"/>
    </row>
    <row r="50">
      <c r="A50" s="20"/>
    </row>
    <row r="51">
      <c r="A51" s="20"/>
    </row>
    <row r="52">
      <c r="A52" s="20"/>
    </row>
    <row r="53">
      <c r="A53" s="20"/>
    </row>
    <row r="54">
      <c r="A54" s="20"/>
    </row>
    <row r="55">
      <c r="A55" s="20"/>
    </row>
    <row r="56">
      <c r="A56" s="20"/>
    </row>
    <row r="57">
      <c r="A57" s="20"/>
    </row>
    <row r="58">
      <c r="A58" s="20"/>
    </row>
    <row r="59">
      <c r="A59" s="20"/>
    </row>
    <row r="60">
      <c r="A60" s="20"/>
    </row>
    <row r="61">
      <c r="A61" s="20"/>
    </row>
    <row r="62">
      <c r="A62" s="20"/>
    </row>
    <row r="63">
      <c r="A63" s="20"/>
    </row>
    <row r="64">
      <c r="A64" s="20"/>
    </row>
    <row r="65">
      <c r="A65" s="20"/>
    </row>
    <row r="66">
      <c r="A66" s="20"/>
    </row>
    <row r="67">
      <c r="A67" s="20"/>
    </row>
    <row r="68">
      <c r="A68" s="20"/>
    </row>
    <row r="69">
      <c r="A69" s="20"/>
    </row>
    <row r="70">
      <c r="A70" s="20"/>
    </row>
    <row r="71">
      <c r="A71" s="20"/>
    </row>
    <row r="72">
      <c r="A72" s="20"/>
    </row>
    <row r="73">
      <c r="A73" s="20"/>
    </row>
    <row r="74">
      <c r="A74" s="20"/>
    </row>
    <row r="75">
      <c r="A75" s="20"/>
    </row>
    <row r="76">
      <c r="A76" s="20"/>
    </row>
    <row r="77">
      <c r="A77" s="20"/>
    </row>
    <row r="78">
      <c r="A78" s="20"/>
    </row>
    <row r="79">
      <c r="A79" s="20"/>
    </row>
    <row r="80">
      <c r="A80" s="20"/>
    </row>
    <row r="81">
      <c r="A81" s="20"/>
    </row>
    <row r="82">
      <c r="A82" s="20"/>
    </row>
    <row r="83">
      <c r="A83" s="20"/>
    </row>
    <row r="84">
      <c r="A84" s="20"/>
    </row>
    <row r="85">
      <c r="A85" s="20"/>
    </row>
    <row r="86">
      <c r="A86" s="20"/>
    </row>
    <row r="87">
      <c r="A87" s="20"/>
    </row>
    <row r="88">
      <c r="A88" s="20"/>
    </row>
    <row r="89">
      <c r="A89" s="20"/>
    </row>
    <row r="90">
      <c r="A90" s="20"/>
    </row>
    <row r="91">
      <c r="A91" s="20"/>
    </row>
    <row r="92">
      <c r="A92" s="20"/>
    </row>
    <row r="93">
      <c r="A93" s="20"/>
    </row>
    <row r="94">
      <c r="A94" s="20"/>
    </row>
    <row r="95">
      <c r="A95" s="20"/>
    </row>
    <row r="96">
      <c r="A96" s="20"/>
    </row>
    <row r="97">
      <c r="A97" s="20"/>
    </row>
    <row r="98">
      <c r="A98" s="20"/>
    </row>
    <row r="99">
      <c r="A99" s="20"/>
    </row>
    <row r="100">
      <c r="A100" s="20"/>
    </row>
    <row r="101">
      <c r="A101" s="20"/>
    </row>
    <row r="102">
      <c r="A102" s="20"/>
    </row>
    <row r="103">
      <c r="A103" s="20"/>
    </row>
    <row r="104">
      <c r="A104" s="20"/>
    </row>
    <row r="105">
      <c r="A105" s="20"/>
    </row>
    <row r="106">
      <c r="A106" s="20"/>
    </row>
    <row r="107">
      <c r="A107" s="20"/>
    </row>
    <row r="108">
      <c r="A108" s="20"/>
    </row>
    <row r="109">
      <c r="A109" s="20"/>
    </row>
    <row r="110">
      <c r="A110" s="20"/>
    </row>
    <row r="111">
      <c r="A111" s="20"/>
    </row>
    <row r="112">
      <c r="A112" s="20"/>
    </row>
    <row r="113">
      <c r="A113" s="20"/>
    </row>
    <row r="114">
      <c r="A114" s="20"/>
    </row>
    <row r="115">
      <c r="A115" s="20"/>
    </row>
    <row r="116">
      <c r="A116" s="20"/>
    </row>
    <row r="117">
      <c r="A117" s="20"/>
    </row>
    <row r="118">
      <c r="A118" s="20"/>
    </row>
    <row r="119">
      <c r="A119" s="20"/>
    </row>
    <row r="120">
      <c r="A120" s="20"/>
    </row>
    <row r="121">
      <c r="A121" s="20"/>
    </row>
    <row r="122">
      <c r="A122" s="20"/>
    </row>
    <row r="123">
      <c r="A123" s="20"/>
    </row>
    <row r="124">
      <c r="A124" s="20"/>
    </row>
    <row r="125">
      <c r="A125" s="20"/>
    </row>
    <row r="126">
      <c r="A126" s="20"/>
    </row>
    <row r="127">
      <c r="A127" s="20"/>
    </row>
    <row r="128">
      <c r="A128" s="20"/>
    </row>
    <row r="129">
      <c r="A129" s="20"/>
    </row>
    <row r="130">
      <c r="A130" s="20"/>
    </row>
    <row r="131">
      <c r="A131" s="20"/>
    </row>
    <row r="132">
      <c r="A132" s="20"/>
    </row>
    <row r="133">
      <c r="A133" s="20"/>
    </row>
    <row r="134">
      <c r="A134" s="20"/>
    </row>
    <row r="135">
      <c r="A135" s="20"/>
    </row>
    <row r="136">
      <c r="A136" s="20"/>
    </row>
    <row r="137">
      <c r="A137" s="20"/>
    </row>
    <row r="138">
      <c r="A138" s="20"/>
    </row>
    <row r="139">
      <c r="A139" s="20"/>
    </row>
    <row r="140">
      <c r="A140" s="20"/>
    </row>
    <row r="141">
      <c r="A141" s="20"/>
    </row>
    <row r="142">
      <c r="A142" s="20"/>
    </row>
    <row r="143">
      <c r="A143" s="20"/>
    </row>
    <row r="144">
      <c r="A144" s="20"/>
    </row>
    <row r="145">
      <c r="A145" s="20"/>
    </row>
    <row r="146">
      <c r="A146" s="20"/>
    </row>
    <row r="147">
      <c r="A147" s="20"/>
    </row>
    <row r="148">
      <c r="A148" s="20"/>
    </row>
    <row r="149">
      <c r="A149" s="20"/>
    </row>
    <row r="150">
      <c r="A150" s="20"/>
    </row>
    <row r="151">
      <c r="A151" s="20"/>
    </row>
    <row r="152">
      <c r="A152" s="20"/>
    </row>
    <row r="153">
      <c r="A153" s="20"/>
    </row>
    <row r="154">
      <c r="A154" s="20"/>
    </row>
    <row r="155">
      <c r="A155" s="20"/>
    </row>
    <row r="156">
      <c r="A156" s="20"/>
    </row>
    <row r="157">
      <c r="A157" s="20"/>
    </row>
    <row r="158">
      <c r="A158" s="20"/>
    </row>
    <row r="159">
      <c r="A159" s="20"/>
    </row>
    <row r="160">
      <c r="A160" s="20"/>
    </row>
    <row r="161">
      <c r="A161" s="20"/>
    </row>
    <row r="162">
      <c r="A162" s="20"/>
    </row>
    <row r="163">
      <c r="A163" s="20"/>
    </row>
    <row r="164">
      <c r="A164" s="20"/>
    </row>
    <row r="165">
      <c r="A165" s="20"/>
    </row>
    <row r="166">
      <c r="A166" s="20"/>
    </row>
    <row r="167">
      <c r="A167" s="20"/>
    </row>
    <row r="168">
      <c r="A168" s="20"/>
    </row>
    <row r="169">
      <c r="A169" s="20"/>
    </row>
    <row r="170">
      <c r="A170" s="20"/>
    </row>
    <row r="171">
      <c r="A171" s="20"/>
    </row>
    <row r="172">
      <c r="A172" s="20"/>
    </row>
    <row r="173">
      <c r="A173" s="20"/>
    </row>
    <row r="174">
      <c r="A174" s="20"/>
    </row>
    <row r="175">
      <c r="A175" s="20"/>
    </row>
    <row r="176">
      <c r="A176" s="20"/>
    </row>
    <row r="177">
      <c r="A177" s="20"/>
    </row>
    <row r="178">
      <c r="A178" s="20"/>
    </row>
    <row r="179">
      <c r="A179" s="20"/>
    </row>
    <row r="180">
      <c r="A180" s="20"/>
    </row>
    <row r="181">
      <c r="A181" s="20"/>
    </row>
    <row r="182">
      <c r="A182" s="20"/>
    </row>
    <row r="183">
      <c r="A183" s="20"/>
    </row>
    <row r="184">
      <c r="A184" s="20"/>
    </row>
    <row r="185">
      <c r="A185" s="20"/>
    </row>
    <row r="186">
      <c r="A186" s="20"/>
    </row>
    <row r="187">
      <c r="A187" s="20"/>
    </row>
    <row r="188">
      <c r="A188" s="20"/>
    </row>
    <row r="189">
      <c r="A189" s="20"/>
    </row>
    <row r="190">
      <c r="A190" s="20"/>
    </row>
    <row r="191">
      <c r="A191" s="20"/>
    </row>
    <row r="192">
      <c r="A192" s="20"/>
    </row>
    <row r="193">
      <c r="A193" s="20"/>
    </row>
    <row r="194">
      <c r="A194" s="20"/>
    </row>
    <row r="195">
      <c r="A195" s="20"/>
    </row>
    <row r="196">
      <c r="A196" s="20"/>
    </row>
    <row r="197">
      <c r="A197" s="20"/>
    </row>
    <row r="198">
      <c r="A198" s="20"/>
    </row>
    <row r="199">
      <c r="A199" s="20"/>
    </row>
    <row r="200">
      <c r="A200" s="20"/>
    </row>
    <row r="201">
      <c r="A201" s="20"/>
    </row>
    <row r="202">
      <c r="A202" s="20"/>
    </row>
    <row r="203">
      <c r="A203" s="20"/>
    </row>
    <row r="204">
      <c r="A204" s="20"/>
    </row>
    <row r="205">
      <c r="A205" s="20"/>
    </row>
    <row r="206">
      <c r="A206" s="20"/>
    </row>
    <row r="207">
      <c r="A207" s="20"/>
    </row>
    <row r="208">
      <c r="A208" s="20"/>
    </row>
    <row r="209">
      <c r="A209" s="20"/>
    </row>
    <row r="210">
      <c r="A210" s="20"/>
    </row>
    <row r="211">
      <c r="A211" s="20"/>
    </row>
    <row r="212">
      <c r="A212" s="20"/>
    </row>
    <row r="213">
      <c r="A213" s="20"/>
    </row>
    <row r="214">
      <c r="A214" s="20"/>
    </row>
    <row r="215">
      <c r="A215" s="20"/>
    </row>
    <row r="216">
      <c r="A216" s="20"/>
    </row>
    <row r="217">
      <c r="A217" s="20"/>
    </row>
    <row r="218">
      <c r="A218" s="20"/>
    </row>
    <row r="219">
      <c r="A219" s="20"/>
    </row>
    <row r="220">
      <c r="A220" s="20"/>
    </row>
    <row r="221">
      <c r="A221" s="20"/>
    </row>
    <row r="222">
      <c r="A222" s="20"/>
    </row>
    <row r="223">
      <c r="A223" s="20"/>
    </row>
    <row r="224">
      <c r="A224" s="20"/>
    </row>
    <row r="225">
      <c r="A225" s="20"/>
    </row>
    <row r="226">
      <c r="A226" s="20"/>
    </row>
    <row r="227">
      <c r="A227" s="20"/>
    </row>
    <row r="228">
      <c r="A228" s="20"/>
    </row>
    <row r="229">
      <c r="A229" s="20"/>
    </row>
    <row r="230">
      <c r="A230" s="20"/>
    </row>
    <row r="231">
      <c r="A231" s="20"/>
    </row>
    <row r="232">
      <c r="A232" s="20"/>
    </row>
    <row r="233">
      <c r="A233" s="20"/>
    </row>
    <row r="234">
      <c r="A234" s="20"/>
    </row>
    <row r="235">
      <c r="A235" s="20"/>
    </row>
    <row r="236">
      <c r="A236" s="20"/>
    </row>
    <row r="237">
      <c r="A237" s="20"/>
    </row>
    <row r="238">
      <c r="A238" s="20"/>
    </row>
    <row r="239">
      <c r="A239" s="20"/>
    </row>
    <row r="240">
      <c r="A240" s="20"/>
    </row>
    <row r="241">
      <c r="A241" s="20"/>
    </row>
    <row r="242">
      <c r="A242" s="20"/>
    </row>
    <row r="243">
      <c r="A243" s="20"/>
    </row>
    <row r="244">
      <c r="A244" s="20"/>
    </row>
    <row r="245">
      <c r="A245" s="20"/>
    </row>
    <row r="246">
      <c r="A246" s="20"/>
    </row>
    <row r="247">
      <c r="A247" s="20"/>
    </row>
    <row r="248">
      <c r="A248" s="20"/>
    </row>
    <row r="249">
      <c r="A249" s="20"/>
    </row>
    <row r="250">
      <c r="A250" s="20"/>
    </row>
    <row r="251">
      <c r="A251" s="20"/>
    </row>
    <row r="252">
      <c r="A252" s="20"/>
    </row>
    <row r="253">
      <c r="A253" s="20"/>
    </row>
    <row r="254">
      <c r="A254" s="20"/>
    </row>
    <row r="255">
      <c r="A255" s="20"/>
    </row>
    <row r="256">
      <c r="A256" s="20"/>
    </row>
    <row r="257">
      <c r="A257" s="20"/>
    </row>
    <row r="258">
      <c r="A258" s="20"/>
    </row>
    <row r="259">
      <c r="A259" s="20"/>
    </row>
    <row r="260">
      <c r="A260" s="20"/>
    </row>
    <row r="261">
      <c r="A261" s="20"/>
    </row>
    <row r="262">
      <c r="A262" s="20"/>
    </row>
    <row r="263">
      <c r="A263" s="20"/>
    </row>
    <row r="264">
      <c r="A264" s="20"/>
    </row>
    <row r="265">
      <c r="A265" s="20"/>
    </row>
    <row r="266">
      <c r="A266" s="20"/>
    </row>
    <row r="267">
      <c r="A267" s="20"/>
    </row>
    <row r="268">
      <c r="A268" s="20"/>
    </row>
    <row r="269">
      <c r="A269" s="20"/>
    </row>
    <row r="270">
      <c r="A270" s="20"/>
    </row>
    <row r="271">
      <c r="A271" s="20"/>
    </row>
    <row r="272">
      <c r="A272" s="20"/>
    </row>
    <row r="273">
      <c r="A273" s="20"/>
    </row>
    <row r="274">
      <c r="A274" s="20"/>
    </row>
    <row r="275">
      <c r="A275" s="20"/>
    </row>
    <row r="276">
      <c r="A276" s="20"/>
    </row>
    <row r="277">
      <c r="A277" s="20"/>
    </row>
    <row r="278">
      <c r="A278" s="20"/>
    </row>
    <row r="279">
      <c r="A279" s="20"/>
    </row>
    <row r="280">
      <c r="A280" s="20"/>
    </row>
    <row r="281">
      <c r="A281" s="20"/>
    </row>
    <row r="282">
      <c r="A282" s="20"/>
    </row>
    <row r="283">
      <c r="A283" s="20"/>
    </row>
    <row r="284">
      <c r="A284" s="20"/>
    </row>
    <row r="285">
      <c r="A285" s="20"/>
    </row>
    <row r="286">
      <c r="A286" s="20"/>
    </row>
    <row r="287">
      <c r="A287" s="20"/>
    </row>
    <row r="288">
      <c r="A288" s="20"/>
    </row>
    <row r="289">
      <c r="A289" s="20"/>
    </row>
    <row r="290">
      <c r="A290" s="20"/>
    </row>
    <row r="291">
      <c r="A291" s="20"/>
    </row>
    <row r="292">
      <c r="A292" s="20"/>
    </row>
    <row r="293">
      <c r="A293" s="20"/>
    </row>
    <row r="294">
      <c r="A294" s="20"/>
    </row>
    <row r="295">
      <c r="A295" s="20"/>
    </row>
    <row r="296">
      <c r="A296" s="20"/>
    </row>
    <row r="297">
      <c r="A297" s="20"/>
    </row>
    <row r="298">
      <c r="A298" s="20"/>
    </row>
    <row r="299">
      <c r="A299" s="20"/>
    </row>
    <row r="300">
      <c r="A300" s="20"/>
    </row>
    <row r="301">
      <c r="A301" s="20"/>
    </row>
    <row r="302">
      <c r="A302" s="20"/>
    </row>
    <row r="303">
      <c r="A303" s="20"/>
    </row>
    <row r="304">
      <c r="A304" s="20"/>
    </row>
    <row r="305">
      <c r="A305" s="20"/>
    </row>
    <row r="306">
      <c r="A306" s="20"/>
    </row>
    <row r="307">
      <c r="A307" s="20"/>
    </row>
    <row r="308">
      <c r="A308" s="20"/>
    </row>
    <row r="309">
      <c r="A309" s="20"/>
    </row>
    <row r="310">
      <c r="A310" s="20"/>
    </row>
    <row r="311">
      <c r="A311" s="20"/>
    </row>
    <row r="312">
      <c r="A312" s="20"/>
    </row>
    <row r="313">
      <c r="A313" s="20"/>
    </row>
    <row r="314">
      <c r="A314" s="20"/>
    </row>
    <row r="315">
      <c r="A315" s="20"/>
    </row>
    <row r="316">
      <c r="A316" s="20"/>
    </row>
    <row r="317">
      <c r="A317" s="20"/>
    </row>
    <row r="318">
      <c r="A318" s="20"/>
    </row>
    <row r="319">
      <c r="A319" s="20"/>
    </row>
    <row r="320">
      <c r="A320" s="20"/>
    </row>
    <row r="321">
      <c r="A321" s="20"/>
    </row>
    <row r="322">
      <c r="A322" s="20"/>
    </row>
    <row r="323">
      <c r="A323" s="20"/>
    </row>
    <row r="324">
      <c r="A324" s="20"/>
    </row>
    <row r="325">
      <c r="A325" s="20"/>
    </row>
    <row r="326">
      <c r="A326" s="20"/>
    </row>
    <row r="327">
      <c r="A327" s="20"/>
    </row>
    <row r="328">
      <c r="A328" s="20"/>
    </row>
    <row r="329">
      <c r="A329" s="20"/>
    </row>
    <row r="330">
      <c r="A330" s="20"/>
    </row>
    <row r="331">
      <c r="A331" s="20"/>
    </row>
    <row r="332">
      <c r="A332" s="20"/>
    </row>
    <row r="333">
      <c r="A333" s="20"/>
    </row>
    <row r="334">
      <c r="A334" s="20"/>
    </row>
    <row r="335">
      <c r="A335" s="20"/>
    </row>
    <row r="336">
      <c r="A336" s="20"/>
    </row>
    <row r="337">
      <c r="A337" s="20"/>
    </row>
    <row r="338">
      <c r="A338" s="20"/>
    </row>
    <row r="339">
      <c r="A339" s="20"/>
    </row>
    <row r="340">
      <c r="A340" s="20"/>
    </row>
    <row r="341">
      <c r="A341" s="20"/>
    </row>
    <row r="342">
      <c r="A342" s="20"/>
    </row>
    <row r="343">
      <c r="A343" s="20"/>
    </row>
    <row r="344">
      <c r="A344" s="20"/>
    </row>
    <row r="345">
      <c r="A345" s="20"/>
    </row>
    <row r="346">
      <c r="A346" s="20"/>
    </row>
    <row r="347">
      <c r="A347" s="20"/>
    </row>
    <row r="348">
      <c r="A348" s="20"/>
    </row>
    <row r="349">
      <c r="A349" s="20"/>
    </row>
    <row r="350">
      <c r="A350" s="20"/>
    </row>
    <row r="351">
      <c r="A351" s="20"/>
    </row>
    <row r="352">
      <c r="A352" s="20"/>
    </row>
    <row r="353">
      <c r="A353" s="20"/>
    </row>
    <row r="354">
      <c r="A354" s="20"/>
    </row>
    <row r="355">
      <c r="A355" s="20"/>
    </row>
    <row r="356">
      <c r="A356" s="20"/>
    </row>
    <row r="357">
      <c r="A357" s="20"/>
    </row>
    <row r="358">
      <c r="A358" s="20"/>
    </row>
    <row r="359">
      <c r="A359" s="20"/>
    </row>
    <row r="360">
      <c r="A360" s="20"/>
    </row>
    <row r="361">
      <c r="A361" s="20"/>
    </row>
    <row r="362">
      <c r="A362" s="20"/>
    </row>
    <row r="363">
      <c r="A363" s="20"/>
    </row>
    <row r="364">
      <c r="A364" s="20"/>
    </row>
    <row r="365">
      <c r="A365" s="20"/>
    </row>
    <row r="366">
      <c r="A366" s="20"/>
    </row>
    <row r="367">
      <c r="A367" s="20"/>
    </row>
    <row r="368">
      <c r="A368" s="20"/>
    </row>
    <row r="369">
      <c r="A369" s="20"/>
    </row>
    <row r="370">
      <c r="A370" s="20"/>
    </row>
    <row r="371">
      <c r="A371" s="20"/>
    </row>
    <row r="372">
      <c r="A372" s="20"/>
    </row>
    <row r="373">
      <c r="A373" s="20"/>
    </row>
    <row r="374">
      <c r="A374" s="20"/>
    </row>
    <row r="375">
      <c r="A375" s="20"/>
    </row>
    <row r="376">
      <c r="A376" s="20"/>
    </row>
    <row r="377">
      <c r="A377" s="20"/>
    </row>
    <row r="378">
      <c r="A378" s="20"/>
    </row>
    <row r="379">
      <c r="A379" s="20"/>
    </row>
    <row r="380">
      <c r="A380" s="20"/>
    </row>
    <row r="381">
      <c r="A381" s="20"/>
    </row>
    <row r="382">
      <c r="A382" s="20"/>
    </row>
    <row r="383">
      <c r="A383" s="20"/>
    </row>
    <row r="384">
      <c r="A384" s="20"/>
    </row>
    <row r="385">
      <c r="A385" s="20"/>
    </row>
    <row r="386">
      <c r="A386" s="20"/>
    </row>
    <row r="387">
      <c r="A387" s="20"/>
    </row>
    <row r="388">
      <c r="A388" s="20"/>
    </row>
    <row r="389">
      <c r="A389" s="20"/>
    </row>
    <row r="390">
      <c r="A390" s="20"/>
    </row>
    <row r="391">
      <c r="A391" s="20"/>
    </row>
    <row r="392">
      <c r="A392" s="20"/>
    </row>
    <row r="393">
      <c r="A393" s="20"/>
    </row>
    <row r="394">
      <c r="A394" s="20"/>
    </row>
    <row r="395">
      <c r="A395" s="20"/>
    </row>
    <row r="396">
      <c r="A396" s="20"/>
    </row>
    <row r="397">
      <c r="A397" s="20"/>
    </row>
    <row r="398">
      <c r="A398" s="20"/>
    </row>
    <row r="399">
      <c r="A399" s="20"/>
    </row>
    <row r="400">
      <c r="A400" s="20"/>
    </row>
    <row r="401">
      <c r="A401" s="20"/>
    </row>
    <row r="402">
      <c r="A402" s="20"/>
    </row>
    <row r="403">
      <c r="A403" s="20"/>
    </row>
    <row r="404">
      <c r="A404" s="20"/>
    </row>
    <row r="405">
      <c r="A405" s="20"/>
    </row>
    <row r="406">
      <c r="A406" s="20"/>
    </row>
    <row r="407">
      <c r="A407" s="20"/>
    </row>
    <row r="408">
      <c r="A408" s="20"/>
    </row>
    <row r="409">
      <c r="A409" s="20"/>
    </row>
    <row r="410">
      <c r="A410" s="20"/>
    </row>
    <row r="411">
      <c r="A411" s="20"/>
    </row>
    <row r="412">
      <c r="A412" s="20"/>
    </row>
    <row r="413">
      <c r="A413" s="20"/>
    </row>
    <row r="414">
      <c r="A414" s="20"/>
    </row>
    <row r="415">
      <c r="A415" s="20"/>
    </row>
    <row r="416">
      <c r="A416" s="20"/>
    </row>
    <row r="417">
      <c r="A417" s="20"/>
    </row>
    <row r="418">
      <c r="A418" s="20"/>
    </row>
    <row r="419">
      <c r="A419" s="20"/>
    </row>
    <row r="420">
      <c r="A420" s="20"/>
    </row>
    <row r="421">
      <c r="A421" s="20"/>
    </row>
    <row r="422">
      <c r="A422" s="20"/>
    </row>
    <row r="423">
      <c r="A423" s="20"/>
    </row>
    <row r="424">
      <c r="A424" s="20"/>
    </row>
    <row r="425">
      <c r="A425" s="20"/>
    </row>
    <row r="426">
      <c r="A426" s="20"/>
    </row>
    <row r="427">
      <c r="A427" s="20"/>
    </row>
    <row r="428">
      <c r="A428" s="20"/>
    </row>
    <row r="429">
      <c r="A429" s="20"/>
    </row>
    <row r="430">
      <c r="A430" s="20"/>
    </row>
    <row r="431">
      <c r="A431" s="20"/>
    </row>
    <row r="432">
      <c r="A432" s="20"/>
    </row>
    <row r="433">
      <c r="A433" s="20"/>
    </row>
    <row r="434">
      <c r="A434" s="20"/>
    </row>
    <row r="435">
      <c r="A435" s="20"/>
    </row>
    <row r="436">
      <c r="A436" s="20"/>
    </row>
    <row r="437">
      <c r="A437" s="20"/>
    </row>
    <row r="438">
      <c r="A438" s="20"/>
    </row>
    <row r="439">
      <c r="A439" s="20"/>
    </row>
    <row r="440">
      <c r="A440" s="20"/>
    </row>
    <row r="441">
      <c r="A441" s="20"/>
    </row>
    <row r="442">
      <c r="A442" s="20"/>
    </row>
    <row r="443">
      <c r="A443" s="20"/>
    </row>
    <row r="444">
      <c r="A444" s="20"/>
    </row>
    <row r="445">
      <c r="A445" s="20"/>
    </row>
    <row r="446">
      <c r="A446" s="20"/>
    </row>
    <row r="447">
      <c r="A447" s="20"/>
    </row>
    <row r="448">
      <c r="A448" s="20"/>
    </row>
    <row r="449">
      <c r="A449" s="20"/>
    </row>
    <row r="450">
      <c r="A450" s="20"/>
    </row>
    <row r="451">
      <c r="A451" s="20"/>
    </row>
    <row r="452">
      <c r="A452" s="20"/>
    </row>
    <row r="453">
      <c r="A453" s="20"/>
    </row>
    <row r="454">
      <c r="A454" s="20"/>
    </row>
    <row r="455">
      <c r="A455" s="20"/>
    </row>
    <row r="456">
      <c r="A456" s="20"/>
    </row>
    <row r="457">
      <c r="A457" s="20"/>
    </row>
    <row r="458">
      <c r="A458" s="20"/>
    </row>
    <row r="459">
      <c r="A459" s="20"/>
    </row>
    <row r="460">
      <c r="A460" s="20"/>
    </row>
    <row r="461">
      <c r="A461" s="20"/>
    </row>
    <row r="462">
      <c r="A462" s="20"/>
    </row>
    <row r="463">
      <c r="A463" s="20"/>
    </row>
    <row r="464">
      <c r="A464" s="20"/>
    </row>
    <row r="465">
      <c r="A465" s="20"/>
    </row>
    <row r="466">
      <c r="A466" s="20"/>
    </row>
    <row r="467">
      <c r="A467" s="20"/>
    </row>
    <row r="468">
      <c r="A468" s="20"/>
    </row>
    <row r="469">
      <c r="A469" s="20"/>
    </row>
    <row r="470">
      <c r="A470" s="20"/>
    </row>
    <row r="471">
      <c r="A471" s="20"/>
    </row>
    <row r="472">
      <c r="A472" s="20"/>
    </row>
    <row r="473">
      <c r="A473" s="20"/>
    </row>
    <row r="474">
      <c r="A474" s="20"/>
    </row>
    <row r="475">
      <c r="A475" s="20"/>
    </row>
    <row r="476">
      <c r="A476" s="20"/>
    </row>
    <row r="477">
      <c r="A477" s="20"/>
    </row>
    <row r="478">
      <c r="A478" s="20"/>
    </row>
    <row r="479">
      <c r="A479" s="20"/>
    </row>
    <row r="480">
      <c r="A480" s="20"/>
    </row>
    <row r="481">
      <c r="A481" s="20"/>
    </row>
    <row r="482">
      <c r="A482" s="20"/>
    </row>
    <row r="483">
      <c r="A483" s="20"/>
    </row>
    <row r="484">
      <c r="A484" s="20"/>
    </row>
    <row r="485">
      <c r="A485" s="20"/>
    </row>
    <row r="486">
      <c r="A486" s="20"/>
    </row>
    <row r="487">
      <c r="A487" s="20"/>
    </row>
    <row r="488">
      <c r="A488" s="20"/>
    </row>
    <row r="489">
      <c r="A489" s="20"/>
    </row>
    <row r="490">
      <c r="A490" s="20"/>
    </row>
    <row r="491">
      <c r="A491" s="20"/>
    </row>
    <row r="492">
      <c r="A492" s="20"/>
    </row>
    <row r="493">
      <c r="A493" s="20"/>
    </row>
    <row r="494">
      <c r="A494" s="20"/>
    </row>
    <row r="495">
      <c r="A495" s="20"/>
    </row>
    <row r="496">
      <c r="A496" s="20"/>
    </row>
    <row r="497">
      <c r="A497" s="20"/>
    </row>
    <row r="498">
      <c r="A498" s="20"/>
    </row>
    <row r="499">
      <c r="A499" s="20"/>
    </row>
    <row r="500">
      <c r="A500" s="20"/>
    </row>
    <row r="501">
      <c r="A501" s="20"/>
    </row>
    <row r="502">
      <c r="A502" s="20"/>
    </row>
    <row r="503">
      <c r="A503" s="20"/>
    </row>
    <row r="504">
      <c r="A504" s="20"/>
    </row>
    <row r="505">
      <c r="A505" s="20"/>
    </row>
    <row r="506">
      <c r="A506" s="20"/>
    </row>
    <row r="507">
      <c r="A507" s="20"/>
    </row>
    <row r="508">
      <c r="A508" s="20"/>
    </row>
    <row r="509">
      <c r="A509" s="20"/>
    </row>
    <row r="510">
      <c r="A510" s="20"/>
    </row>
    <row r="511">
      <c r="A511" s="20"/>
    </row>
    <row r="512">
      <c r="A512" s="20"/>
    </row>
    <row r="513">
      <c r="A513" s="20"/>
    </row>
    <row r="514">
      <c r="A514" s="20"/>
    </row>
    <row r="515">
      <c r="A515" s="20"/>
    </row>
    <row r="516">
      <c r="A516" s="20"/>
    </row>
    <row r="517">
      <c r="A517" s="20"/>
    </row>
    <row r="518">
      <c r="A518" s="20"/>
    </row>
    <row r="519">
      <c r="A519" s="20"/>
    </row>
    <row r="520">
      <c r="A520" s="20"/>
    </row>
    <row r="521">
      <c r="A521" s="20"/>
    </row>
    <row r="522">
      <c r="A522" s="20"/>
    </row>
    <row r="523">
      <c r="A523" s="20"/>
    </row>
    <row r="524">
      <c r="A524" s="20"/>
    </row>
    <row r="525">
      <c r="A525" s="20"/>
    </row>
    <row r="526">
      <c r="A526" s="20"/>
    </row>
    <row r="527">
      <c r="A527" s="20"/>
    </row>
    <row r="528">
      <c r="A528" s="20"/>
    </row>
    <row r="529">
      <c r="A529" s="20"/>
    </row>
    <row r="530">
      <c r="A530" s="20"/>
    </row>
    <row r="531">
      <c r="A531" s="20"/>
    </row>
    <row r="532">
      <c r="A532" s="20"/>
    </row>
    <row r="533">
      <c r="A533" s="20"/>
    </row>
    <row r="534">
      <c r="A534" s="20"/>
    </row>
    <row r="535">
      <c r="A535" s="20"/>
    </row>
    <row r="536">
      <c r="A536" s="20"/>
    </row>
    <row r="537">
      <c r="A537" s="20"/>
    </row>
    <row r="538">
      <c r="A538" s="20"/>
    </row>
    <row r="539">
      <c r="A539" s="20"/>
    </row>
    <row r="540">
      <c r="A540" s="20"/>
    </row>
    <row r="541">
      <c r="A541" s="20"/>
    </row>
    <row r="542">
      <c r="A542" s="20"/>
    </row>
    <row r="543">
      <c r="A543" s="20"/>
    </row>
    <row r="544">
      <c r="A544" s="20"/>
    </row>
    <row r="545">
      <c r="A545" s="20"/>
    </row>
    <row r="546">
      <c r="A546" s="20"/>
    </row>
    <row r="547">
      <c r="A547" s="20"/>
    </row>
    <row r="548">
      <c r="A548" s="20"/>
    </row>
    <row r="549">
      <c r="A549" s="20"/>
    </row>
    <row r="550">
      <c r="A550" s="20"/>
    </row>
    <row r="551">
      <c r="A551" s="20"/>
    </row>
    <row r="552">
      <c r="A552" s="20"/>
    </row>
    <row r="553">
      <c r="A553" s="20"/>
    </row>
    <row r="554">
      <c r="A554" s="20"/>
    </row>
    <row r="555">
      <c r="A555" s="20"/>
    </row>
    <row r="556">
      <c r="A556" s="20"/>
    </row>
    <row r="557">
      <c r="A557" s="20"/>
    </row>
    <row r="558">
      <c r="A558" s="20"/>
    </row>
    <row r="559">
      <c r="A559" s="20"/>
    </row>
    <row r="560">
      <c r="A560" s="20"/>
    </row>
    <row r="561">
      <c r="A561" s="20"/>
    </row>
    <row r="562">
      <c r="A562" s="20"/>
    </row>
    <row r="563">
      <c r="A563" s="20"/>
    </row>
    <row r="564">
      <c r="A564" s="20"/>
    </row>
    <row r="565">
      <c r="A565" s="20"/>
    </row>
    <row r="566">
      <c r="A566" s="20"/>
    </row>
    <row r="567">
      <c r="A567" s="20"/>
    </row>
    <row r="568">
      <c r="A568" s="20"/>
    </row>
    <row r="569">
      <c r="A569" s="20"/>
    </row>
    <row r="570">
      <c r="A570" s="20"/>
    </row>
    <row r="571">
      <c r="A571" s="20"/>
    </row>
    <row r="572">
      <c r="A572" s="20"/>
    </row>
    <row r="573">
      <c r="A573" s="20"/>
    </row>
    <row r="574">
      <c r="A574" s="20"/>
    </row>
    <row r="575">
      <c r="A575" s="20"/>
    </row>
    <row r="576">
      <c r="A576" s="20"/>
    </row>
    <row r="577">
      <c r="A577" s="20"/>
    </row>
    <row r="578">
      <c r="A578" s="20"/>
    </row>
    <row r="579">
      <c r="A579" s="20"/>
    </row>
    <row r="580">
      <c r="A580" s="20"/>
    </row>
    <row r="581">
      <c r="A581" s="20"/>
    </row>
    <row r="582">
      <c r="A582" s="20"/>
    </row>
    <row r="583">
      <c r="A583" s="20"/>
    </row>
    <row r="584">
      <c r="A584" s="20"/>
    </row>
    <row r="585">
      <c r="A585" s="20"/>
    </row>
    <row r="586">
      <c r="A586" s="20"/>
    </row>
    <row r="587">
      <c r="A587" s="20"/>
    </row>
    <row r="588">
      <c r="A588" s="20"/>
    </row>
    <row r="589">
      <c r="A589" s="20"/>
    </row>
    <row r="590">
      <c r="A590" s="20"/>
    </row>
    <row r="591">
      <c r="A591" s="20"/>
    </row>
    <row r="592">
      <c r="A592" s="20"/>
    </row>
    <row r="593">
      <c r="A593" s="20"/>
    </row>
    <row r="594">
      <c r="A594" s="20"/>
    </row>
    <row r="595">
      <c r="A595" s="20"/>
    </row>
    <row r="596">
      <c r="A596" s="20"/>
    </row>
    <row r="597">
      <c r="A597" s="20"/>
    </row>
    <row r="598">
      <c r="A598" s="20"/>
    </row>
    <row r="599">
      <c r="A599" s="20"/>
    </row>
    <row r="600">
      <c r="A600" s="20"/>
    </row>
    <row r="601">
      <c r="A601" s="20"/>
    </row>
    <row r="602">
      <c r="A602" s="20"/>
    </row>
    <row r="603">
      <c r="A603" s="20"/>
    </row>
    <row r="604">
      <c r="A604" s="20"/>
    </row>
    <row r="605">
      <c r="A605" s="20"/>
    </row>
    <row r="606">
      <c r="A606" s="20"/>
    </row>
    <row r="607">
      <c r="A607" s="20"/>
    </row>
    <row r="608">
      <c r="A608" s="20"/>
    </row>
    <row r="609">
      <c r="A609" s="20"/>
    </row>
    <row r="610">
      <c r="A610" s="20"/>
    </row>
    <row r="611">
      <c r="A611" s="20"/>
    </row>
    <row r="612">
      <c r="A612" s="20"/>
    </row>
    <row r="613">
      <c r="A613" s="20"/>
    </row>
    <row r="614">
      <c r="A614" s="20"/>
    </row>
    <row r="615">
      <c r="A615" s="20"/>
    </row>
    <row r="616">
      <c r="A616" s="20"/>
    </row>
    <row r="617">
      <c r="A617" s="20"/>
    </row>
    <row r="618">
      <c r="A618" s="20"/>
    </row>
    <row r="619">
      <c r="A619" s="20"/>
    </row>
    <row r="620">
      <c r="A620" s="20"/>
    </row>
    <row r="621">
      <c r="A621" s="20"/>
    </row>
    <row r="622">
      <c r="A622" s="20"/>
    </row>
    <row r="623">
      <c r="A623" s="20"/>
    </row>
    <row r="624">
      <c r="A624" s="20"/>
    </row>
    <row r="625">
      <c r="A625" s="20"/>
    </row>
    <row r="626">
      <c r="A626" s="20"/>
    </row>
    <row r="627">
      <c r="A627" s="20"/>
    </row>
    <row r="628">
      <c r="A628" s="20"/>
    </row>
    <row r="629">
      <c r="A629" s="20"/>
    </row>
    <row r="630">
      <c r="A630" s="20"/>
    </row>
    <row r="631">
      <c r="A631" s="20"/>
    </row>
    <row r="632">
      <c r="A632" s="20"/>
    </row>
    <row r="633">
      <c r="A633" s="20"/>
    </row>
    <row r="634">
      <c r="A634" s="20"/>
    </row>
    <row r="635">
      <c r="A635" s="20"/>
    </row>
    <row r="636">
      <c r="A636" s="20"/>
    </row>
    <row r="637">
      <c r="A637" s="20"/>
    </row>
    <row r="638">
      <c r="A638" s="20"/>
    </row>
    <row r="639">
      <c r="A639" s="20"/>
    </row>
    <row r="640">
      <c r="A640" s="20"/>
    </row>
    <row r="641">
      <c r="A641" s="20"/>
    </row>
    <row r="642">
      <c r="A642" s="20"/>
    </row>
    <row r="643">
      <c r="A643" s="20"/>
    </row>
    <row r="644">
      <c r="A644" s="20"/>
    </row>
    <row r="645">
      <c r="A645" s="20"/>
    </row>
    <row r="646">
      <c r="A646" s="20"/>
    </row>
    <row r="647">
      <c r="A647" s="20"/>
    </row>
    <row r="648">
      <c r="A648" s="20"/>
    </row>
    <row r="649">
      <c r="A649" s="20"/>
    </row>
    <row r="650">
      <c r="A650" s="20"/>
    </row>
    <row r="651">
      <c r="A651" s="20"/>
    </row>
    <row r="652">
      <c r="A652" s="20"/>
    </row>
    <row r="653">
      <c r="A653" s="20"/>
    </row>
    <row r="654">
      <c r="A654" s="20"/>
    </row>
    <row r="655">
      <c r="A655" s="20"/>
    </row>
    <row r="656">
      <c r="A656" s="20"/>
    </row>
    <row r="657">
      <c r="A657" s="20"/>
    </row>
    <row r="658">
      <c r="A658" s="20"/>
    </row>
    <row r="659">
      <c r="A659" s="20"/>
    </row>
    <row r="660">
      <c r="A660" s="20"/>
    </row>
    <row r="661">
      <c r="A661" s="20"/>
    </row>
    <row r="662">
      <c r="A662" s="20"/>
    </row>
    <row r="663">
      <c r="A663" s="20"/>
    </row>
    <row r="664">
      <c r="A664" s="20"/>
    </row>
    <row r="665">
      <c r="A665" s="20"/>
    </row>
    <row r="666">
      <c r="A666" s="20"/>
    </row>
    <row r="667">
      <c r="A667" s="20"/>
    </row>
    <row r="668">
      <c r="A668" s="20"/>
    </row>
    <row r="669">
      <c r="A669" s="20"/>
    </row>
    <row r="670">
      <c r="A670" s="20"/>
    </row>
    <row r="671">
      <c r="A671" s="20"/>
    </row>
    <row r="672">
      <c r="A672" s="20"/>
    </row>
    <row r="673">
      <c r="A673" s="20"/>
    </row>
    <row r="674">
      <c r="A674" s="20"/>
    </row>
    <row r="675">
      <c r="A675" s="20"/>
    </row>
    <row r="676">
      <c r="A676" s="20"/>
    </row>
    <row r="677">
      <c r="A677" s="20"/>
    </row>
    <row r="678">
      <c r="A678" s="20"/>
    </row>
    <row r="679">
      <c r="A679" s="20"/>
    </row>
    <row r="680">
      <c r="A680" s="20"/>
    </row>
    <row r="681">
      <c r="A681" s="20"/>
    </row>
    <row r="682">
      <c r="A682" s="20"/>
    </row>
    <row r="683">
      <c r="A683" s="20"/>
    </row>
    <row r="684">
      <c r="A684" s="20"/>
    </row>
    <row r="685">
      <c r="A685" s="20"/>
    </row>
    <row r="686">
      <c r="A686" s="20"/>
    </row>
    <row r="687">
      <c r="A687" s="20"/>
    </row>
    <row r="688">
      <c r="A688" s="20"/>
    </row>
    <row r="689">
      <c r="A689" s="20"/>
    </row>
    <row r="690">
      <c r="A690" s="20"/>
    </row>
    <row r="691">
      <c r="A691" s="20"/>
    </row>
    <row r="692">
      <c r="A692" s="20"/>
    </row>
    <row r="693">
      <c r="A693" s="20"/>
    </row>
    <row r="694">
      <c r="A694" s="20"/>
    </row>
    <row r="695">
      <c r="A695" s="20"/>
    </row>
    <row r="696">
      <c r="A696" s="20"/>
    </row>
    <row r="697">
      <c r="A697" s="20"/>
    </row>
    <row r="698">
      <c r="A698" s="20"/>
    </row>
    <row r="699">
      <c r="A699" s="20"/>
    </row>
    <row r="700">
      <c r="A700" s="20"/>
    </row>
    <row r="701">
      <c r="A701" s="20"/>
    </row>
    <row r="702">
      <c r="A702" s="20"/>
    </row>
    <row r="703">
      <c r="A703" s="20"/>
    </row>
    <row r="704">
      <c r="A704" s="20"/>
    </row>
    <row r="705">
      <c r="A705" s="20"/>
    </row>
    <row r="706">
      <c r="A706" s="20"/>
    </row>
    <row r="707">
      <c r="A707" s="20"/>
    </row>
    <row r="708">
      <c r="A708" s="20"/>
    </row>
    <row r="709">
      <c r="A709" s="20"/>
    </row>
    <row r="710">
      <c r="A710" s="20"/>
    </row>
    <row r="711">
      <c r="A711" s="20"/>
    </row>
    <row r="712">
      <c r="A712" s="20"/>
    </row>
    <row r="713">
      <c r="A713" s="20"/>
    </row>
    <row r="714">
      <c r="A714" s="20"/>
    </row>
    <row r="715">
      <c r="A715" s="20"/>
    </row>
    <row r="716">
      <c r="A716" s="20"/>
    </row>
    <row r="717">
      <c r="A717" s="20"/>
    </row>
    <row r="718">
      <c r="A718" s="20"/>
    </row>
    <row r="719">
      <c r="A719" s="20"/>
    </row>
    <row r="720">
      <c r="A720" s="20"/>
    </row>
    <row r="721">
      <c r="A721" s="20"/>
    </row>
    <row r="722">
      <c r="A722" s="20"/>
    </row>
    <row r="723">
      <c r="A723" s="20"/>
    </row>
    <row r="724">
      <c r="A724" s="20"/>
    </row>
    <row r="725">
      <c r="A725" s="20"/>
    </row>
    <row r="726">
      <c r="A726" s="20"/>
    </row>
    <row r="727">
      <c r="A727" s="20"/>
    </row>
    <row r="728">
      <c r="A728" s="20"/>
    </row>
    <row r="729">
      <c r="A729" s="20"/>
    </row>
    <row r="730">
      <c r="A730" s="20"/>
    </row>
    <row r="731">
      <c r="A731" s="20"/>
    </row>
    <row r="732">
      <c r="A732" s="20"/>
    </row>
    <row r="733">
      <c r="A733" s="20"/>
    </row>
    <row r="734">
      <c r="A734" s="20"/>
    </row>
    <row r="735">
      <c r="A735" s="20"/>
    </row>
    <row r="736">
      <c r="A736" s="20"/>
    </row>
    <row r="737">
      <c r="A737" s="20"/>
    </row>
    <row r="738">
      <c r="A738" s="20"/>
    </row>
    <row r="739">
      <c r="A739" s="20"/>
    </row>
    <row r="740">
      <c r="A740" s="20"/>
    </row>
    <row r="741">
      <c r="A741" s="20"/>
    </row>
    <row r="742">
      <c r="A742" s="20"/>
    </row>
    <row r="743">
      <c r="A743" s="20"/>
    </row>
    <row r="744">
      <c r="A744" s="20"/>
    </row>
    <row r="745">
      <c r="A745" s="20"/>
    </row>
    <row r="746">
      <c r="A746" s="20"/>
    </row>
    <row r="747">
      <c r="A747" s="20"/>
    </row>
    <row r="748">
      <c r="A748" s="20"/>
    </row>
    <row r="749">
      <c r="A749" s="20"/>
    </row>
    <row r="750">
      <c r="A750" s="20"/>
    </row>
    <row r="751">
      <c r="A751" s="20"/>
    </row>
    <row r="752">
      <c r="A752" s="20"/>
    </row>
    <row r="753">
      <c r="A753" s="20"/>
    </row>
    <row r="754">
      <c r="A754" s="20"/>
    </row>
    <row r="755">
      <c r="A755" s="20"/>
    </row>
    <row r="756">
      <c r="A756" s="20"/>
    </row>
    <row r="757">
      <c r="A757" s="20"/>
    </row>
    <row r="758">
      <c r="A758" s="20"/>
    </row>
    <row r="759">
      <c r="A759" s="20"/>
    </row>
    <row r="760">
      <c r="A760" s="20"/>
    </row>
    <row r="761">
      <c r="A761" s="20"/>
    </row>
    <row r="762">
      <c r="A762" s="20"/>
    </row>
    <row r="763">
      <c r="A763" s="20"/>
    </row>
    <row r="764">
      <c r="A764" s="20"/>
    </row>
    <row r="765">
      <c r="A765" s="20"/>
    </row>
    <row r="766">
      <c r="A766" s="20"/>
    </row>
    <row r="767">
      <c r="A767" s="20"/>
    </row>
    <row r="768">
      <c r="A768" s="20"/>
    </row>
    <row r="769">
      <c r="A769" s="20"/>
    </row>
    <row r="770">
      <c r="A770" s="20"/>
    </row>
    <row r="771">
      <c r="A771" s="20"/>
    </row>
    <row r="772">
      <c r="A772" s="20"/>
    </row>
    <row r="773">
      <c r="A773" s="20"/>
    </row>
    <row r="774">
      <c r="A774" s="20"/>
    </row>
    <row r="775">
      <c r="A775" s="20"/>
    </row>
    <row r="776">
      <c r="A776" s="20"/>
    </row>
    <row r="777">
      <c r="A777" s="20"/>
    </row>
    <row r="778">
      <c r="A778" s="20"/>
    </row>
    <row r="779">
      <c r="A779" s="20"/>
    </row>
    <row r="780">
      <c r="A780" s="20"/>
    </row>
    <row r="781">
      <c r="A781" s="20"/>
    </row>
    <row r="782">
      <c r="A782" s="20"/>
    </row>
    <row r="783">
      <c r="A783" s="20"/>
    </row>
    <row r="784">
      <c r="A784" s="20"/>
    </row>
    <row r="785">
      <c r="A785" s="20"/>
    </row>
    <row r="786">
      <c r="A786" s="20"/>
    </row>
    <row r="787">
      <c r="A787" s="20"/>
    </row>
    <row r="788">
      <c r="A788" s="20"/>
    </row>
    <row r="789">
      <c r="A789" s="20"/>
    </row>
    <row r="790">
      <c r="A790" s="20"/>
    </row>
    <row r="791">
      <c r="A791" s="20"/>
    </row>
    <row r="792">
      <c r="A792" s="20"/>
    </row>
    <row r="793">
      <c r="A793" s="20"/>
    </row>
    <row r="794">
      <c r="A794" s="20"/>
    </row>
    <row r="795">
      <c r="A795" s="20"/>
    </row>
    <row r="796">
      <c r="A796" s="20"/>
    </row>
    <row r="797">
      <c r="A797" s="20"/>
    </row>
    <row r="798">
      <c r="A798" s="20"/>
    </row>
    <row r="799">
      <c r="A799" s="20"/>
    </row>
    <row r="800">
      <c r="A800" s="20"/>
    </row>
    <row r="801">
      <c r="A801" s="20"/>
    </row>
    <row r="802">
      <c r="A802" s="20"/>
    </row>
    <row r="803">
      <c r="A803" s="20"/>
    </row>
    <row r="804">
      <c r="A804" s="20"/>
    </row>
    <row r="805">
      <c r="A805" s="20"/>
    </row>
    <row r="806">
      <c r="A806" s="20"/>
    </row>
    <row r="807">
      <c r="A807" s="20"/>
    </row>
    <row r="808">
      <c r="A808" s="20"/>
    </row>
    <row r="809">
      <c r="A809" s="20"/>
    </row>
    <row r="810">
      <c r="A810" s="20"/>
    </row>
    <row r="811">
      <c r="A811" s="20"/>
    </row>
    <row r="812">
      <c r="A812" s="20"/>
    </row>
    <row r="813">
      <c r="A813" s="20"/>
    </row>
    <row r="814">
      <c r="A814" s="20"/>
    </row>
    <row r="815">
      <c r="A815" s="20"/>
    </row>
    <row r="816">
      <c r="A816" s="20"/>
    </row>
    <row r="817">
      <c r="A817" s="20"/>
    </row>
    <row r="818">
      <c r="A818" s="20"/>
    </row>
    <row r="819">
      <c r="A819" s="20"/>
    </row>
    <row r="820">
      <c r="A820" s="20"/>
    </row>
    <row r="821">
      <c r="A821" s="20"/>
    </row>
    <row r="822">
      <c r="A822" s="20"/>
    </row>
    <row r="823">
      <c r="A823" s="20"/>
    </row>
    <row r="824">
      <c r="A824" s="20"/>
    </row>
    <row r="825">
      <c r="A825" s="20"/>
    </row>
    <row r="826">
      <c r="A826" s="20"/>
    </row>
    <row r="827">
      <c r="A827" s="20"/>
    </row>
    <row r="828">
      <c r="A828" s="20"/>
    </row>
    <row r="829">
      <c r="A829" s="20"/>
    </row>
    <row r="830">
      <c r="A830" s="20"/>
    </row>
    <row r="831">
      <c r="A831" s="20"/>
    </row>
    <row r="832">
      <c r="A832" s="20"/>
    </row>
    <row r="833">
      <c r="A833" s="20"/>
    </row>
    <row r="834">
      <c r="A834" s="20"/>
    </row>
    <row r="835">
      <c r="A835" s="20"/>
    </row>
    <row r="836">
      <c r="A836" s="20"/>
    </row>
    <row r="837">
      <c r="A837" s="20"/>
    </row>
    <row r="838">
      <c r="A838" s="20"/>
    </row>
    <row r="839">
      <c r="A839" s="20"/>
    </row>
    <row r="840">
      <c r="A840" s="20"/>
    </row>
    <row r="841">
      <c r="A841" s="20"/>
    </row>
    <row r="842">
      <c r="A842" s="20"/>
    </row>
    <row r="843">
      <c r="A843" s="20"/>
    </row>
    <row r="844">
      <c r="A844" s="20"/>
    </row>
    <row r="845">
      <c r="A845" s="20"/>
    </row>
    <row r="846">
      <c r="A846" s="20"/>
    </row>
    <row r="847">
      <c r="A847" s="20"/>
    </row>
    <row r="848">
      <c r="A848" s="20"/>
    </row>
    <row r="849">
      <c r="A849" s="20"/>
    </row>
    <row r="850">
      <c r="A850" s="20"/>
    </row>
    <row r="851">
      <c r="A851" s="20"/>
    </row>
    <row r="852">
      <c r="A852" s="20"/>
    </row>
    <row r="853">
      <c r="A853" s="20"/>
    </row>
    <row r="854">
      <c r="A854" s="20"/>
    </row>
    <row r="855">
      <c r="A855" s="20"/>
    </row>
    <row r="856">
      <c r="A856" s="20"/>
    </row>
    <row r="857">
      <c r="A857" s="20"/>
    </row>
    <row r="858">
      <c r="A858" s="20"/>
    </row>
    <row r="859">
      <c r="A859" s="20"/>
    </row>
    <row r="860">
      <c r="A860" s="20"/>
    </row>
    <row r="861">
      <c r="A861" s="20"/>
    </row>
    <row r="862">
      <c r="A862" s="20"/>
    </row>
    <row r="863">
      <c r="A863" s="20"/>
    </row>
    <row r="864">
      <c r="A864" s="20"/>
    </row>
    <row r="865">
      <c r="A865" s="20"/>
    </row>
    <row r="866">
      <c r="A866" s="20"/>
    </row>
    <row r="867">
      <c r="A867" s="20"/>
    </row>
    <row r="868">
      <c r="A868" s="20"/>
    </row>
    <row r="869">
      <c r="A869" s="20"/>
    </row>
    <row r="870">
      <c r="A870" s="20"/>
    </row>
    <row r="871">
      <c r="A871" s="20"/>
    </row>
    <row r="872">
      <c r="A872" s="20"/>
    </row>
    <row r="873">
      <c r="A873" s="20"/>
    </row>
    <row r="874">
      <c r="A874" s="20"/>
    </row>
    <row r="875">
      <c r="A875" s="20"/>
    </row>
    <row r="876">
      <c r="A876" s="20"/>
    </row>
    <row r="877">
      <c r="A877" s="20"/>
    </row>
    <row r="878">
      <c r="A878" s="20"/>
    </row>
    <row r="879">
      <c r="A879" s="20"/>
    </row>
    <row r="880">
      <c r="A880" s="20"/>
    </row>
    <row r="881">
      <c r="A881" s="20"/>
    </row>
    <row r="882">
      <c r="A882" s="20"/>
    </row>
    <row r="883">
      <c r="A883" s="20"/>
    </row>
    <row r="884">
      <c r="A884" s="20"/>
    </row>
    <row r="885">
      <c r="A885" s="20"/>
    </row>
    <row r="886">
      <c r="A886" s="20"/>
    </row>
    <row r="887">
      <c r="A887" s="20"/>
    </row>
    <row r="888">
      <c r="A888" s="20"/>
    </row>
    <row r="889">
      <c r="A889" s="20"/>
    </row>
    <row r="890">
      <c r="A890" s="20"/>
    </row>
    <row r="891">
      <c r="A891" s="20"/>
    </row>
    <row r="892">
      <c r="A892" s="20"/>
    </row>
    <row r="893">
      <c r="A893" s="20"/>
    </row>
    <row r="894">
      <c r="A894" s="20"/>
    </row>
    <row r="895">
      <c r="A895" s="20"/>
    </row>
    <row r="896">
      <c r="A896" s="20"/>
    </row>
    <row r="897">
      <c r="A897" s="20"/>
    </row>
    <row r="898">
      <c r="A898" s="20"/>
    </row>
    <row r="899">
      <c r="A899" s="20"/>
    </row>
    <row r="900">
      <c r="A900" s="20"/>
    </row>
    <row r="901">
      <c r="A901" s="20"/>
    </row>
    <row r="902">
      <c r="A902" s="20"/>
    </row>
    <row r="903">
      <c r="A903" s="20"/>
    </row>
    <row r="904">
      <c r="A904" s="20"/>
    </row>
    <row r="905">
      <c r="A905" s="20"/>
    </row>
    <row r="906">
      <c r="A906" s="20"/>
    </row>
    <row r="907">
      <c r="A907" s="20"/>
    </row>
    <row r="908">
      <c r="A908" s="20"/>
    </row>
    <row r="909">
      <c r="A909" s="20"/>
    </row>
    <row r="910">
      <c r="A910" s="20"/>
    </row>
    <row r="911">
      <c r="A911" s="20"/>
    </row>
    <row r="912">
      <c r="A912" s="20"/>
    </row>
    <row r="913">
      <c r="A913" s="20"/>
    </row>
    <row r="914">
      <c r="A914" s="20"/>
    </row>
    <row r="915">
      <c r="A915" s="20"/>
    </row>
    <row r="916">
      <c r="A916" s="20"/>
    </row>
    <row r="917">
      <c r="A917" s="20"/>
    </row>
    <row r="918">
      <c r="A918" s="20"/>
    </row>
    <row r="919">
      <c r="A919" s="20"/>
    </row>
    <row r="920">
      <c r="A920" s="20"/>
    </row>
    <row r="921">
      <c r="A921" s="20"/>
    </row>
    <row r="922">
      <c r="A922" s="20"/>
    </row>
    <row r="923">
      <c r="A923" s="20"/>
    </row>
    <row r="924">
      <c r="A924" s="20"/>
    </row>
    <row r="925">
      <c r="A925" s="20"/>
    </row>
    <row r="926">
      <c r="A926" s="20"/>
    </row>
    <row r="927">
      <c r="A927" s="20"/>
    </row>
    <row r="928">
      <c r="A928" s="20"/>
    </row>
    <row r="929">
      <c r="A929" s="20"/>
    </row>
    <row r="930">
      <c r="A930" s="20"/>
    </row>
    <row r="931">
      <c r="A931" s="20"/>
    </row>
    <row r="932">
      <c r="A932" s="20"/>
    </row>
    <row r="933">
      <c r="A933" s="20"/>
    </row>
    <row r="934">
      <c r="A934" s="20"/>
    </row>
    <row r="935">
      <c r="A935" s="20"/>
    </row>
    <row r="936">
      <c r="A936" s="20"/>
    </row>
    <row r="937">
      <c r="A937" s="20"/>
    </row>
    <row r="938">
      <c r="A938" s="20"/>
    </row>
    <row r="939">
      <c r="A939" s="20"/>
    </row>
    <row r="940">
      <c r="A940" s="20"/>
    </row>
    <row r="941">
      <c r="A941" s="20"/>
    </row>
    <row r="942">
      <c r="A942" s="20"/>
    </row>
    <row r="943">
      <c r="A943" s="20"/>
    </row>
    <row r="944">
      <c r="A944" s="20"/>
    </row>
    <row r="945">
      <c r="A945" s="20"/>
    </row>
    <row r="946">
      <c r="A946" s="20"/>
    </row>
    <row r="947">
      <c r="A947" s="20"/>
    </row>
    <row r="948">
      <c r="A948" s="20"/>
    </row>
    <row r="949">
      <c r="A949" s="20"/>
    </row>
    <row r="950">
      <c r="A950" s="20"/>
    </row>
    <row r="951">
      <c r="A951" s="20"/>
    </row>
    <row r="952">
      <c r="A952" s="20"/>
    </row>
    <row r="953">
      <c r="A953" s="20"/>
    </row>
    <row r="954">
      <c r="A954" s="20"/>
    </row>
    <row r="955">
      <c r="A955" s="20"/>
    </row>
    <row r="956">
      <c r="A956" s="20"/>
    </row>
    <row r="957">
      <c r="A957" s="20"/>
    </row>
    <row r="958">
      <c r="A958" s="20"/>
    </row>
    <row r="959">
      <c r="A959" s="20"/>
    </row>
    <row r="960">
      <c r="A960" s="20"/>
    </row>
    <row r="961">
      <c r="A961" s="20"/>
    </row>
    <row r="962">
      <c r="A962" s="20"/>
    </row>
    <row r="963">
      <c r="A963" s="20"/>
    </row>
    <row r="964">
      <c r="A964" s="20"/>
    </row>
    <row r="965">
      <c r="A965" s="20"/>
    </row>
    <row r="966">
      <c r="A966" s="20"/>
    </row>
    <row r="967">
      <c r="A967" s="20"/>
    </row>
    <row r="968">
      <c r="A968" s="20"/>
    </row>
    <row r="969">
      <c r="A969" s="20"/>
    </row>
    <row r="970">
      <c r="A970" s="20"/>
    </row>
    <row r="971">
      <c r="A971" s="20"/>
    </row>
    <row r="972">
      <c r="A972" s="20"/>
    </row>
    <row r="973">
      <c r="A973" s="20"/>
    </row>
    <row r="974">
      <c r="A974" s="20"/>
    </row>
    <row r="975">
      <c r="A975" s="20"/>
    </row>
    <row r="976">
      <c r="A976" s="20"/>
    </row>
    <row r="977">
      <c r="A977" s="20"/>
    </row>
    <row r="978">
      <c r="A978" s="20"/>
    </row>
    <row r="979">
      <c r="A979" s="20"/>
    </row>
    <row r="980">
      <c r="A980" s="20"/>
    </row>
    <row r="981">
      <c r="A981" s="20"/>
    </row>
    <row r="982">
      <c r="A982" s="20"/>
    </row>
    <row r="983">
      <c r="A983" s="20"/>
    </row>
    <row r="984">
      <c r="A984" s="20"/>
    </row>
    <row r="985">
      <c r="A985" s="20"/>
    </row>
    <row r="986">
      <c r="A986" s="20"/>
    </row>
    <row r="987">
      <c r="A987" s="20"/>
    </row>
    <row r="988">
      <c r="A988" s="20"/>
    </row>
    <row r="989">
      <c r="A989" s="20"/>
    </row>
    <row r="990">
      <c r="A990" s="20"/>
    </row>
    <row r="991">
      <c r="A991" s="20"/>
    </row>
    <row r="992">
      <c r="A992" s="20"/>
    </row>
    <row r="993">
      <c r="A993" s="20"/>
    </row>
    <row r="994">
      <c r="A994" s="20"/>
    </row>
    <row r="995">
      <c r="A995" s="20"/>
    </row>
    <row r="996">
      <c r="A996" s="20"/>
    </row>
    <row r="997">
      <c r="A997" s="20"/>
    </row>
    <row r="998">
      <c r="A998" s="20"/>
    </row>
    <row r="999">
      <c r="A999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</cols>
  <sheetData>
    <row r="1">
      <c r="A1" s="21" t="s">
        <v>46</v>
      </c>
      <c r="B1" s="21" t="s">
        <v>47</v>
      </c>
      <c r="C1" s="21" t="s">
        <v>48</v>
      </c>
      <c r="D1" s="21" t="s">
        <v>49</v>
      </c>
      <c r="E1" s="21" t="s">
        <v>50</v>
      </c>
      <c r="H1" s="21" t="s">
        <v>51</v>
      </c>
      <c r="I1" s="21" t="s">
        <v>52</v>
      </c>
      <c r="J1" s="21" t="s">
        <v>53</v>
      </c>
      <c r="K1" s="21" t="s">
        <v>54</v>
      </c>
      <c r="L1" s="21" t="s">
        <v>55</v>
      </c>
      <c r="M1" s="21" t="s">
        <v>56</v>
      </c>
    </row>
    <row r="2">
      <c r="A2" s="22" t="s">
        <v>57</v>
      </c>
      <c r="B2" s="22" t="s">
        <v>58</v>
      </c>
      <c r="C2" s="22" t="s">
        <v>59</v>
      </c>
      <c r="D2" s="22">
        <v>1.0</v>
      </c>
      <c r="E2" s="23">
        <v>45325.0</v>
      </c>
      <c r="G2" s="21" t="s">
        <v>59</v>
      </c>
      <c r="H2" s="22">
        <v>5.0</v>
      </c>
      <c r="I2" s="22">
        <v>5.0</v>
      </c>
      <c r="J2" s="22">
        <v>3.0</v>
      </c>
      <c r="K2" s="22">
        <v>15.0</v>
      </c>
      <c r="L2" s="22">
        <v>13.0</v>
      </c>
      <c r="M2" s="22">
        <v>4.0</v>
      </c>
    </row>
    <row r="3">
      <c r="A3" s="22" t="s">
        <v>60</v>
      </c>
      <c r="B3" s="22" t="s">
        <v>61</v>
      </c>
      <c r="C3" s="22" t="s">
        <v>59</v>
      </c>
      <c r="D3" s="22">
        <v>2.0</v>
      </c>
      <c r="E3" s="24" t="s">
        <v>62</v>
      </c>
      <c r="G3" s="21" t="s">
        <v>63</v>
      </c>
      <c r="H3" s="22">
        <v>6.0</v>
      </c>
      <c r="I3" s="22">
        <v>4.0</v>
      </c>
      <c r="J3" s="22">
        <v>3.0</v>
      </c>
      <c r="K3" s="22">
        <v>17.0</v>
      </c>
      <c r="L3" s="22">
        <v>11.0</v>
      </c>
      <c r="M3" s="22">
        <v>5.0</v>
      </c>
    </row>
    <row r="4">
      <c r="A4" s="22" t="s">
        <v>64</v>
      </c>
      <c r="B4" s="22" t="s">
        <v>58</v>
      </c>
      <c r="C4" s="22" t="s">
        <v>59</v>
      </c>
      <c r="D4" s="22">
        <v>3.0</v>
      </c>
      <c r="E4" s="24" t="s">
        <v>65</v>
      </c>
    </row>
    <row r="5">
      <c r="A5" s="22" t="s">
        <v>66</v>
      </c>
      <c r="B5" s="22" t="s">
        <v>61</v>
      </c>
      <c r="C5" s="22" t="s">
        <v>59</v>
      </c>
      <c r="D5" s="22">
        <v>4.0</v>
      </c>
      <c r="E5" s="23">
        <v>45325.0</v>
      </c>
    </row>
    <row r="6">
      <c r="A6" s="22" t="s">
        <v>67</v>
      </c>
      <c r="B6" s="22" t="s">
        <v>58</v>
      </c>
      <c r="C6" s="22" t="s">
        <v>59</v>
      </c>
      <c r="D6" s="22">
        <v>5.0</v>
      </c>
      <c r="E6" s="25" t="s">
        <v>68</v>
      </c>
    </row>
    <row r="7">
      <c r="A7" s="22" t="s">
        <v>69</v>
      </c>
      <c r="B7" s="22" t="s">
        <v>61</v>
      </c>
      <c r="C7" s="22" t="s">
        <v>59</v>
      </c>
      <c r="D7" s="22">
        <v>6.0</v>
      </c>
      <c r="E7" s="23">
        <v>45293.0</v>
      </c>
    </row>
    <row r="8">
      <c r="A8" s="22" t="s">
        <v>70</v>
      </c>
      <c r="B8" s="22" t="s">
        <v>58</v>
      </c>
      <c r="C8" s="22" t="s">
        <v>59</v>
      </c>
      <c r="D8" s="22">
        <v>7.0</v>
      </c>
      <c r="E8" s="26" t="s">
        <v>71</v>
      </c>
    </row>
    <row r="9">
      <c r="A9" s="22" t="s">
        <v>72</v>
      </c>
      <c r="B9" s="22" t="s">
        <v>61</v>
      </c>
      <c r="C9" s="22" t="s">
        <v>59</v>
      </c>
      <c r="D9" s="22">
        <v>8.0</v>
      </c>
      <c r="E9" s="27">
        <v>45292.0</v>
      </c>
    </row>
    <row r="10">
      <c r="A10" s="22" t="s">
        <v>73</v>
      </c>
      <c r="B10" s="22" t="s">
        <v>58</v>
      </c>
      <c r="C10" s="22" t="s">
        <v>74</v>
      </c>
      <c r="D10" s="22">
        <v>9.0</v>
      </c>
      <c r="E10" s="24" t="s">
        <v>65</v>
      </c>
    </row>
    <row r="11">
      <c r="A11" s="22" t="s">
        <v>75</v>
      </c>
      <c r="B11" s="22" t="s">
        <v>61</v>
      </c>
      <c r="C11" s="22" t="s">
        <v>74</v>
      </c>
      <c r="D11" s="22">
        <v>10.0</v>
      </c>
      <c r="E11" s="27">
        <v>45292.0</v>
      </c>
    </row>
    <row r="12">
      <c r="A12" s="22" t="s">
        <v>76</v>
      </c>
      <c r="B12" s="22" t="s">
        <v>58</v>
      </c>
      <c r="C12" s="22" t="s">
        <v>74</v>
      </c>
      <c r="D12" s="22">
        <v>11.0</v>
      </c>
      <c r="E12" s="26" t="s">
        <v>71</v>
      </c>
    </row>
    <row r="13">
      <c r="A13" s="22" t="s">
        <v>77</v>
      </c>
      <c r="B13" s="22" t="s">
        <v>61</v>
      </c>
      <c r="C13" s="22" t="s">
        <v>59</v>
      </c>
      <c r="D13" s="22">
        <v>12.0</v>
      </c>
      <c r="E13" s="27">
        <v>45324.0</v>
      </c>
    </row>
    <row r="14">
      <c r="A14" s="22" t="s">
        <v>78</v>
      </c>
      <c r="B14" s="22" t="s">
        <v>58</v>
      </c>
      <c r="C14" s="22" t="s">
        <v>59</v>
      </c>
      <c r="D14" s="22">
        <v>13.0</v>
      </c>
      <c r="E14" s="25" t="s">
        <v>79</v>
      </c>
    </row>
    <row r="15">
      <c r="A15" s="22" t="s">
        <v>57</v>
      </c>
      <c r="B15" s="22" t="s">
        <v>61</v>
      </c>
      <c r="C15" s="22" t="s">
        <v>63</v>
      </c>
      <c r="D15" s="22">
        <v>1.0</v>
      </c>
      <c r="E15" s="23">
        <v>45293.0</v>
      </c>
    </row>
    <row r="16">
      <c r="A16" s="22" t="s">
        <v>60</v>
      </c>
      <c r="B16" s="22" t="s">
        <v>58</v>
      </c>
      <c r="C16" s="22" t="s">
        <v>63</v>
      </c>
      <c r="D16" s="22">
        <v>2.0</v>
      </c>
      <c r="E16" s="26" t="s">
        <v>71</v>
      </c>
    </row>
    <row r="17">
      <c r="A17" s="22" t="s">
        <v>64</v>
      </c>
      <c r="B17" s="22" t="s">
        <v>61</v>
      </c>
      <c r="C17" s="22" t="s">
        <v>63</v>
      </c>
      <c r="D17" s="22">
        <v>3.0</v>
      </c>
      <c r="E17" s="23">
        <v>45293.0</v>
      </c>
    </row>
    <row r="18">
      <c r="A18" s="22" t="s">
        <v>66</v>
      </c>
      <c r="B18" s="22" t="s">
        <v>58</v>
      </c>
      <c r="C18" s="22" t="s">
        <v>63</v>
      </c>
      <c r="D18" s="22">
        <v>4.0</v>
      </c>
      <c r="E18" s="26" t="s">
        <v>71</v>
      </c>
    </row>
    <row r="19">
      <c r="A19" s="22" t="s">
        <v>67</v>
      </c>
      <c r="B19" s="22" t="s">
        <v>61</v>
      </c>
      <c r="C19" s="22" t="s">
        <v>63</v>
      </c>
      <c r="D19" s="22">
        <v>5.0</v>
      </c>
      <c r="E19" s="27">
        <v>45292.0</v>
      </c>
    </row>
    <row r="20">
      <c r="A20" s="22" t="s">
        <v>69</v>
      </c>
      <c r="B20" s="22" t="s">
        <v>58</v>
      </c>
      <c r="C20" s="22" t="s">
        <v>63</v>
      </c>
      <c r="D20" s="22">
        <v>6.0</v>
      </c>
      <c r="E20" s="25" t="s">
        <v>79</v>
      </c>
    </row>
    <row r="21">
      <c r="A21" s="22" t="s">
        <v>70</v>
      </c>
      <c r="B21" s="22" t="s">
        <v>61</v>
      </c>
      <c r="C21" s="22" t="s">
        <v>63</v>
      </c>
      <c r="D21" s="22">
        <v>7.0</v>
      </c>
      <c r="E21" s="23">
        <v>45295.0</v>
      </c>
    </row>
    <row r="22">
      <c r="A22" s="22" t="s">
        <v>72</v>
      </c>
      <c r="B22" s="22" t="s">
        <v>58</v>
      </c>
      <c r="C22" s="22" t="s">
        <v>63</v>
      </c>
      <c r="D22" s="22">
        <v>8.0</v>
      </c>
      <c r="E22" s="28">
        <v>45323.0</v>
      </c>
    </row>
    <row r="23">
      <c r="A23" s="22" t="s">
        <v>73</v>
      </c>
      <c r="B23" s="22" t="s">
        <v>61</v>
      </c>
      <c r="C23" s="22" t="s">
        <v>63</v>
      </c>
      <c r="D23" s="22">
        <v>9.0</v>
      </c>
      <c r="E23" s="23">
        <v>45325.0</v>
      </c>
    </row>
    <row r="24">
      <c r="A24" s="22" t="s">
        <v>75</v>
      </c>
      <c r="B24" s="22" t="s">
        <v>58</v>
      </c>
      <c r="C24" s="22" t="s">
        <v>63</v>
      </c>
      <c r="D24" s="22">
        <v>10.0</v>
      </c>
      <c r="E24" s="25" t="s">
        <v>68</v>
      </c>
    </row>
    <row r="25">
      <c r="A25" s="22" t="s">
        <v>76</v>
      </c>
      <c r="B25" s="22" t="s">
        <v>61</v>
      </c>
      <c r="C25" s="22" t="s">
        <v>63</v>
      </c>
      <c r="D25" s="22">
        <v>11.0</v>
      </c>
      <c r="E25" s="24" t="s">
        <v>65</v>
      </c>
    </row>
    <row r="26">
      <c r="A26" s="22" t="s">
        <v>77</v>
      </c>
      <c r="B26" s="22" t="s">
        <v>58</v>
      </c>
      <c r="C26" s="22" t="s">
        <v>63</v>
      </c>
      <c r="D26" s="22">
        <v>12.0</v>
      </c>
      <c r="E26" s="28">
        <v>45323.0</v>
      </c>
    </row>
    <row r="27">
      <c r="A27" s="22" t="s">
        <v>78</v>
      </c>
      <c r="B27" s="22" t="s">
        <v>61</v>
      </c>
      <c r="C27" s="22" t="s">
        <v>63</v>
      </c>
      <c r="D27" s="22">
        <v>13.0</v>
      </c>
      <c r="E27" s="26" t="s">
        <v>71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