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eeks Data\jupyter_notebook\Research\"/>
    </mc:Choice>
  </mc:AlternateContent>
  <bookViews>
    <workbookView xWindow="0" yWindow="0" windowWidth="28800" windowHeight="11865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3" i="1" l="1"/>
  <c r="K23" i="1" s="1"/>
  <c r="L23" i="1" s="1"/>
  <c r="J24" i="1"/>
  <c r="K24" i="1" s="1"/>
  <c r="L24" i="1" s="1"/>
  <c r="L24" i="2"/>
  <c r="K24" i="2"/>
  <c r="J24" i="2"/>
  <c r="J23" i="2"/>
  <c r="K23" i="2" s="1"/>
  <c r="L23" i="2" s="1"/>
  <c r="J22" i="2"/>
  <c r="K22" i="2" s="1"/>
  <c r="L22" i="2" s="1"/>
  <c r="J21" i="2"/>
  <c r="K21" i="2" s="1"/>
  <c r="L21" i="2" s="1"/>
  <c r="J18" i="2"/>
  <c r="K18" i="2" s="1"/>
  <c r="L18" i="2" s="1"/>
  <c r="J20" i="2"/>
  <c r="K20" i="2" s="1"/>
  <c r="L20" i="2" s="1"/>
  <c r="J19" i="2"/>
  <c r="K19" i="2" s="1"/>
  <c r="L19" i="2" s="1"/>
  <c r="J21" i="1"/>
  <c r="K21" i="1" s="1"/>
  <c r="L21" i="1" s="1"/>
  <c r="J19" i="1"/>
  <c r="K19" i="1" s="1"/>
  <c r="L19" i="1" s="1"/>
  <c r="J29" i="2"/>
  <c r="K29" i="2" s="1"/>
  <c r="L29" i="2" s="1"/>
  <c r="J22" i="1" l="1"/>
  <c r="K22" i="1" s="1"/>
  <c r="L22" i="1" s="1"/>
  <c r="J18" i="1"/>
  <c r="K18" i="1" s="1"/>
  <c r="L18" i="1" s="1"/>
  <c r="J20" i="1"/>
  <c r="K20" i="1" s="1"/>
  <c r="L20" i="1" s="1"/>
  <c r="J27" i="1"/>
  <c r="K27" i="1" s="1"/>
  <c r="L27" i="1" s="1"/>
  <c r="J10" i="1"/>
  <c r="K10" i="1" s="1"/>
  <c r="L10" i="1" s="1"/>
  <c r="J4" i="1"/>
  <c r="K4" i="1" s="1"/>
  <c r="L4" i="1" s="1"/>
  <c r="J4" i="2"/>
  <c r="K4" i="2" s="1"/>
  <c r="L4" i="2" s="1"/>
  <c r="J10" i="2"/>
  <c r="K10" i="2" s="1"/>
  <c r="L10" i="2" s="1"/>
  <c r="J28" i="2"/>
  <c r="K28" i="2" s="1"/>
  <c r="L28" i="2" s="1"/>
  <c r="J27" i="2"/>
  <c r="K27" i="2" s="1"/>
  <c r="L27" i="2" s="1"/>
  <c r="J15" i="2"/>
  <c r="K15" i="2" s="1"/>
  <c r="L15" i="2" s="1"/>
  <c r="J13" i="2"/>
  <c r="K13" i="2" s="1"/>
  <c r="L13" i="2" s="1"/>
  <c r="J12" i="2"/>
  <c r="K12" i="2" s="1"/>
  <c r="J9" i="2"/>
  <c r="K9" i="2" s="1"/>
  <c r="L9" i="2" s="1"/>
  <c r="J7" i="2"/>
  <c r="K7" i="2" s="1"/>
  <c r="L7" i="2" s="1"/>
  <c r="J6" i="2"/>
  <c r="K6" i="2" s="1"/>
  <c r="J3" i="2"/>
  <c r="K3" i="2" s="1"/>
  <c r="L3" i="2" s="1"/>
  <c r="J2" i="2"/>
  <c r="K2" i="2" s="1"/>
  <c r="L2" i="2" s="1"/>
  <c r="J29" i="1"/>
  <c r="K29" i="1" s="1"/>
  <c r="L29" i="1" s="1"/>
  <c r="J28" i="1"/>
  <c r="K28" i="1" s="1"/>
  <c r="L28" i="1" s="1"/>
  <c r="J3" i="1"/>
  <c r="K3" i="1" s="1"/>
  <c r="L3" i="1" s="1"/>
  <c r="J9" i="1"/>
  <c r="K9" i="1" s="1"/>
  <c r="J2" i="1"/>
  <c r="K2" i="1" s="1"/>
  <c r="L6" i="2" l="1"/>
  <c r="L12" i="2"/>
  <c r="J12" i="1"/>
  <c r="K12" i="1" s="1"/>
  <c r="L12" i="1" s="1"/>
  <c r="L9" i="1"/>
  <c r="J13" i="1"/>
  <c r="K13" i="1" s="1"/>
  <c r="L13" i="1" s="1"/>
  <c r="J7" i="1"/>
  <c r="K7" i="1" s="1"/>
  <c r="L7" i="1" s="1"/>
  <c r="J6" i="1"/>
  <c r="K6" i="1" s="1"/>
  <c r="L6" i="1" s="1"/>
  <c r="J15" i="1"/>
  <c r="K15" i="1" s="1"/>
  <c r="L15" i="1" s="1"/>
  <c r="L2" i="1"/>
</calcChain>
</file>

<file path=xl/sharedStrings.xml><?xml version="1.0" encoding="utf-8"?>
<sst xmlns="http://schemas.openxmlformats.org/spreadsheetml/2006/main" count="120" uniqueCount="56">
  <si>
    <t>n</t>
  </si>
  <si>
    <t>ψ</t>
  </si>
  <si>
    <t>Isolation Forest</t>
  </si>
  <si>
    <t>OC-SVM</t>
  </si>
  <si>
    <t>complexity</t>
  </si>
  <si>
    <t>O(n^2)</t>
  </si>
  <si>
    <t>t</t>
  </si>
  <si>
    <t>time complexity (seconde)</t>
  </si>
  <si>
    <t>time complexity (month)</t>
  </si>
  <si>
    <t>time complexity (year)</t>
  </si>
  <si>
    <t>LOCI</t>
  </si>
  <si>
    <t>O(n^3)</t>
  </si>
  <si>
    <t>rPCA</t>
  </si>
  <si>
    <t>HBOS</t>
  </si>
  <si>
    <t>unity</t>
  </si>
  <si>
    <t>d</t>
  </si>
  <si>
    <t>GMM</t>
  </si>
  <si>
    <t>i</t>
  </si>
  <si>
    <t>k</t>
  </si>
  <si>
    <t>O(n · t · log ψ)</t>
  </si>
  <si>
    <t>O(n · k · d^-1 · i)</t>
  </si>
  <si>
    <t>O(n · k · d · i)</t>
  </si>
  <si>
    <t>O(n · log n)</t>
  </si>
  <si>
    <t>O(n · d + log n)</t>
  </si>
  <si>
    <t xml:space="preserve">Nearest-Neighbor Based </t>
  </si>
  <si>
    <t xml:space="preserve">Clustering Based </t>
  </si>
  <si>
    <t>CBLOF,  LDCOF</t>
  </si>
  <si>
    <t>LOF, COF, INFLO, LoOP</t>
  </si>
  <si>
    <t xml:space="preserve">Statistical Based </t>
  </si>
  <si>
    <t xml:space="preserve">Kernel Based </t>
  </si>
  <si>
    <t>ReliefF</t>
  </si>
  <si>
    <t>CFS</t>
  </si>
  <si>
    <t>PCA</t>
  </si>
  <si>
    <t>O(n · ((d^2 - d) / 2))</t>
  </si>
  <si>
    <t>Feature Selection</t>
  </si>
  <si>
    <t>O( n · d^2 + d^3)</t>
  </si>
  <si>
    <t>K-modes</t>
  </si>
  <si>
    <t>O(n · k · d)</t>
  </si>
  <si>
    <t>FWAD</t>
  </si>
  <si>
    <t>Supervised Algorithms</t>
  </si>
  <si>
    <t>O(d^2)</t>
  </si>
  <si>
    <t>O(n · d)</t>
  </si>
  <si>
    <t>KNN</t>
  </si>
  <si>
    <t>O(d · t)</t>
  </si>
  <si>
    <t>RFE</t>
  </si>
  <si>
    <t>SelectKBest</t>
  </si>
  <si>
    <t>Boruta</t>
  </si>
  <si>
    <t>SVM (Training)</t>
  </si>
  <si>
    <t>SVM (Test)</t>
  </si>
  <si>
    <t>O(n^2 · d + n^3)</t>
  </si>
  <si>
    <t>Random Forest (Training)</t>
  </si>
  <si>
    <t>Random Forest (Test)</t>
  </si>
  <si>
    <t>O(n^2 · d · t)</t>
  </si>
  <si>
    <t>O(n · d · t)</t>
  </si>
  <si>
    <t>Gradient Boosting (Train, Test)</t>
  </si>
  <si>
    <t>Naive Bayes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</si>
</sst>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4"/>
      <color theme="1"/>
      <name val="MJXc-TeX-math-I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">
    <xf numFmtId="0" fontId="0" fillId="0" borderId="0"/>
    <xf numFmtId="0" fontId="2" fillId="2" borderId="1" applyNumberFormat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</cellStyleXfs>
  <cellXfs count="16">
    <xf numFmtId="0" fontId="0" fillId="0" borderId="0" xfId="0"/>
    <xf numFmtId="0" fontId="0" fillId="0" borderId="0" xfId="0" applyFont="1" applyAlignment="1">
      <alignment horizontal="justify" vertical="center"/>
    </xf>
    <xf numFmtId="0" fontId="0" fillId="0" borderId="0" xfId="0" applyFont="1" applyAlignment="1">
      <alignment horizontal="left" vertical="center"/>
    </xf>
    <xf numFmtId="0" fontId="2" fillId="2" borderId="1" xfId="1" applyAlignment="1">
      <alignment vertical="center"/>
    </xf>
    <xf numFmtId="2" fontId="0" fillId="0" borderId="0" xfId="0" applyNumberFormat="1"/>
    <xf numFmtId="0" fontId="0" fillId="0" borderId="0" xfId="0" applyAlignment="1"/>
    <xf numFmtId="0" fontId="1" fillId="4" borderId="0" xfId="3"/>
    <xf numFmtId="0" fontId="1" fillId="5" borderId="0" xfId="4"/>
    <xf numFmtId="0" fontId="3" fillId="0" borderId="0" xfId="0" applyFont="1"/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justify" vertical="center"/>
    </xf>
    <xf numFmtId="0" fontId="3" fillId="0" borderId="0" xfId="0" applyFont="1" applyAlignment="1">
      <alignment wrapText="1"/>
    </xf>
    <xf numFmtId="0" fontId="4" fillId="3" borderId="0" xfId="2" applyFont="1" applyAlignment="1">
      <alignment vertical="center"/>
    </xf>
    <xf numFmtId="0" fontId="2" fillId="2" borderId="1" xfId="1" applyAlignment="1">
      <alignment horizontal="center" vertical="center"/>
    </xf>
    <xf numFmtId="2" fontId="2" fillId="2" borderId="1" xfId="1" applyNumberFormat="1" applyAlignment="1">
      <alignment horizontal="center" vertical="center"/>
    </xf>
    <xf numFmtId="0" fontId="5" fillId="0" borderId="0" xfId="0" applyFont="1" applyAlignment="1">
      <alignment vertical="center" wrapText="1"/>
    </xf>
  </cellXfs>
  <cellStyles count="5">
    <cellStyle name="20% - Accent1" xfId="3" builtinId="30"/>
    <cellStyle name="20% - Accent2" xfId="4" builtinId="34"/>
    <cellStyle name="20% - Accent3" xfId="2" builtinId="38"/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tabSelected="1" workbookViewId="0">
      <selection activeCell="B19" sqref="B19"/>
    </sheetView>
  </sheetViews>
  <sheetFormatPr defaultRowHeight="15"/>
  <cols>
    <col min="1" max="1" width="28" customWidth="1"/>
    <col min="2" max="2" width="17.42578125" customWidth="1"/>
    <col min="3" max="3" width="8.42578125" customWidth="1"/>
    <col min="4" max="4" width="8" customWidth="1"/>
    <col min="5" max="5" width="7.28515625" customWidth="1"/>
    <col min="6" max="8" width="8.28515625" customWidth="1"/>
    <col min="9" max="9" width="12" style="4" customWidth="1"/>
    <col min="10" max="10" width="24.5703125" customWidth="1"/>
    <col min="11" max="11" width="24.28515625" customWidth="1"/>
    <col min="12" max="12" width="21.5703125" customWidth="1"/>
    <col min="14" max="14" width="12" bestFit="1" customWidth="1"/>
    <col min="15" max="15" width="12" customWidth="1"/>
  </cols>
  <sheetData>
    <row r="1" spans="1:12" ht="27" customHeight="1">
      <c r="B1" s="13" t="s">
        <v>4</v>
      </c>
      <c r="C1" s="13" t="s">
        <v>0</v>
      </c>
      <c r="D1" s="13" t="s">
        <v>1</v>
      </c>
      <c r="E1" s="13" t="s">
        <v>6</v>
      </c>
      <c r="F1" s="13" t="s">
        <v>15</v>
      </c>
      <c r="G1" s="13" t="s">
        <v>17</v>
      </c>
      <c r="H1" s="13" t="s">
        <v>18</v>
      </c>
      <c r="I1" s="14" t="s">
        <v>14</v>
      </c>
      <c r="J1" s="3" t="s">
        <v>7</v>
      </c>
      <c r="K1" s="3" t="s">
        <v>8</v>
      </c>
      <c r="L1" s="3" t="s">
        <v>9</v>
      </c>
    </row>
    <row r="2" spans="1:12">
      <c r="A2" s="9" t="s">
        <v>2</v>
      </c>
      <c r="B2" s="2" t="s">
        <v>19</v>
      </c>
      <c r="C2">
        <v>2000000000</v>
      </c>
      <c r="D2">
        <v>256</v>
      </c>
      <c r="E2">
        <v>100</v>
      </c>
      <c r="F2" s="7"/>
      <c r="G2" s="7"/>
      <c r="H2" s="7"/>
      <c r="I2" s="4">
        <v>0.1</v>
      </c>
      <c r="J2">
        <f>(C2*E2*LOG(D2))*I2</f>
        <v>48164799306.237</v>
      </c>
      <c r="K2">
        <f>ROUND(J2*0.00000038052,0)</f>
        <v>18328</v>
      </c>
      <c r="L2">
        <f>ROUND(K2*0.0833334,0)</f>
        <v>1527</v>
      </c>
    </row>
    <row r="3" spans="1:12">
      <c r="A3" s="10" t="s">
        <v>16</v>
      </c>
      <c r="B3" t="s">
        <v>20</v>
      </c>
      <c r="C3">
        <v>2000000000</v>
      </c>
      <c r="D3" s="7"/>
      <c r="E3" s="7"/>
      <c r="F3">
        <v>120</v>
      </c>
      <c r="G3" s="6"/>
      <c r="H3" s="6"/>
      <c r="I3" s="4">
        <v>0.1</v>
      </c>
      <c r="J3">
        <f>(C3*H3*(1/F3)*G3)*I3</f>
        <v>0</v>
      </c>
      <c r="K3">
        <f>ROUND(J3*0.00000038052,0)</f>
        <v>0</v>
      </c>
      <c r="L3">
        <f>ROUND(K3*0.0833334,0)</f>
        <v>0</v>
      </c>
    </row>
    <row r="4" spans="1:12">
      <c r="A4" s="10" t="s">
        <v>38</v>
      </c>
      <c r="B4" t="s">
        <v>37</v>
      </c>
      <c r="C4">
        <v>2000000000</v>
      </c>
      <c r="D4" s="7"/>
      <c r="E4" s="7"/>
      <c r="F4">
        <v>120</v>
      </c>
      <c r="G4" s="7"/>
      <c r="H4" s="6"/>
      <c r="I4" s="4">
        <v>0.1</v>
      </c>
      <c r="J4">
        <f>(C4*F4*H4)*I4</f>
        <v>0</v>
      </c>
      <c r="K4">
        <f>ROUND(J4*0.00000038052,0)</f>
        <v>0</v>
      </c>
      <c r="L4">
        <f>ROUND(K4*0.0833334,0)</f>
        <v>0</v>
      </c>
    </row>
    <row r="5" spans="1:12" ht="24.75" customHeight="1">
      <c r="A5" s="12" t="s">
        <v>24</v>
      </c>
      <c r="I5"/>
    </row>
    <row r="6" spans="1:12" ht="19.5" customHeight="1">
      <c r="A6" s="11" t="s">
        <v>27</v>
      </c>
      <c r="B6" s="1" t="s">
        <v>5</v>
      </c>
      <c r="C6" s="5">
        <v>2000000000</v>
      </c>
      <c r="D6" s="7"/>
      <c r="E6" s="7"/>
      <c r="F6" s="7"/>
      <c r="G6" s="7"/>
      <c r="H6" s="7"/>
      <c r="I6" s="4">
        <v>0.1</v>
      </c>
      <c r="J6">
        <f>POWER(C6,2)*I6</f>
        <v>4E+17</v>
      </c>
      <c r="K6">
        <f t="shared" ref="K6:K12" si="0">ROUND(J6*0.00000038052,0)</f>
        <v>152208000000</v>
      </c>
      <c r="L6">
        <f t="shared" ref="L6:L12" si="1">ROUND(K6*0.0833334,0)</f>
        <v>12684010147</v>
      </c>
    </row>
    <row r="7" spans="1:12">
      <c r="A7" s="8" t="s">
        <v>10</v>
      </c>
      <c r="B7" s="1" t="s">
        <v>11</v>
      </c>
      <c r="C7">
        <v>2000000000</v>
      </c>
      <c r="D7" s="7"/>
      <c r="E7" s="7"/>
      <c r="F7" s="7"/>
      <c r="G7" s="7"/>
      <c r="H7" s="7"/>
      <c r="I7" s="4">
        <v>0.1</v>
      </c>
      <c r="J7">
        <f>POWER(C7,3)*I7</f>
        <v>8.0000000000000004E+26</v>
      </c>
      <c r="K7">
        <f t="shared" si="0"/>
        <v>3.04416E+20</v>
      </c>
      <c r="L7">
        <f t="shared" si="1"/>
        <v>2.53680202944E+19</v>
      </c>
    </row>
    <row r="8" spans="1:12" ht="21.75" customHeight="1">
      <c r="A8" s="12" t="s">
        <v>25</v>
      </c>
      <c r="B8" s="1"/>
      <c r="I8"/>
    </row>
    <row r="9" spans="1:12" ht="18.75" customHeight="1">
      <c r="A9" s="11" t="s">
        <v>26</v>
      </c>
      <c r="B9" s="1" t="s">
        <v>21</v>
      </c>
      <c r="C9">
        <v>2000000000</v>
      </c>
      <c r="D9" s="7"/>
      <c r="E9" s="7"/>
      <c r="F9">
        <v>120</v>
      </c>
      <c r="G9" s="6"/>
      <c r="H9" s="6"/>
      <c r="I9" s="4">
        <v>0.1</v>
      </c>
      <c r="J9">
        <f>(C9*F9*G9*H9)*I9</f>
        <v>0</v>
      </c>
      <c r="K9">
        <f>ROUND(J9*0.00000038052,0)</f>
        <v>0</v>
      </c>
      <c r="L9">
        <f t="shared" si="1"/>
        <v>0</v>
      </c>
    </row>
    <row r="10" spans="1:12">
      <c r="A10" s="11" t="s">
        <v>36</v>
      </c>
      <c r="B10" t="s">
        <v>21</v>
      </c>
      <c r="C10">
        <v>2000000000</v>
      </c>
      <c r="D10" s="7"/>
      <c r="E10" s="7"/>
      <c r="F10">
        <v>120</v>
      </c>
      <c r="G10" s="6"/>
      <c r="H10" s="6"/>
      <c r="I10" s="4">
        <v>0.1</v>
      </c>
      <c r="J10">
        <f>(F10*C10*G10*H10)*I10</f>
        <v>0</v>
      </c>
      <c r="K10">
        <f>ROUND(J10*0.00000038052,0)</f>
        <v>0</v>
      </c>
      <c r="L10">
        <f t="shared" si="1"/>
        <v>0</v>
      </c>
    </row>
    <row r="11" spans="1:12" ht="22.5" customHeight="1">
      <c r="A11" s="12" t="s">
        <v>28</v>
      </c>
      <c r="B11" s="1"/>
    </row>
    <row r="12" spans="1:12">
      <c r="A12" s="8" t="s">
        <v>13</v>
      </c>
      <c r="B12" t="s">
        <v>22</v>
      </c>
      <c r="C12">
        <v>2000000000</v>
      </c>
      <c r="D12" s="7"/>
      <c r="E12" s="7"/>
      <c r="F12" s="7"/>
      <c r="G12" s="7"/>
      <c r="H12" s="7"/>
      <c r="I12" s="4">
        <v>0.1</v>
      </c>
      <c r="J12">
        <f>(C12*LOG(C12))*I12</f>
        <v>1860205999.1327963</v>
      </c>
      <c r="K12">
        <f t="shared" si="0"/>
        <v>708</v>
      </c>
      <c r="L12">
        <f t="shared" si="1"/>
        <v>59</v>
      </c>
    </row>
    <row r="13" spans="1:12">
      <c r="A13" s="8" t="s">
        <v>12</v>
      </c>
      <c r="B13" s="1" t="s">
        <v>35</v>
      </c>
      <c r="C13">
        <v>2000000000</v>
      </c>
      <c r="D13" s="7"/>
      <c r="E13" s="7"/>
      <c r="F13">
        <v>120</v>
      </c>
      <c r="G13" s="7"/>
      <c r="H13" s="7"/>
      <c r="I13" s="4">
        <v>0.1</v>
      </c>
      <c r="J13">
        <f>((POWER(F13,2)*C13)+POWER(F13,3))*I13</f>
        <v>2880000172800</v>
      </c>
      <c r="K13">
        <f>ROUND(J13*0.00000038052,0)</f>
        <v>1095898</v>
      </c>
      <c r="L13">
        <f>ROUND(K13*0.0833334,0)</f>
        <v>91325</v>
      </c>
    </row>
    <row r="14" spans="1:12" ht="21.75" customHeight="1">
      <c r="A14" s="12" t="s">
        <v>29</v>
      </c>
    </row>
    <row r="15" spans="1:12">
      <c r="A15" s="10" t="s">
        <v>3</v>
      </c>
      <c r="B15" t="s">
        <v>23</v>
      </c>
      <c r="C15">
        <v>2000000000</v>
      </c>
      <c r="D15" s="7"/>
      <c r="E15" s="7"/>
      <c r="F15">
        <v>120</v>
      </c>
      <c r="G15" s="7"/>
      <c r="H15" s="7"/>
      <c r="I15" s="4">
        <v>0.1</v>
      </c>
      <c r="J15">
        <f>((F15*C15)+LOG(C15))*I15</f>
        <v>24000000000.930103</v>
      </c>
      <c r="K15">
        <f>ROUND(J15*0.00000038052,0)</f>
        <v>9132</v>
      </c>
      <c r="L15">
        <f>ROUND(K15*0.0833334,0)</f>
        <v>761</v>
      </c>
    </row>
    <row r="16" spans="1:12">
      <c r="A16" s="10"/>
      <c r="D16" s="7"/>
      <c r="E16" s="7"/>
      <c r="G16" s="7"/>
      <c r="H16" s="7"/>
    </row>
    <row r="17" spans="1:12">
      <c r="A17" s="12" t="s">
        <v>39</v>
      </c>
      <c r="I17"/>
    </row>
    <row r="18" spans="1:12">
      <c r="A18" s="10" t="s">
        <v>42</v>
      </c>
      <c r="B18" t="s">
        <v>41</v>
      </c>
      <c r="C18">
        <v>2000000000</v>
      </c>
      <c r="D18" s="7"/>
      <c r="E18" s="7"/>
      <c r="F18">
        <v>120</v>
      </c>
      <c r="G18" s="7"/>
      <c r="H18" s="7"/>
      <c r="I18" s="4">
        <v>0.1</v>
      </c>
      <c r="J18">
        <f>(C18*F18)*I18</f>
        <v>24000000000</v>
      </c>
      <c r="K18">
        <f>ROUND(J18*0.00000038052,0)</f>
        <v>9132</v>
      </c>
      <c r="L18">
        <f>ROUND(K18*0.0833334,0)</f>
        <v>761</v>
      </c>
    </row>
    <row r="19" spans="1:12">
      <c r="A19" s="10" t="s">
        <v>47</v>
      </c>
      <c r="B19" t="s">
        <v>49</v>
      </c>
      <c r="C19">
        <v>2000000000</v>
      </c>
      <c r="D19" s="7"/>
      <c r="E19" s="7"/>
      <c r="F19">
        <v>120</v>
      </c>
      <c r="G19" s="7"/>
      <c r="H19" s="7"/>
      <c r="I19" s="4">
        <v>0.1</v>
      </c>
      <c r="J19">
        <f>((POWER(C19,2)*F19)+POWER(C19,3))*I19</f>
        <v>8.0000004800000011E+26</v>
      </c>
      <c r="K19">
        <f t="shared" ref="K19" si="2">ROUND(J19*0.00000038052,0)</f>
        <v>3.0441601826496001E+20</v>
      </c>
      <c r="L19">
        <f t="shared" ref="L19" si="3">ROUND(K19*0.0833334,0)</f>
        <v>2.5368021816481198E+19</v>
      </c>
    </row>
    <row r="20" spans="1:12">
      <c r="A20" s="10" t="s">
        <v>48</v>
      </c>
      <c r="B20" t="s">
        <v>40</v>
      </c>
      <c r="C20" s="7"/>
      <c r="D20" s="7"/>
      <c r="E20" s="7"/>
      <c r="F20">
        <v>120</v>
      </c>
      <c r="G20" s="7"/>
      <c r="H20" s="7"/>
      <c r="I20" s="4">
        <v>0.1</v>
      </c>
      <c r="J20">
        <f>(POWER(F20,2))*I20</f>
        <v>1440</v>
      </c>
      <c r="K20">
        <f t="shared" ref="K20:K24" si="4">ROUND(J20*0.00000038052,0)</f>
        <v>0</v>
      </c>
      <c r="L20">
        <f t="shared" ref="L20:L24" si="5">ROUND(K20*0.0833334,0)</f>
        <v>0</v>
      </c>
    </row>
    <row r="21" spans="1:12">
      <c r="A21" s="10" t="s">
        <v>50</v>
      </c>
      <c r="B21" t="s">
        <v>52</v>
      </c>
      <c r="C21">
        <v>2000000000</v>
      </c>
      <c r="D21" s="7"/>
      <c r="E21">
        <v>100</v>
      </c>
      <c r="F21">
        <v>120</v>
      </c>
      <c r="G21" s="7"/>
      <c r="H21" s="7"/>
      <c r="I21" s="4">
        <v>0.1</v>
      </c>
      <c r="J21">
        <f>(POWER(C21,2)*E21*F21)*I21</f>
        <v>4.8E+21</v>
      </c>
      <c r="K21">
        <f>ROUND(J21*0.00000038052,0)</f>
        <v>1826496000000000</v>
      </c>
      <c r="L21">
        <f>ROUND(K21*0.0833334,0)</f>
        <v>152208121766400</v>
      </c>
    </row>
    <row r="22" spans="1:12">
      <c r="A22" s="10" t="s">
        <v>51</v>
      </c>
      <c r="B22" t="s">
        <v>43</v>
      </c>
      <c r="C22" s="7"/>
      <c r="D22" s="7"/>
      <c r="E22">
        <v>100</v>
      </c>
      <c r="F22">
        <v>120</v>
      </c>
      <c r="G22" s="7"/>
      <c r="H22" s="7"/>
      <c r="I22" s="4">
        <v>0.1</v>
      </c>
      <c r="J22">
        <f>(F22*E22)*I22</f>
        <v>1200</v>
      </c>
      <c r="K22">
        <f t="shared" si="4"/>
        <v>0</v>
      </c>
      <c r="L22">
        <f t="shared" si="5"/>
        <v>0</v>
      </c>
    </row>
    <row r="23" spans="1:12" ht="18" customHeight="1">
      <c r="A23" s="10" t="s">
        <v>54</v>
      </c>
      <c r="B23" t="s">
        <v>53</v>
      </c>
      <c r="C23">
        <v>2000000000</v>
      </c>
      <c r="D23" s="7"/>
      <c r="E23">
        <v>100</v>
      </c>
      <c r="F23">
        <v>120</v>
      </c>
      <c r="G23" s="7"/>
      <c r="H23" s="7"/>
      <c r="I23" s="4">
        <v>0.1</v>
      </c>
      <c r="J23">
        <f>(C23*E23*F23)*I23</f>
        <v>2400000000000</v>
      </c>
      <c r="K23">
        <f t="shared" si="4"/>
        <v>913248</v>
      </c>
      <c r="L23">
        <f t="shared" si="5"/>
        <v>76104</v>
      </c>
    </row>
    <row r="24" spans="1:12" ht="18" customHeight="1">
      <c r="A24" s="10" t="s">
        <v>55</v>
      </c>
      <c r="B24" t="s">
        <v>41</v>
      </c>
      <c r="C24">
        <v>2000000000</v>
      </c>
      <c r="D24" s="7"/>
      <c r="E24" s="7"/>
      <c r="F24">
        <v>120</v>
      </c>
      <c r="G24" s="7"/>
      <c r="H24" s="7"/>
      <c r="I24" s="4">
        <v>0.1</v>
      </c>
      <c r="J24">
        <f>(C24*F24)*I24</f>
        <v>24000000000</v>
      </c>
      <c r="K24">
        <f t="shared" si="4"/>
        <v>9132</v>
      </c>
      <c r="L24">
        <f t="shared" si="5"/>
        <v>761</v>
      </c>
    </row>
    <row r="25" spans="1:12">
      <c r="A25" s="10"/>
    </row>
    <row r="26" spans="1:12">
      <c r="A26" s="12" t="s">
        <v>34</v>
      </c>
    </row>
    <row r="27" spans="1:12">
      <c r="A27" s="10" t="s">
        <v>30</v>
      </c>
      <c r="B27" t="s">
        <v>23</v>
      </c>
      <c r="C27">
        <v>2000000000</v>
      </c>
      <c r="D27" s="7"/>
      <c r="E27" s="7"/>
      <c r="F27">
        <v>120</v>
      </c>
      <c r="G27" s="7"/>
      <c r="H27" s="7"/>
      <c r="I27" s="4">
        <v>0.1</v>
      </c>
      <c r="J27">
        <f>(C27*F27 + LOG(C27))*I27</f>
        <v>24000000000.930103</v>
      </c>
      <c r="K27">
        <f t="shared" ref="K27:K29" si="6">ROUND(J27*0.00000038052,0)</f>
        <v>9132</v>
      </c>
      <c r="L27">
        <f t="shared" ref="L27:L29" si="7">ROUND(K27*0.0833334,0)</f>
        <v>761</v>
      </c>
    </row>
    <row r="28" spans="1:12">
      <c r="A28" s="10" t="s">
        <v>31</v>
      </c>
      <c r="B28" t="s">
        <v>33</v>
      </c>
      <c r="C28">
        <v>2000000000</v>
      </c>
      <c r="D28" s="7"/>
      <c r="E28" s="7"/>
      <c r="F28">
        <v>120</v>
      </c>
      <c r="G28" s="7"/>
      <c r="H28" s="7"/>
      <c r="I28" s="4">
        <v>0.1</v>
      </c>
      <c r="J28">
        <f>(C28*((POWER(F28,2) - F28) / 2))*I28</f>
        <v>1428000000000</v>
      </c>
      <c r="K28">
        <f t="shared" si="6"/>
        <v>543383</v>
      </c>
      <c r="L28">
        <f t="shared" si="7"/>
        <v>45282</v>
      </c>
    </row>
    <row r="29" spans="1:12">
      <c r="A29" s="10" t="s">
        <v>32</v>
      </c>
      <c r="B29" s="1" t="s">
        <v>35</v>
      </c>
      <c r="C29">
        <v>2000000000</v>
      </c>
      <c r="D29" s="7"/>
      <c r="E29" s="7"/>
      <c r="F29">
        <v>120</v>
      </c>
      <c r="G29" s="7"/>
      <c r="H29" s="7"/>
      <c r="I29" s="4">
        <v>0.1</v>
      </c>
      <c r="J29">
        <f>(C29*POWER(F29,2)+POWER(F29,3))*I29</f>
        <v>2880000172800</v>
      </c>
      <c r="K29">
        <f t="shared" si="6"/>
        <v>1095898</v>
      </c>
      <c r="L29">
        <f t="shared" si="7"/>
        <v>91325</v>
      </c>
    </row>
    <row r="30" spans="1:12">
      <c r="A30" s="10" t="s">
        <v>45</v>
      </c>
    </row>
    <row r="31" spans="1:12">
      <c r="A31" s="10" t="s">
        <v>44</v>
      </c>
    </row>
    <row r="32" spans="1:12">
      <c r="A32" s="10" t="s">
        <v>46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topLeftCell="A4" workbookViewId="0">
      <selection activeCell="B23" sqref="B23"/>
    </sheetView>
  </sheetViews>
  <sheetFormatPr defaultRowHeight="15"/>
  <cols>
    <col min="1" max="1" width="28" customWidth="1"/>
    <col min="2" max="2" width="17.42578125" customWidth="1"/>
    <col min="3" max="3" width="8.42578125" customWidth="1"/>
    <col min="4" max="4" width="8" customWidth="1"/>
    <col min="5" max="5" width="7.28515625" customWidth="1"/>
    <col min="6" max="8" width="8.28515625" customWidth="1"/>
    <col min="9" max="9" width="12" customWidth="1"/>
    <col min="10" max="10" width="24.5703125" customWidth="1"/>
    <col min="11" max="11" width="24.28515625" customWidth="1"/>
    <col min="12" max="12" width="21.5703125" customWidth="1"/>
  </cols>
  <sheetData>
    <row r="1" spans="1:12" ht="23.25" customHeight="1">
      <c r="B1" s="13" t="s">
        <v>4</v>
      </c>
      <c r="C1" s="13" t="s">
        <v>0</v>
      </c>
      <c r="D1" s="13" t="s">
        <v>1</v>
      </c>
      <c r="E1" s="13" t="s">
        <v>6</v>
      </c>
      <c r="F1" s="13" t="s">
        <v>15</v>
      </c>
      <c r="G1" s="13" t="s">
        <v>17</v>
      </c>
      <c r="H1" s="13" t="s">
        <v>18</v>
      </c>
      <c r="I1" s="14" t="s">
        <v>14</v>
      </c>
      <c r="J1" s="3" t="s">
        <v>7</v>
      </c>
      <c r="K1" s="3" t="s">
        <v>8</v>
      </c>
      <c r="L1" s="3" t="s">
        <v>9</v>
      </c>
    </row>
    <row r="2" spans="1:12">
      <c r="A2" s="9" t="s">
        <v>2</v>
      </c>
      <c r="B2" s="2" t="s">
        <v>19</v>
      </c>
      <c r="C2">
        <v>2000000</v>
      </c>
      <c r="D2">
        <v>256</v>
      </c>
      <c r="E2">
        <v>100</v>
      </c>
      <c r="F2" s="7"/>
      <c r="G2" s="7"/>
      <c r="H2" s="7"/>
      <c r="I2" s="4">
        <v>0.1</v>
      </c>
      <c r="J2">
        <f>(C2*E2*LOG(D2))*I2</f>
        <v>48164799.306236997</v>
      </c>
      <c r="K2">
        <f>ROUND(J2*0.00000038052,0)</f>
        <v>18</v>
      </c>
      <c r="L2">
        <f>ROUND(K2*0.0833334,0)</f>
        <v>2</v>
      </c>
    </row>
    <row r="3" spans="1:12">
      <c r="A3" s="10" t="s">
        <v>16</v>
      </c>
      <c r="B3" t="s">
        <v>20</v>
      </c>
      <c r="C3">
        <v>2000000</v>
      </c>
      <c r="D3" s="7"/>
      <c r="E3" s="7"/>
      <c r="F3">
        <v>120</v>
      </c>
      <c r="G3" s="6"/>
      <c r="H3" s="6"/>
      <c r="I3" s="4">
        <v>0.1</v>
      </c>
      <c r="J3">
        <f>(C3*H3*(1/F3)*G3)*I3</f>
        <v>0</v>
      </c>
      <c r="K3">
        <f>ROUND(J3*0.00000038052,0)</f>
        <v>0</v>
      </c>
      <c r="L3">
        <f>ROUND(K3*0.0833334,0)</f>
        <v>0</v>
      </c>
    </row>
    <row r="4" spans="1:12">
      <c r="A4" s="10" t="s">
        <v>38</v>
      </c>
      <c r="B4" t="s">
        <v>37</v>
      </c>
      <c r="C4">
        <v>2000000</v>
      </c>
      <c r="D4" s="7"/>
      <c r="E4" s="7"/>
      <c r="F4">
        <v>120</v>
      </c>
      <c r="G4" s="7"/>
      <c r="H4" s="6"/>
      <c r="I4" s="4">
        <v>0.1</v>
      </c>
      <c r="J4">
        <f>(C4*F4*H4)*I4</f>
        <v>0</v>
      </c>
      <c r="K4">
        <f>ROUND(J4*0.00000038052,0)</f>
        <v>0</v>
      </c>
      <c r="L4">
        <f>ROUND(K4*0.0833334,0)</f>
        <v>0</v>
      </c>
    </row>
    <row r="5" spans="1:12" ht="25.5" customHeight="1">
      <c r="A5" s="12" t="s">
        <v>24</v>
      </c>
    </row>
    <row r="6" spans="1:12">
      <c r="A6" s="11" t="s">
        <v>27</v>
      </c>
      <c r="B6" s="1" t="s">
        <v>5</v>
      </c>
      <c r="C6">
        <v>2000000</v>
      </c>
      <c r="D6" s="7"/>
      <c r="E6" s="7"/>
      <c r="F6" s="7"/>
      <c r="G6" s="7"/>
      <c r="H6" s="7"/>
      <c r="I6" s="4">
        <v>0.1</v>
      </c>
      <c r="J6">
        <f>POWER(C6,2)*I6</f>
        <v>400000000000</v>
      </c>
      <c r="K6">
        <f>ROUND(J6*0.00000038052,0)</f>
        <v>152208</v>
      </c>
      <c r="L6">
        <f t="shared" ref="L6:L12" si="0">ROUND(K6*0.0833334,0)</f>
        <v>12684</v>
      </c>
    </row>
    <row r="7" spans="1:12">
      <c r="A7" s="8" t="s">
        <v>10</v>
      </c>
      <c r="B7" s="1" t="s">
        <v>11</v>
      </c>
      <c r="C7">
        <v>2000000</v>
      </c>
      <c r="D7" s="7"/>
      <c r="E7" s="7"/>
      <c r="F7" s="7"/>
      <c r="G7" s="7"/>
      <c r="H7" s="7"/>
      <c r="I7" s="4">
        <v>0.1</v>
      </c>
      <c r="J7">
        <f>POWER(C7,3)*I7</f>
        <v>8E+17</v>
      </c>
      <c r="K7">
        <f t="shared" ref="K7" si="1">ROUND(J7*0.00000038052,0)</f>
        <v>304416000000</v>
      </c>
      <c r="L7">
        <f t="shared" si="0"/>
        <v>25368020294</v>
      </c>
    </row>
    <row r="8" spans="1:12" ht="19.5" customHeight="1">
      <c r="A8" s="12" t="s">
        <v>25</v>
      </c>
      <c r="B8" s="1"/>
    </row>
    <row r="9" spans="1:12">
      <c r="A9" s="11" t="s">
        <v>26</v>
      </c>
      <c r="B9" s="1" t="s">
        <v>21</v>
      </c>
      <c r="C9">
        <v>2000000</v>
      </c>
      <c r="D9" s="7"/>
      <c r="E9" s="7"/>
      <c r="F9">
        <v>120</v>
      </c>
      <c r="G9" s="6"/>
      <c r="H9" s="6"/>
      <c r="I9" s="4">
        <v>0.1</v>
      </c>
      <c r="J9">
        <f>(C9*F9*G9*H9)*I9</f>
        <v>0</v>
      </c>
      <c r="K9">
        <f>ROUND(J9*0.00000038052,0)</f>
        <v>0</v>
      </c>
      <c r="L9">
        <f t="shared" si="0"/>
        <v>0</v>
      </c>
    </row>
    <row r="10" spans="1:12">
      <c r="A10" s="11" t="s">
        <v>36</v>
      </c>
      <c r="B10" t="s">
        <v>21</v>
      </c>
      <c r="C10">
        <v>2000000</v>
      </c>
      <c r="D10" s="7"/>
      <c r="E10" s="7"/>
      <c r="F10">
        <v>120</v>
      </c>
      <c r="G10" s="6"/>
      <c r="H10" s="6"/>
      <c r="I10" s="4">
        <v>0.1</v>
      </c>
      <c r="J10">
        <f>(F10*C10*G10*H10)*I10</f>
        <v>0</v>
      </c>
      <c r="K10">
        <f>ROUND(J10*0.00000038052,0)</f>
        <v>0</v>
      </c>
      <c r="L10">
        <f t="shared" si="0"/>
        <v>0</v>
      </c>
    </row>
    <row r="11" spans="1:12" ht="23.25" customHeight="1">
      <c r="A11" s="12" t="s">
        <v>28</v>
      </c>
      <c r="B11" s="1"/>
      <c r="I11" s="4"/>
    </row>
    <row r="12" spans="1:12">
      <c r="A12" s="8" t="s">
        <v>13</v>
      </c>
      <c r="B12" t="s">
        <v>22</v>
      </c>
      <c r="C12">
        <v>2000000</v>
      </c>
      <c r="D12" s="7"/>
      <c r="E12" s="7"/>
      <c r="F12" s="7"/>
      <c r="G12" s="7"/>
      <c r="H12" s="7"/>
      <c r="I12" s="4">
        <v>0.1</v>
      </c>
      <c r="J12">
        <f>(C12*LOG(C12))*I12</f>
        <v>1260205.9991327962</v>
      </c>
      <c r="K12">
        <f>ROUND(J12*0.00000038052,0)</f>
        <v>0</v>
      </c>
      <c r="L12">
        <f t="shared" si="0"/>
        <v>0</v>
      </c>
    </row>
    <row r="13" spans="1:12">
      <c r="A13" s="8" t="s">
        <v>12</v>
      </c>
      <c r="B13" s="1" t="s">
        <v>35</v>
      </c>
      <c r="C13">
        <v>2000000</v>
      </c>
      <c r="D13" s="7"/>
      <c r="E13" s="7"/>
      <c r="F13">
        <v>120</v>
      </c>
      <c r="G13" s="7"/>
      <c r="H13" s="7"/>
      <c r="I13" s="4">
        <v>0.1</v>
      </c>
      <c r="J13">
        <f>((POWER(F13,2)*C13)+POWER(F13,3))*I13</f>
        <v>2880172800</v>
      </c>
      <c r="K13">
        <f>ROUND(J13*0.00000038052,0)</f>
        <v>1096</v>
      </c>
      <c r="L13">
        <f>ROUND(K13*0.0833334,0)</f>
        <v>91</v>
      </c>
    </row>
    <row r="14" spans="1:12" ht="21" customHeight="1">
      <c r="A14" s="12" t="s">
        <v>29</v>
      </c>
      <c r="I14" s="4"/>
    </row>
    <row r="15" spans="1:12">
      <c r="A15" s="10" t="s">
        <v>3</v>
      </c>
      <c r="B15" t="s">
        <v>23</v>
      </c>
      <c r="C15">
        <v>2000000</v>
      </c>
      <c r="D15" s="7"/>
      <c r="E15" s="7"/>
      <c r="F15">
        <v>120</v>
      </c>
      <c r="G15" s="7"/>
      <c r="H15" s="7"/>
      <c r="I15" s="4">
        <v>0.1</v>
      </c>
      <c r="J15">
        <f>((F15*C15)+LOG(C15))*I15</f>
        <v>24000000.630103003</v>
      </c>
      <c r="K15">
        <f>ROUND(J15*0.00000038052,0)</f>
        <v>9</v>
      </c>
      <c r="L15">
        <f>ROUND(K15*0.0833334,0)</f>
        <v>1</v>
      </c>
    </row>
    <row r="16" spans="1:12">
      <c r="A16" s="10"/>
      <c r="D16" s="7"/>
      <c r="E16" s="7"/>
      <c r="G16" s="7"/>
      <c r="H16" s="7"/>
      <c r="I16" s="4"/>
    </row>
    <row r="17" spans="1:17">
      <c r="A17" s="12" t="s">
        <v>39</v>
      </c>
    </row>
    <row r="18" spans="1:17">
      <c r="A18" s="10" t="s">
        <v>42</v>
      </c>
      <c r="B18" t="s">
        <v>41</v>
      </c>
      <c r="C18">
        <v>2000000</v>
      </c>
      <c r="D18" s="7"/>
      <c r="E18" s="7"/>
      <c r="F18">
        <v>120</v>
      </c>
      <c r="G18" s="7"/>
      <c r="H18" s="7"/>
      <c r="I18" s="4">
        <v>0.1</v>
      </c>
      <c r="J18">
        <f>(C18*F18)*I18</f>
        <v>24000000</v>
      </c>
      <c r="K18">
        <f>ROUND(J18*0.00000038052,0)</f>
        <v>9</v>
      </c>
      <c r="L18">
        <f>ROUND(K18*0.0833334,0)</f>
        <v>1</v>
      </c>
    </row>
    <row r="19" spans="1:17">
      <c r="A19" s="10" t="s">
        <v>47</v>
      </c>
      <c r="B19" t="s">
        <v>49</v>
      </c>
      <c r="C19">
        <v>2000000</v>
      </c>
      <c r="D19" s="7"/>
      <c r="E19" s="7"/>
      <c r="F19">
        <v>120</v>
      </c>
      <c r="G19" s="7"/>
      <c r="H19" s="7"/>
      <c r="I19" s="4">
        <v>0.1</v>
      </c>
      <c r="J19">
        <f>((POWER(C19,2)*F19)+POWER(C19,3))*I19</f>
        <v>8.00048E+17</v>
      </c>
      <c r="K19">
        <f t="shared" ref="K19:K24" si="2">ROUND(J19*0.00000038052,0)</f>
        <v>304434264960</v>
      </c>
      <c r="L19">
        <f t="shared" ref="L19:L24" si="3">ROUND(K19*0.0833334,0)</f>
        <v>25369542376</v>
      </c>
    </row>
    <row r="20" spans="1:17">
      <c r="A20" s="10" t="s">
        <v>48</v>
      </c>
      <c r="B20" t="s">
        <v>40</v>
      </c>
      <c r="C20" s="7"/>
      <c r="D20" s="7"/>
      <c r="E20" s="7"/>
      <c r="F20">
        <v>120</v>
      </c>
      <c r="G20" s="7"/>
      <c r="H20" s="7"/>
      <c r="I20" s="4">
        <v>0.1</v>
      </c>
      <c r="J20">
        <f>(POWER(F20,2))*I20</f>
        <v>1440</v>
      </c>
      <c r="K20">
        <f t="shared" si="2"/>
        <v>0</v>
      </c>
      <c r="L20">
        <f t="shared" si="3"/>
        <v>0</v>
      </c>
    </row>
    <row r="21" spans="1:17">
      <c r="A21" s="10" t="s">
        <v>50</v>
      </c>
      <c r="B21" t="s">
        <v>52</v>
      </c>
      <c r="C21">
        <v>2000000</v>
      </c>
      <c r="D21" s="7"/>
      <c r="E21">
        <v>100</v>
      </c>
      <c r="F21">
        <v>120</v>
      </c>
      <c r="G21" s="7"/>
      <c r="H21" s="7"/>
      <c r="I21" s="4">
        <v>0.1</v>
      </c>
      <c r="J21">
        <f>(POWER(C21,2)*E21*F21)*I21</f>
        <v>4800000000000000</v>
      </c>
      <c r="K21">
        <f>ROUND(J21*0.00000038052,0)</f>
        <v>1826496000</v>
      </c>
      <c r="L21">
        <f>ROUND(K21*0.0833334,0)</f>
        <v>152208122</v>
      </c>
    </row>
    <row r="22" spans="1:17" ht="18">
      <c r="A22" s="10" t="s">
        <v>51</v>
      </c>
      <c r="B22" t="s">
        <v>43</v>
      </c>
      <c r="C22" s="7"/>
      <c r="D22" s="7"/>
      <c r="E22">
        <v>100</v>
      </c>
      <c r="F22">
        <v>120</v>
      </c>
      <c r="G22" s="7"/>
      <c r="H22" s="7"/>
      <c r="I22" s="4">
        <v>0.1</v>
      </c>
      <c r="J22">
        <f>(F22*E22)*I22</f>
        <v>1200</v>
      </c>
      <c r="K22">
        <f t="shared" si="2"/>
        <v>0</v>
      </c>
      <c r="L22">
        <f t="shared" si="3"/>
        <v>0</v>
      </c>
      <c r="Q22" s="15"/>
    </row>
    <row r="23" spans="1:17" ht="18" customHeight="1">
      <c r="A23" s="10" t="s">
        <v>54</v>
      </c>
      <c r="B23" t="s">
        <v>53</v>
      </c>
      <c r="C23">
        <v>2000000</v>
      </c>
      <c r="D23" s="7"/>
      <c r="E23">
        <v>100</v>
      </c>
      <c r="F23">
        <v>120</v>
      </c>
      <c r="G23" s="7"/>
      <c r="H23" s="7"/>
      <c r="I23" s="4">
        <v>0.1</v>
      </c>
      <c r="J23">
        <f>(C23*E23*F23)*I23</f>
        <v>2400000000</v>
      </c>
      <c r="K23">
        <f t="shared" si="2"/>
        <v>913</v>
      </c>
      <c r="L23">
        <f t="shared" si="3"/>
        <v>76</v>
      </c>
    </row>
    <row r="24" spans="1:17" ht="18" customHeight="1">
      <c r="A24" s="10" t="s">
        <v>55</v>
      </c>
      <c r="B24" t="s">
        <v>41</v>
      </c>
      <c r="C24">
        <v>2000000</v>
      </c>
      <c r="D24" s="7"/>
      <c r="E24" s="7"/>
      <c r="F24">
        <v>120</v>
      </c>
      <c r="G24" s="7"/>
      <c r="H24" s="7"/>
      <c r="I24" s="4">
        <v>0.1</v>
      </c>
      <c r="J24">
        <f>(C24*F24)*I24</f>
        <v>24000000</v>
      </c>
      <c r="K24">
        <f t="shared" si="2"/>
        <v>9</v>
      </c>
      <c r="L24">
        <f t="shared" si="3"/>
        <v>1</v>
      </c>
    </row>
    <row r="26" spans="1:17" ht="18.75" customHeight="1">
      <c r="A26" s="12" t="s">
        <v>34</v>
      </c>
      <c r="I26" s="4"/>
    </row>
    <row r="27" spans="1:17">
      <c r="A27" s="10" t="s">
        <v>30</v>
      </c>
      <c r="B27" t="s">
        <v>23</v>
      </c>
      <c r="C27">
        <v>2000000</v>
      </c>
      <c r="D27" s="7"/>
      <c r="E27" s="7"/>
      <c r="F27">
        <v>120</v>
      </c>
      <c r="G27" s="7"/>
      <c r="H27" s="7"/>
      <c r="I27" s="4">
        <v>0.1</v>
      </c>
      <c r="J27">
        <f>(C27*F27 + LOG(C27))*I27</f>
        <v>24000000.630103003</v>
      </c>
      <c r="K27">
        <f t="shared" ref="K27:K29" si="4">ROUND(J27*0.00000038052,0)</f>
        <v>9</v>
      </c>
      <c r="L27">
        <f t="shared" ref="L27:L29" si="5">ROUND(K27*0.0833334,0)</f>
        <v>1</v>
      </c>
    </row>
    <row r="28" spans="1:17">
      <c r="A28" s="10" t="s">
        <v>31</v>
      </c>
      <c r="B28" t="s">
        <v>33</v>
      </c>
      <c r="C28">
        <v>2000000</v>
      </c>
      <c r="D28" s="7"/>
      <c r="E28" s="7"/>
      <c r="F28">
        <v>120</v>
      </c>
      <c r="G28" s="7"/>
      <c r="H28" s="7"/>
      <c r="I28" s="4">
        <v>0.1</v>
      </c>
      <c r="J28">
        <f>(C28*((POWER(F28,2) - F28) / 2))*I28</f>
        <v>1428000000</v>
      </c>
      <c r="K28">
        <f t="shared" si="4"/>
        <v>543</v>
      </c>
      <c r="L28">
        <f t="shared" si="5"/>
        <v>45</v>
      </c>
    </row>
    <row r="29" spans="1:17">
      <c r="A29" s="10" t="s">
        <v>32</v>
      </c>
      <c r="B29" s="1" t="s">
        <v>35</v>
      </c>
      <c r="C29">
        <v>2000000</v>
      </c>
      <c r="D29" s="7"/>
      <c r="E29" s="7"/>
      <c r="F29">
        <v>120</v>
      </c>
      <c r="G29" s="7"/>
      <c r="H29" s="7"/>
      <c r="I29" s="4">
        <v>0.1</v>
      </c>
      <c r="J29">
        <f>(C29*POWER(F29,2)+POWER(F29,3))*I29</f>
        <v>2880172800</v>
      </c>
      <c r="K29">
        <f t="shared" si="4"/>
        <v>1096</v>
      </c>
      <c r="L29">
        <f t="shared" si="5"/>
        <v>91</v>
      </c>
    </row>
    <row r="30" spans="1:17">
      <c r="A30" s="10" t="s">
        <v>45</v>
      </c>
    </row>
    <row r="31" spans="1:17">
      <c r="A31" s="10" t="s">
        <v>44</v>
      </c>
    </row>
    <row r="32" spans="1:17">
      <c r="A32" s="10" t="s">
        <v>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Geeks Data</dc:creator>
  <cp:lastModifiedBy>Geeks Data</cp:lastModifiedBy>
  <dcterms:created xsi:type="dcterms:W3CDTF">2019-09-09T12:25:32Z</dcterms:created>
  <dcterms:modified xsi:type="dcterms:W3CDTF">2019-09-27T15:13:49Z</dcterms:modified>
</cp:coreProperties>
</file>