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3BDF19AC-0595-4231-B4AC-E3C0CC94D0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естр 5 (НДС 20%)" sheetId="2" r:id="rId1"/>
  </sheets>
  <definedNames>
    <definedName name="_xlnm._FilterDatabase" localSheetId="0" hidden="1">'Реестр 5 (НДС 20%)'!$A$8:$XEZ$27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L10" i="2" s="1"/>
  <c r="M10" i="2" s="1"/>
  <c r="K11" i="2"/>
  <c r="L11" i="2" s="1"/>
  <c r="K12" i="2"/>
  <c r="K13" i="2"/>
  <c r="L13" i="2" s="1"/>
  <c r="K14" i="2"/>
  <c r="L14" i="2"/>
  <c r="K15" i="2"/>
  <c r="L15" i="2" s="1"/>
  <c r="K16" i="2"/>
  <c r="L16" i="2"/>
  <c r="M16" i="2" s="1"/>
  <c r="K17" i="2"/>
  <c r="L17" i="2" s="1"/>
  <c r="K18" i="2"/>
  <c r="L18" i="2"/>
  <c r="K19" i="2"/>
  <c r="L19" i="2" s="1"/>
  <c r="K20" i="2"/>
  <c r="L20" i="2"/>
  <c r="K21" i="2"/>
  <c r="L21" i="2" s="1"/>
  <c r="K22" i="2"/>
  <c r="K23" i="2"/>
  <c r="L23" i="2" s="1"/>
  <c r="K24" i="2"/>
  <c r="L24" i="2" s="1"/>
  <c r="M24" i="2" s="1"/>
  <c r="K25" i="2"/>
  <c r="L25" i="2" s="1"/>
  <c r="K26" i="2"/>
  <c r="L26" i="2" s="1"/>
  <c r="H27" i="2"/>
  <c r="K9" i="2"/>
  <c r="L9" i="2" s="1"/>
  <c r="M9" i="2" s="1"/>
  <c r="M18" i="2" l="1"/>
  <c r="L22" i="2"/>
  <c r="M22" i="2" s="1"/>
  <c r="L12" i="2"/>
  <c r="M12" i="2" s="1"/>
  <c r="M20" i="2"/>
  <c r="M14" i="2"/>
  <c r="M26" i="2"/>
  <c r="M25" i="2"/>
  <c r="M23" i="2"/>
  <c r="M21" i="2"/>
  <c r="M19" i="2"/>
  <c r="M17" i="2"/>
  <c r="M15" i="2"/>
  <c r="M13" i="2"/>
  <c r="M11" i="2"/>
  <c r="XEZ8" i="2" l="1"/>
  <c r="K27" i="2" l="1"/>
  <c r="M27" i="2" l="1"/>
  <c r="L27" i="2"/>
</calcChain>
</file>

<file path=xl/sharedStrings.xml><?xml version="1.0" encoding="utf-8"?>
<sst xmlns="http://schemas.openxmlformats.org/spreadsheetml/2006/main" count="154" uniqueCount="68">
  <si>
    <t>№ п/п</t>
  </si>
  <si>
    <t>Накладная</t>
  </si>
  <si>
    <t>Вагон</t>
  </si>
  <si>
    <t>Станция отправления</t>
  </si>
  <si>
    <t>Станция назначения</t>
  </si>
  <si>
    <t>Груз</t>
  </si>
  <si>
    <t>Сумма по комплексной ставке, руб</t>
  </si>
  <si>
    <t>Сумма НДС</t>
  </si>
  <si>
    <t>Сумма с НДС</t>
  </si>
  <si>
    <t>1</t>
  </si>
  <si>
    <t>2</t>
  </si>
  <si>
    <t>3</t>
  </si>
  <si>
    <t>4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</si>
  <si>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</si>
  <si>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</si>
  <si>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</si>
  <si>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</si>
  <si>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</si>
  <si>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от ИСПОЛНИТЕЛЯ:</t>
  </si>
  <si>
    <t>от ЗАКАЗЧИКА:</t>
  </si>
  <si>
    <t>Генеральный директор</t>
  </si>
  <si>
    <t>______________/Шашков С.Л.</t>
  </si>
  <si>
    <t>Заказчик: ООО «БАЛЧУГ-ПЕТРОЛЕУМ»</t>
  </si>
  <si>
    <t>______________/Бухинский Э.Ф.</t>
  </si>
  <si>
    <t xml:space="preserve">Дата отправления </t>
  </si>
  <si>
    <t>Период: с 01.01.2025 по 31.01.2025</t>
  </si>
  <si>
    <t>Тарифное расстояние , км</t>
  </si>
  <si>
    <t>03.01.2025</t>
  </si>
  <si>
    <t>10.01.2025</t>
  </si>
  <si>
    <t>11.01.2025</t>
  </si>
  <si>
    <t>12.01.2025</t>
  </si>
  <si>
    <t>15.01.2025</t>
  </si>
  <si>
    <t>24.01.2025</t>
  </si>
  <si>
    <t>06.01.2025</t>
  </si>
  <si>
    <t>ЭМ213755</t>
  </si>
  <si>
    <t>ЭМ702100</t>
  </si>
  <si>
    <t>ЭМ838091</t>
  </si>
  <si>
    <t>ЭМ870312</t>
  </si>
  <si>
    <t>ЭН213091</t>
  </si>
  <si>
    <t>ЭН995928</t>
  </si>
  <si>
    <t>ЭМ440575</t>
  </si>
  <si>
    <t>50216290</t>
  </si>
  <si>
    <t>54070917</t>
  </si>
  <si>
    <t>76598994</t>
  </si>
  <si>
    <t>76281492</t>
  </si>
  <si>
    <t>76071398</t>
  </si>
  <si>
    <t>75400994</t>
  </si>
  <si>
    <t>50677475</t>
  </si>
  <si>
    <t>53919205</t>
  </si>
  <si>
    <t>74954314</t>
  </si>
  <si>
    <t>76574490</t>
  </si>
  <si>
    <t>76077197</t>
  </si>
  <si>
    <t>76430693</t>
  </si>
  <si>
    <t>57432890</t>
  </si>
  <si>
    <t>50685874</t>
  </si>
  <si>
    <t>54256284</t>
  </si>
  <si>
    <t>57417735</t>
  </si>
  <si>
    <t>56796790</t>
  </si>
  <si>
    <t>50413517</t>
  </si>
  <si>
    <t>НУЖЬЯЛЫ (252806)</t>
  </si>
  <si>
    <t>ЗЕЛЕЦИНО (269601)</t>
  </si>
  <si>
    <t>ЛУЖСКАЯ (ЭКСП.) (076404)</t>
  </si>
  <si>
    <t>НИКЕЛЬ (814301)</t>
  </si>
  <si>
    <t>БЕНЗИН СТАБИЛЬНЫЙ ГАЗОВЫЙ (ГАЗОЛИН) (226021)</t>
  </si>
  <si>
    <t>ДИСТИЛЛЯТЫ ГАЗОВОГО КОНДЕНСАТА (226069)</t>
  </si>
  <si>
    <t>604</t>
  </si>
  <si>
    <t>2006</t>
  </si>
  <si>
    <t>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</si>
</sst>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dd/mm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family val="2"/>
      <charset val="204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2" fillId="0" borderId="0" xfId="6"/>
    <xf numFmtId="0" fontId="5" fillId="0" borderId="0" xfId="0" applyFont="1" applyAlignment="1">
      <alignment horizontal="left" vertical="center" wrapText="1"/>
    </xf>
    <xf numFmtId="4" fontId="0" fillId="0" borderId="0" xfId="0" applyNumberFormat="1"/>
    <xf numFmtId="0" fontId="7" fillId="0" borderId="0" xfId="0" applyFont="1" applyAlignment="1">
      <alignment horizontal="left" vertical="center" wrapText="1"/>
    </xf>
    <xf numFmtId="0" fontId="10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wrapText="1"/>
    </xf>
    <xf numFmtId="0" fontId="14" fillId="3" borderId="5" xfId="4" applyFont="1" applyFill="1" applyBorder="1" applyAlignment="1">
      <alignment vertical="center" wrapText="1"/>
    </xf>
    <xf numFmtId="0" fontId="14" fillId="3" borderId="5" xfId="4" applyFont="1" applyFill="1" applyBorder="1" applyAlignment="1">
      <alignment horizontal="center" vertical="center" wrapText="1"/>
    </xf>
    <xf numFmtId="0" fontId="14" fillId="0" borderId="5" xfId="4" applyFont="1" applyBorder="1" applyAlignment="1">
      <alignment horizontal="left" vertical="center" wrapText="1"/>
    </xf>
    <xf numFmtId="164" fontId="14" fillId="0" borderId="5" xfId="4" applyNumberFormat="1" applyFont="1" applyBorder="1" applyAlignment="1">
      <alignment horizontal="right" vertical="center" wrapText="1"/>
    </xf>
    <xf numFmtId="0" fontId="14" fillId="0" borderId="5" xfId="4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right" vertical="center"/>
    </xf>
    <xf numFmtId="4" fontId="13" fillId="0" borderId="3" xfId="7" applyNumberFormat="1" applyFont="1" applyBorder="1" applyAlignment="1">
      <alignment horizontal="right" vertical="center"/>
    </xf>
    <xf numFmtId="2" fontId="13" fillId="0" borderId="3" xfId="7" applyNumberFormat="1" applyFont="1" applyBorder="1" applyAlignment="1">
      <alignment horizontal="right" vertical="center"/>
    </xf>
    <xf numFmtId="0" fontId="15" fillId="0" borderId="1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top"/>
    </xf>
    <xf numFmtId="165" fontId="15" fillId="0" borderId="1" xfId="1" applyNumberFormat="1" applyFont="1" applyBorder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4" fontId="15" fillId="0" borderId="1" xfId="1" applyNumberFormat="1" applyFont="1" applyBorder="1" applyAlignment="1">
      <alignment horizontal="right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top" wrapText="1"/>
    </xf>
    <xf numFmtId="0" fontId="4" fillId="0" borderId="0" xfId="6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4" fontId="11" fillId="2" borderId="0" xfId="0" applyNumberFormat="1" applyFont="1" applyFill="1" applyAlignment="1">
      <alignment horizontal="left" vertical="top" wrapText="1"/>
    </xf>
    <xf numFmtId="4" fontId="11" fillId="2" borderId="0" xfId="0" applyNumberFormat="1" applyFont="1" applyFill="1" applyAlignment="1">
      <alignment horizontal="left" vertical="center" wrapText="1"/>
    </xf>
  </cellXfs>
  <cellStyles count="8">
    <cellStyle name="Обычный" xfId="0" builtinId="0"/>
    <cellStyle name="Обычный 2" xfId="3" xr:uid="{00000000-0005-0000-0000-000001000000}"/>
    <cellStyle name="Обычный 2 2" xfId="4" xr:uid="{00000000-0005-0000-0000-000002000000}"/>
    <cellStyle name="Обычный 5 2" xfId="5" xr:uid="{00000000-0005-0000-0000-000003000000}"/>
    <cellStyle name="Обычный 6 2" xfId="2" xr:uid="{00000000-0005-0000-0000-000004000000}"/>
    <cellStyle name="Обычный_Лист1" xfId="1" xr:uid="{00000000-0005-0000-0000-000005000000}"/>
    <cellStyle name="Обычный_Лист4" xfId="7" xr:uid="{D144C348-3615-4D2B-A46E-5E13A11FA409}"/>
    <cellStyle name="Обычный_РФ 01-30.06 пл Ри-Инвест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XEZ33"/>
  <sheetViews>
    <sheetView tabSelected="1" zoomScale="85" zoomScaleNormal="85" workbookViewId="0">
      <selection activeCell="F31" sqref="F31"/>
    </sheetView>
  </sheetViews>
  <sheetFormatPr defaultRowHeight="15" x14ac:dyDescent="0.25"/>
  <cols>
    <col min="2" max="2" width="20.140625" customWidth="1"/>
    <col min="3" max="3" width="19.5703125" customWidth="1"/>
    <col min="4" max="4" width="17" customWidth="1"/>
    <col min="5" max="5" width="26.140625" customWidth="1"/>
    <col min="6" max="6" width="31.85546875" customWidth="1"/>
    <col min="7" max="7" width="60.7109375" customWidth="1"/>
    <col min="8" max="8" width="13.28515625" customWidth="1"/>
    <col min="9" max="9" width="14.85546875" customWidth="1"/>
    <col min="10" max="10" width="14.5703125" customWidth="1"/>
    <col min="11" max="11" width="13.28515625" customWidth="1"/>
    <col min="12" max="12" width="13.42578125" customWidth="1"/>
    <col min="13" max="13" width="15.5703125" customWidth="1"/>
    <col min="15" max="15" width="9.5703125" bestFit="1" customWidth="1"/>
  </cols>
  <sheetData>
    <row r="1" spans="1:13 16380:16380" ht="18" x14ac:dyDescent="0.25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3 16380:16380" ht="15.75" customHeight="1" x14ac:dyDescent="0.25">
      <c r="A2" s="30" t="s">
        <v>15</v>
      </c>
      <c r="B2" s="31"/>
      <c r="C2" s="31"/>
      <c r="D2" s="31"/>
      <c r="E2" s="31"/>
      <c r="F2" s="31"/>
      <c r="G2" s="3"/>
      <c r="H2" s="3"/>
      <c r="I2" s="3"/>
      <c r="J2" s="4"/>
      <c r="K2" s="4"/>
    </row>
    <row r="3" spans="1:13 16380:16380" ht="15.75" customHeight="1" x14ac:dyDescent="0.25">
      <c r="A3" s="30" t="s">
        <v>22</v>
      </c>
      <c r="B3" s="31"/>
      <c r="C3" s="31"/>
      <c r="D3" s="31"/>
      <c r="E3" s="31"/>
      <c r="F3" s="31"/>
      <c r="G3" s="3"/>
      <c r="H3" s="3"/>
      <c r="I3" s="3"/>
      <c r="J3" s="4"/>
      <c r="K3" s="4"/>
    </row>
    <row r="4" spans="1:13 16380:16380" ht="15.75" x14ac:dyDescent="0.25">
      <c r="A4" s="30" t="s">
        <v>25</v>
      </c>
      <c r="B4" s="31"/>
      <c r="C4" s="31"/>
      <c r="D4" s="31"/>
      <c r="E4" s="31"/>
      <c r="F4" s="31"/>
      <c r="G4" s="5"/>
      <c r="H4" s="3"/>
      <c r="I4" s="3"/>
      <c r="J4" s="4"/>
      <c r="K4" s="4"/>
    </row>
    <row r="5" spans="1:13 16380:16380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 16380:16380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 16380:16380" ht="39" thickBot="1" x14ac:dyDescent="0.3">
      <c r="A7" s="1" t="s">
        <v>0</v>
      </c>
      <c r="B7" s="1" t="s">
        <v>24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17</v>
      </c>
      <c r="I7" s="1" t="s">
        <v>26</v>
      </c>
      <c r="J7" s="1" t="s">
        <v>16</v>
      </c>
      <c r="K7" s="1" t="s">
        <v>6</v>
      </c>
      <c r="L7" s="1" t="s">
        <v>7</v>
      </c>
      <c r="M7" s="1" t="s">
        <v>8</v>
      </c>
    </row>
    <row r="8" spans="1:13 16380:16380" x14ac:dyDescent="0.25">
      <c r="A8" s="8" t="s">
        <v>9</v>
      </c>
      <c r="B8" s="8" t="s">
        <v>10</v>
      </c>
      <c r="C8" s="8" t="s">
        <v>11</v>
      </c>
      <c r="D8" s="8" t="s">
        <v>12</v>
      </c>
      <c r="E8" s="8">
        <v>5</v>
      </c>
      <c r="F8" s="8">
        <v>6</v>
      </c>
      <c r="G8" s="8">
        <v>7</v>
      </c>
      <c r="H8" s="8">
        <v>8</v>
      </c>
      <c r="I8" s="8">
        <v>10</v>
      </c>
      <c r="J8" s="8">
        <v>11</v>
      </c>
      <c r="K8" s="8">
        <v>12</v>
      </c>
      <c r="L8" s="8">
        <v>13</v>
      </c>
      <c r="M8" s="8">
        <v>14</v>
      </c>
      <c r="XEZ8">
        <f>SUM(L8:XEY8)</f>
        <v>27</v>
      </c>
    </row>
    <row r="9" spans="1:13 16380:16380" x14ac:dyDescent="0.25">
      <c r="A9" s="9">
        <v>1</v>
      </c>
      <c r="B9" s="10" t="s">
        <v>27</v>
      </c>
      <c r="C9" s="11" t="s">
        <v>34</v>
      </c>
      <c r="D9" s="12" t="s">
        <v>41</v>
      </c>
      <c r="E9" s="13" t="s">
        <v>59</v>
      </c>
      <c r="F9" s="13" t="s">
        <v>60</v>
      </c>
      <c r="G9" s="13" t="s">
        <v>63</v>
      </c>
      <c r="H9" s="14">
        <v>57.497</v>
      </c>
      <c r="I9" s="15" t="s">
        <v>65</v>
      </c>
      <c r="J9" s="16">
        <v>1606</v>
      </c>
      <c r="K9" s="17">
        <f>ROUND(J9*H9,2)</f>
        <v>92340.18</v>
      </c>
      <c r="L9" s="18">
        <f t="shared" ref="L9" si="0">ROUND(K9*0.2,2)</f>
        <v>18468.04</v>
      </c>
      <c r="M9" s="17">
        <f t="shared" ref="M9" si="1">ROUND(K9+L9,2)</f>
        <v>110808.22</v>
      </c>
    </row>
    <row r="10" spans="1:13 16380:16380" x14ac:dyDescent="0.25">
      <c r="A10" s="9">
        <v>2</v>
      </c>
      <c r="B10" s="10" t="s">
        <v>27</v>
      </c>
      <c r="C10" s="11" t="s">
        <v>34</v>
      </c>
      <c r="D10" s="12" t="s">
        <v>42</v>
      </c>
      <c r="E10" s="13" t="s">
        <v>59</v>
      </c>
      <c r="F10" s="13" t="s">
        <v>60</v>
      </c>
      <c r="G10" s="13" t="s">
        <v>63</v>
      </c>
      <c r="H10" s="14">
        <v>57.997</v>
      </c>
      <c r="I10" s="15" t="s">
        <v>65</v>
      </c>
      <c r="J10" s="16">
        <v>1606</v>
      </c>
      <c r="K10" s="17">
        <f t="shared" ref="K10:K26" si="2">ROUND(J10*H10,2)</f>
        <v>93143.18</v>
      </c>
      <c r="L10" s="18">
        <f t="shared" ref="L10:L26" si="3">ROUND(K10*0.2,2)</f>
        <v>18628.64</v>
      </c>
      <c r="M10" s="17">
        <f t="shared" ref="M10:M26" si="4">ROUND(K10+L10,2)</f>
        <v>111771.82</v>
      </c>
    </row>
    <row r="11" spans="1:13 16380:16380" x14ac:dyDescent="0.25">
      <c r="A11" s="9">
        <v>3</v>
      </c>
      <c r="B11" s="10" t="s">
        <v>27</v>
      </c>
      <c r="C11" s="11" t="s">
        <v>34</v>
      </c>
      <c r="D11" s="12" t="s">
        <v>43</v>
      </c>
      <c r="E11" s="13" t="s">
        <v>59</v>
      </c>
      <c r="F11" s="13" t="s">
        <v>60</v>
      </c>
      <c r="G11" s="13" t="s">
        <v>63</v>
      </c>
      <c r="H11" s="14">
        <v>57.996000000000002</v>
      </c>
      <c r="I11" s="15" t="s">
        <v>65</v>
      </c>
      <c r="J11" s="16">
        <v>1606</v>
      </c>
      <c r="K11" s="17">
        <f t="shared" si="2"/>
        <v>93141.58</v>
      </c>
      <c r="L11" s="18">
        <f t="shared" si="3"/>
        <v>18628.32</v>
      </c>
      <c r="M11" s="17">
        <f t="shared" si="4"/>
        <v>111769.9</v>
      </c>
    </row>
    <row r="12" spans="1:13 16380:16380" x14ac:dyDescent="0.25">
      <c r="A12" s="9">
        <v>4</v>
      </c>
      <c r="B12" s="10" t="s">
        <v>27</v>
      </c>
      <c r="C12" s="11" t="s">
        <v>34</v>
      </c>
      <c r="D12" s="12" t="s">
        <v>44</v>
      </c>
      <c r="E12" s="13" t="s">
        <v>59</v>
      </c>
      <c r="F12" s="13" t="s">
        <v>60</v>
      </c>
      <c r="G12" s="13" t="s">
        <v>63</v>
      </c>
      <c r="H12" s="14">
        <v>57.997</v>
      </c>
      <c r="I12" s="15" t="s">
        <v>65</v>
      </c>
      <c r="J12" s="16">
        <v>1606</v>
      </c>
      <c r="K12" s="17">
        <f t="shared" si="2"/>
        <v>93143.18</v>
      </c>
      <c r="L12" s="18">
        <f t="shared" si="3"/>
        <v>18628.64</v>
      </c>
      <c r="M12" s="17">
        <f t="shared" si="4"/>
        <v>111771.82</v>
      </c>
    </row>
    <row r="13" spans="1:13 16380:16380" x14ac:dyDescent="0.25">
      <c r="A13" s="9">
        <v>5</v>
      </c>
      <c r="B13" s="10" t="s">
        <v>28</v>
      </c>
      <c r="C13" s="11" t="s">
        <v>35</v>
      </c>
      <c r="D13" s="12" t="s">
        <v>45</v>
      </c>
      <c r="E13" s="13" t="s">
        <v>59</v>
      </c>
      <c r="F13" s="13" t="s">
        <v>60</v>
      </c>
      <c r="G13" s="13" t="s">
        <v>63</v>
      </c>
      <c r="H13" s="14">
        <v>57.996000000000002</v>
      </c>
      <c r="I13" s="15" t="s">
        <v>65</v>
      </c>
      <c r="J13" s="16">
        <v>1606</v>
      </c>
      <c r="K13" s="17">
        <f t="shared" si="2"/>
        <v>93141.58</v>
      </c>
      <c r="L13" s="18">
        <f t="shared" si="3"/>
        <v>18628.32</v>
      </c>
      <c r="M13" s="17">
        <f t="shared" si="4"/>
        <v>111769.9</v>
      </c>
    </row>
    <row r="14" spans="1:13 16380:16380" x14ac:dyDescent="0.25">
      <c r="A14" s="9">
        <v>6</v>
      </c>
      <c r="B14" s="10" t="s">
        <v>28</v>
      </c>
      <c r="C14" s="11" t="s">
        <v>35</v>
      </c>
      <c r="D14" s="12" t="s">
        <v>46</v>
      </c>
      <c r="E14" s="13" t="s">
        <v>59</v>
      </c>
      <c r="F14" s="13" t="s">
        <v>60</v>
      </c>
      <c r="G14" s="13" t="s">
        <v>63</v>
      </c>
      <c r="H14" s="14">
        <v>57.996000000000002</v>
      </c>
      <c r="I14" s="15" t="s">
        <v>65</v>
      </c>
      <c r="J14" s="16">
        <v>1606</v>
      </c>
      <c r="K14" s="17">
        <f t="shared" si="2"/>
        <v>93141.58</v>
      </c>
      <c r="L14" s="18">
        <f t="shared" si="3"/>
        <v>18628.32</v>
      </c>
      <c r="M14" s="17">
        <f t="shared" si="4"/>
        <v>111769.9</v>
      </c>
    </row>
    <row r="15" spans="1:13 16380:16380" x14ac:dyDescent="0.25">
      <c r="A15" s="9">
        <v>7</v>
      </c>
      <c r="B15" s="10" t="s">
        <v>28</v>
      </c>
      <c r="C15" s="11" t="s">
        <v>35</v>
      </c>
      <c r="D15" s="12" t="s">
        <v>47</v>
      </c>
      <c r="E15" s="13" t="s">
        <v>59</v>
      </c>
      <c r="F15" s="13" t="s">
        <v>60</v>
      </c>
      <c r="G15" s="13" t="s">
        <v>63</v>
      </c>
      <c r="H15" s="14">
        <v>57.996000000000002</v>
      </c>
      <c r="I15" s="15" t="s">
        <v>65</v>
      </c>
      <c r="J15" s="16">
        <v>1606</v>
      </c>
      <c r="K15" s="17">
        <f t="shared" si="2"/>
        <v>93141.58</v>
      </c>
      <c r="L15" s="18">
        <f t="shared" si="3"/>
        <v>18628.32</v>
      </c>
      <c r="M15" s="17">
        <f t="shared" si="4"/>
        <v>111769.9</v>
      </c>
    </row>
    <row r="16" spans="1:13 16380:16380" x14ac:dyDescent="0.25">
      <c r="A16" s="9">
        <v>8</v>
      </c>
      <c r="B16" s="10" t="s">
        <v>29</v>
      </c>
      <c r="C16" s="11" t="s">
        <v>36</v>
      </c>
      <c r="D16" s="12" t="s">
        <v>48</v>
      </c>
      <c r="E16" s="13" t="s">
        <v>59</v>
      </c>
      <c r="F16" s="13" t="s">
        <v>60</v>
      </c>
      <c r="G16" s="13" t="s">
        <v>63</v>
      </c>
      <c r="H16" s="14">
        <v>49.497</v>
      </c>
      <c r="I16" s="15" t="s">
        <v>65</v>
      </c>
      <c r="J16" s="16">
        <v>1606</v>
      </c>
      <c r="K16" s="17">
        <f t="shared" si="2"/>
        <v>79492.179999999993</v>
      </c>
      <c r="L16" s="18">
        <f t="shared" si="3"/>
        <v>15898.44</v>
      </c>
      <c r="M16" s="17">
        <f t="shared" si="4"/>
        <v>95390.62</v>
      </c>
    </row>
    <row r="17" spans="1:13" x14ac:dyDescent="0.25">
      <c r="A17" s="9">
        <v>9</v>
      </c>
      <c r="B17" s="10" t="s">
        <v>30</v>
      </c>
      <c r="C17" s="11" t="s">
        <v>37</v>
      </c>
      <c r="D17" s="12" t="s">
        <v>49</v>
      </c>
      <c r="E17" s="13" t="s">
        <v>59</v>
      </c>
      <c r="F17" s="13" t="s">
        <v>60</v>
      </c>
      <c r="G17" s="13" t="s">
        <v>63</v>
      </c>
      <c r="H17" s="14">
        <v>57.997</v>
      </c>
      <c r="I17" s="15" t="s">
        <v>65</v>
      </c>
      <c r="J17" s="16">
        <v>1606</v>
      </c>
      <c r="K17" s="17">
        <f t="shared" si="2"/>
        <v>93143.18</v>
      </c>
      <c r="L17" s="18">
        <f t="shared" si="3"/>
        <v>18628.64</v>
      </c>
      <c r="M17" s="17">
        <f t="shared" si="4"/>
        <v>111771.82</v>
      </c>
    </row>
    <row r="18" spans="1:13" x14ac:dyDescent="0.25">
      <c r="A18" s="9">
        <v>10</v>
      </c>
      <c r="B18" s="10" t="s">
        <v>30</v>
      </c>
      <c r="C18" s="11" t="s">
        <v>37</v>
      </c>
      <c r="D18" s="12" t="s">
        <v>50</v>
      </c>
      <c r="E18" s="13" t="s">
        <v>59</v>
      </c>
      <c r="F18" s="13" t="s">
        <v>60</v>
      </c>
      <c r="G18" s="13" t="s">
        <v>63</v>
      </c>
      <c r="H18" s="14">
        <v>57.997</v>
      </c>
      <c r="I18" s="15" t="s">
        <v>65</v>
      </c>
      <c r="J18" s="16">
        <v>1606</v>
      </c>
      <c r="K18" s="17">
        <f t="shared" si="2"/>
        <v>93143.18</v>
      </c>
      <c r="L18" s="18">
        <f t="shared" si="3"/>
        <v>18628.64</v>
      </c>
      <c r="M18" s="17">
        <f t="shared" si="4"/>
        <v>111771.82</v>
      </c>
    </row>
    <row r="19" spans="1:13" x14ac:dyDescent="0.25">
      <c r="A19" s="9">
        <v>11</v>
      </c>
      <c r="B19" s="10" t="s">
        <v>30</v>
      </c>
      <c r="C19" s="11" t="s">
        <v>37</v>
      </c>
      <c r="D19" s="12" t="s">
        <v>51</v>
      </c>
      <c r="E19" s="13" t="s">
        <v>59</v>
      </c>
      <c r="F19" s="13" t="s">
        <v>60</v>
      </c>
      <c r="G19" s="13" t="s">
        <v>63</v>
      </c>
      <c r="H19" s="14">
        <v>58.497</v>
      </c>
      <c r="I19" s="15" t="s">
        <v>65</v>
      </c>
      <c r="J19" s="16">
        <v>1606</v>
      </c>
      <c r="K19" s="17">
        <f t="shared" si="2"/>
        <v>93946.18</v>
      </c>
      <c r="L19" s="18">
        <f t="shared" si="3"/>
        <v>18789.240000000002</v>
      </c>
      <c r="M19" s="17">
        <f t="shared" si="4"/>
        <v>112735.42</v>
      </c>
    </row>
    <row r="20" spans="1:13" x14ac:dyDescent="0.25">
      <c r="A20" s="9">
        <v>12</v>
      </c>
      <c r="B20" s="10" t="s">
        <v>31</v>
      </c>
      <c r="C20" s="11" t="s">
        <v>38</v>
      </c>
      <c r="D20" s="12" t="s">
        <v>52</v>
      </c>
      <c r="E20" s="13" t="s">
        <v>59</v>
      </c>
      <c r="F20" s="13" t="s">
        <v>60</v>
      </c>
      <c r="G20" s="13" t="s">
        <v>63</v>
      </c>
      <c r="H20" s="14">
        <v>57.996000000000002</v>
      </c>
      <c r="I20" s="15" t="s">
        <v>65</v>
      </c>
      <c r="J20" s="16">
        <v>1606</v>
      </c>
      <c r="K20" s="17">
        <f t="shared" si="2"/>
        <v>93141.58</v>
      </c>
      <c r="L20" s="18">
        <f t="shared" si="3"/>
        <v>18628.32</v>
      </c>
      <c r="M20" s="17">
        <f t="shared" si="4"/>
        <v>111769.9</v>
      </c>
    </row>
    <row r="21" spans="1:13" x14ac:dyDescent="0.25">
      <c r="A21" s="9">
        <v>13</v>
      </c>
      <c r="B21" s="10" t="s">
        <v>32</v>
      </c>
      <c r="C21" s="11" t="s">
        <v>39</v>
      </c>
      <c r="D21" s="12" t="s">
        <v>53</v>
      </c>
      <c r="E21" s="13" t="s">
        <v>59</v>
      </c>
      <c r="F21" s="13" t="s">
        <v>61</v>
      </c>
      <c r="G21" s="13" t="s">
        <v>64</v>
      </c>
      <c r="H21" s="14">
        <v>64.998000000000005</v>
      </c>
      <c r="I21" s="15" t="s">
        <v>66</v>
      </c>
      <c r="J21" s="16">
        <v>2665</v>
      </c>
      <c r="K21" s="17">
        <f t="shared" si="2"/>
        <v>173219.67</v>
      </c>
      <c r="L21" s="18">
        <f t="shared" si="3"/>
        <v>34643.93</v>
      </c>
      <c r="M21" s="17">
        <f t="shared" si="4"/>
        <v>207863.6</v>
      </c>
    </row>
    <row r="22" spans="1:13" x14ac:dyDescent="0.25">
      <c r="A22" s="9">
        <v>14</v>
      </c>
      <c r="B22" s="10" t="s">
        <v>32</v>
      </c>
      <c r="C22" s="11" t="s">
        <v>39</v>
      </c>
      <c r="D22" s="12" t="s">
        <v>54</v>
      </c>
      <c r="E22" s="13" t="s">
        <v>59</v>
      </c>
      <c r="F22" s="13" t="s">
        <v>61</v>
      </c>
      <c r="G22" s="13" t="s">
        <v>64</v>
      </c>
      <c r="H22" s="14">
        <v>67</v>
      </c>
      <c r="I22" s="15" t="s">
        <v>66</v>
      </c>
      <c r="J22" s="16">
        <v>2665</v>
      </c>
      <c r="K22" s="17">
        <f t="shared" si="2"/>
        <v>178555</v>
      </c>
      <c r="L22" s="18">
        <f t="shared" si="3"/>
        <v>35711</v>
      </c>
      <c r="M22" s="17">
        <f t="shared" si="4"/>
        <v>214266</v>
      </c>
    </row>
    <row r="23" spans="1:13" x14ac:dyDescent="0.25">
      <c r="A23" s="9">
        <v>15</v>
      </c>
      <c r="B23" s="10" t="s">
        <v>33</v>
      </c>
      <c r="C23" s="11" t="s">
        <v>40</v>
      </c>
      <c r="D23" s="12" t="s">
        <v>55</v>
      </c>
      <c r="E23" s="13" t="s">
        <v>59</v>
      </c>
      <c r="F23" s="13" t="s">
        <v>62</v>
      </c>
      <c r="G23" s="13" t="s">
        <v>64</v>
      </c>
      <c r="H23" s="14">
        <v>65.799000000000007</v>
      </c>
      <c r="I23" s="15" t="s">
        <v>67</v>
      </c>
      <c r="J23" s="16">
        <v>2191</v>
      </c>
      <c r="K23" s="17">
        <f t="shared" si="2"/>
        <v>144165.60999999999</v>
      </c>
      <c r="L23" s="18">
        <f t="shared" si="3"/>
        <v>28833.119999999999</v>
      </c>
      <c r="M23" s="17">
        <f t="shared" si="4"/>
        <v>172998.73</v>
      </c>
    </row>
    <row r="24" spans="1:13" x14ac:dyDescent="0.25">
      <c r="A24" s="9">
        <v>16</v>
      </c>
      <c r="B24" s="10" t="s">
        <v>33</v>
      </c>
      <c r="C24" s="11" t="s">
        <v>40</v>
      </c>
      <c r="D24" s="12" t="s">
        <v>56</v>
      </c>
      <c r="E24" s="13" t="s">
        <v>59</v>
      </c>
      <c r="F24" s="13" t="s">
        <v>62</v>
      </c>
      <c r="G24" s="13" t="s">
        <v>64</v>
      </c>
      <c r="H24" s="14">
        <v>65.798000000000002</v>
      </c>
      <c r="I24" s="15" t="s">
        <v>67</v>
      </c>
      <c r="J24" s="16">
        <v>2191</v>
      </c>
      <c r="K24" s="17">
        <f t="shared" si="2"/>
        <v>144163.42000000001</v>
      </c>
      <c r="L24" s="18">
        <f t="shared" si="3"/>
        <v>28832.68</v>
      </c>
      <c r="M24" s="17">
        <f t="shared" si="4"/>
        <v>172996.1</v>
      </c>
    </row>
    <row r="25" spans="1:13" x14ac:dyDescent="0.25">
      <c r="A25" s="9">
        <v>17</v>
      </c>
      <c r="B25" s="10" t="s">
        <v>33</v>
      </c>
      <c r="C25" s="11" t="s">
        <v>40</v>
      </c>
      <c r="D25" s="12" t="s">
        <v>57</v>
      </c>
      <c r="E25" s="13" t="s">
        <v>59</v>
      </c>
      <c r="F25" s="13" t="s">
        <v>62</v>
      </c>
      <c r="G25" s="13" t="s">
        <v>64</v>
      </c>
      <c r="H25" s="14">
        <v>65.798000000000002</v>
      </c>
      <c r="I25" s="15" t="s">
        <v>67</v>
      </c>
      <c r="J25" s="16">
        <v>2191</v>
      </c>
      <c r="K25" s="17">
        <f t="shared" si="2"/>
        <v>144163.42000000001</v>
      </c>
      <c r="L25" s="18">
        <f t="shared" si="3"/>
        <v>28832.68</v>
      </c>
      <c r="M25" s="17">
        <f t="shared" si="4"/>
        <v>172996.1</v>
      </c>
    </row>
    <row r="26" spans="1:13" ht="15.75" thickBot="1" x14ac:dyDescent="0.3">
      <c r="A26" s="9">
        <v>18</v>
      </c>
      <c r="B26" s="10" t="s">
        <v>33</v>
      </c>
      <c r="C26" s="11" t="s">
        <v>40</v>
      </c>
      <c r="D26" s="12" t="s">
        <v>58</v>
      </c>
      <c r="E26" s="13" t="s">
        <v>59</v>
      </c>
      <c r="F26" s="13" t="s">
        <v>62</v>
      </c>
      <c r="G26" s="13" t="s">
        <v>64</v>
      </c>
      <c r="H26" s="14">
        <v>65.799000000000007</v>
      </c>
      <c r="I26" s="15" t="s">
        <v>67</v>
      </c>
      <c r="J26" s="16">
        <v>2191</v>
      </c>
      <c r="K26" s="17">
        <f t="shared" si="2"/>
        <v>144165.60999999999</v>
      </c>
      <c r="L26" s="18">
        <f t="shared" si="3"/>
        <v>28833.119999999999</v>
      </c>
      <c r="M26" s="17">
        <f t="shared" si="4"/>
        <v>172998.73</v>
      </c>
    </row>
    <row r="27" spans="1:13" ht="15.75" thickBot="1" x14ac:dyDescent="0.3">
      <c r="A27" s="19" t="s">
        <v>13</v>
      </c>
      <c r="B27" s="19"/>
      <c r="C27" s="19"/>
      <c r="D27" s="19"/>
      <c r="E27" s="20"/>
      <c r="F27" s="20"/>
      <c r="G27" s="19"/>
      <c r="H27" s="21">
        <f>SUM(H9:H26)</f>
        <v>1082.6509999999998</v>
      </c>
      <c r="I27" s="22"/>
      <c r="J27" s="19"/>
      <c r="K27" s="23">
        <f>SUM(K9:K26)</f>
        <v>2032491.8899999997</v>
      </c>
      <c r="L27" s="23">
        <f>SUM(L9:L26)</f>
        <v>406498.41</v>
      </c>
      <c r="M27" s="23">
        <f>SUM(M9:M26)</f>
        <v>2438990.3000000003</v>
      </c>
    </row>
    <row r="28" spans="1:13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25">
      <c r="A30" s="24"/>
      <c r="B30" s="24"/>
      <c r="C30" s="24"/>
      <c r="D30" s="24"/>
      <c r="E30" s="24"/>
      <c r="F30" s="24"/>
      <c r="G30" s="24"/>
      <c r="H30" s="24"/>
      <c r="I30" s="25"/>
      <c r="J30" s="25"/>
      <c r="K30" s="25"/>
      <c r="L30" s="25"/>
      <c r="M30" s="25"/>
    </row>
    <row r="31" spans="1:13" ht="15" customHeight="1" x14ac:dyDescent="0.25">
      <c r="A31" s="24"/>
      <c r="B31" s="26" t="s">
        <v>18</v>
      </c>
      <c r="C31" s="26"/>
      <c r="D31" s="26"/>
      <c r="E31" s="26"/>
      <c r="F31" s="7"/>
      <c r="G31" s="24"/>
      <c r="H31" s="24"/>
      <c r="I31" s="33" t="s">
        <v>19</v>
      </c>
      <c r="J31" s="33"/>
      <c r="K31" s="33"/>
      <c r="L31" s="33"/>
      <c r="M31" s="33"/>
    </row>
    <row r="32" spans="1:13" ht="15" customHeight="1" x14ac:dyDescent="0.25">
      <c r="A32" s="24"/>
      <c r="B32" s="27" t="s">
        <v>20</v>
      </c>
      <c r="C32" s="27"/>
      <c r="D32" s="27"/>
      <c r="E32" s="27"/>
      <c r="F32" s="6"/>
      <c r="G32" s="6"/>
      <c r="H32" s="24"/>
      <c r="I32" s="32" t="s">
        <v>20</v>
      </c>
      <c r="J32" s="32"/>
      <c r="K32" s="32"/>
      <c r="L32" s="32"/>
      <c r="M32" s="32"/>
    </row>
    <row r="33" spans="1:13" ht="15" customHeight="1" x14ac:dyDescent="0.25">
      <c r="A33" s="24"/>
      <c r="B33" s="27" t="s">
        <v>23</v>
      </c>
      <c r="C33" s="27"/>
      <c r="D33" s="27"/>
      <c r="E33" s="27"/>
      <c r="F33" s="6"/>
      <c r="G33" s="6"/>
      <c r="H33" s="24"/>
      <c r="I33" s="32" t="s">
        <v>21</v>
      </c>
      <c r="J33" s="32"/>
      <c r="K33" s="32"/>
      <c r="L33" s="32"/>
      <c r="M33" s="32"/>
    </row>
  </sheetData>
  <autoFilter ref="A8:XEZ27" xr:uid="{00000000-0001-0000-0100-000000000000}"/>
  <mergeCells count="11">
    <mergeCell ref="B31:E31"/>
    <mergeCell ref="B32:E32"/>
    <mergeCell ref="B33:E33"/>
    <mergeCell ref="A5:M5"/>
    <mergeCell ref="A1:K1"/>
    <mergeCell ref="A2:F2"/>
    <mergeCell ref="A3:F3"/>
    <mergeCell ref="A4:F4"/>
    <mergeCell ref="I33:M33"/>
    <mergeCell ref="I32:M32"/>
    <mergeCell ref="I31:M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 5 (НДС 20%)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2025-02-06T11:27:34Z</dcterms:modified>
</cp:coreProperties>
</file>